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140" tabRatio="747" firstSheet="2" activeTab="3" autoFilterDateGrouping="1"/>
  </bookViews>
  <sheets>
    <sheet name="Instructions" sheetId="1" state="visible" r:id="rId1"/>
    <sheet name="Ref values" sheetId="2" state="hidden" r:id="rId2"/>
    <sheet name="Reference values" sheetId="3" state="visible" r:id="rId3"/>
    <sheet name=" Cobas assays" sheetId="4" state="visible" r:id="rId4"/>
    <sheet name="Sheet1" sheetId="5" state="visible" r:id="rId5"/>
    <sheet name=" Liaison assays" sheetId="6" state="visible" r:id="rId6"/>
    <sheet name="UOM." sheetId="7" state="visible" r:id="rId7"/>
    <sheet name="Raw Data" sheetId="8" state="visible" r:id="rId8"/>
    <sheet name="EFLM targets" sheetId="9" state="hidden" r:id="rId9"/>
    <sheet name="Diasorin" sheetId="10" state="visible" r:id="rId10"/>
  </sheets>
  <definedNames>
    <definedName name="_xlnm._FilterDatabase" localSheetId="1" hidden="1">'Ref values'!$A$4:$I$415</definedName>
    <definedName name="_xlnm._FilterDatabase" localSheetId="2" hidden="1">'Reference values'!$A$4:$AO$173</definedName>
    <definedName name="_xlnm._FilterDatabase" localSheetId="3" hidden="1">' Cobas assays'!$A$6:$U$259</definedName>
    <definedName name="_xlnm._FilterDatabase" localSheetId="5" hidden="1">' Liaison assays'!$A$6:$W$16</definedName>
    <definedName name="_xlnm.Print_Titles" localSheetId="6">'UOM.'!$5:$5</definedName>
    <definedName name="_xlnm.Print_Area" localSheetId="6">'UOM.'!$A$1:$AE$267</definedName>
  </definedNames>
  <calcPr calcId="191029" fullCalcOnLoad="1"/>
</workbook>
</file>

<file path=xl/styles.xml><?xml version="1.0" encoding="utf-8"?>
<styleSheet xmlns="http://schemas.openxmlformats.org/spreadsheetml/2006/main">
  <numFmts count="5">
    <numFmt numFmtId="164" formatCode="0.000"/>
    <numFmt numFmtId="165" formatCode="0.0%"/>
    <numFmt numFmtId="166" formatCode="0.0"/>
    <numFmt numFmtId="167" formatCode="[$-F800]dddd\,\ mmmm\ dd\,\ yyyy"/>
    <numFmt numFmtId="168" formatCode="yy/mm/dd;@"/>
  </numFmts>
  <fonts count="47">
    <font>
      <name val="Calibri"/>
      <family val="2"/>
      <color theme="1"/>
      <sz val="11"/>
      <scheme val="minor"/>
    </font>
    <font>
      <name val="Calibri"/>
      <family val="2"/>
      <color indexed="8"/>
      <sz val="11"/>
    </font>
    <font>
      <name val="Calibri"/>
      <family val="2"/>
      <b val="1"/>
      <color indexed="8"/>
      <sz val="11"/>
    </font>
    <font>
      <name val="Calibri"/>
      <family val="2"/>
      <b val="1"/>
      <color indexed="8"/>
      <sz val="14"/>
    </font>
    <font>
      <name val="Calibri"/>
      <family val="2"/>
      <color indexed="8"/>
      <sz val="16"/>
    </font>
    <font>
      <name val="Calibri"/>
      <family val="2"/>
      <b val="1"/>
      <color indexed="8"/>
      <sz val="16"/>
    </font>
    <font>
      <name val="Calibri"/>
      <family val="2"/>
      <color indexed="10"/>
      <sz val="11"/>
    </font>
    <font>
      <name val="Calibri"/>
      <family val="2"/>
      <b val="1"/>
      <color indexed="10"/>
      <sz val="11"/>
    </font>
    <font>
      <name val="Arial"/>
      <family val="2"/>
      <sz val="10"/>
    </font>
    <font>
      <name val="Calibri"/>
      <family val="2"/>
      <sz val="10"/>
    </font>
    <font>
      <name val="Calibri"/>
      <family val="2"/>
      <color indexed="8"/>
      <sz val="11"/>
    </font>
    <font>
      <name val="Arial"/>
      <family val="2"/>
      <sz val="10"/>
    </font>
    <font>
      <name val="Arial"/>
      <family val="2"/>
      <color indexed="12"/>
      <sz val="10"/>
      <u val="single"/>
    </font>
    <font>
      <name val="Arial"/>
      <family val="2"/>
      <b val="1"/>
      <sz val="10"/>
    </font>
    <font>
      <name val="Arial"/>
      <family val="2"/>
      <b val="1"/>
      <sz val="16"/>
    </font>
    <font>
      <name val="Arial"/>
      <family val="2"/>
      <sz val="14"/>
    </font>
    <font>
      <name val="Arial"/>
      <family val="2"/>
      <b val="1"/>
      <sz val="8"/>
    </font>
    <font>
      <name val="Calibri"/>
      <family val="2"/>
      <b val="1"/>
      <sz val="11"/>
    </font>
    <font>
      <name val="Calibri"/>
      <family val="2"/>
      <sz val="11"/>
    </font>
    <font>
      <name val="Arial"/>
      <family val="2"/>
      <sz val="16"/>
    </font>
    <font>
      <name val="Calibri"/>
      <family val="2"/>
      <b val="1"/>
      <sz val="14"/>
    </font>
    <font>
      <name val="Arial"/>
      <family val="2"/>
      <b val="1"/>
      <sz val="14"/>
    </font>
    <font>
      <name val="Calibri"/>
      <family val="2"/>
      <b val="1"/>
      <sz val="12"/>
    </font>
    <font>
      <name val="Arial"/>
      <family val="2"/>
      <color indexed="12"/>
      <sz val="16"/>
      <u val="single"/>
    </font>
    <font>
      <name val="Calibri"/>
      <family val="2"/>
      <color indexed="8"/>
      <sz val="10"/>
    </font>
    <font>
      <name val="Calibri"/>
      <family val="2"/>
      <b val="1"/>
      <sz val="10"/>
    </font>
    <font>
      <name val="Calibri"/>
      <family val="2"/>
      <b val="1"/>
      <color indexed="8"/>
      <sz val="10"/>
    </font>
    <font>
      <name val="Calibri"/>
      <family val="2"/>
      <color theme="0"/>
      <sz val="11"/>
      <scheme val="minor"/>
    </font>
    <font>
      <name val="Calibri"/>
      <family val="2"/>
      <color rgb="FF9C0006"/>
      <sz val="11"/>
      <scheme val="minor"/>
    </font>
    <font>
      <name val="Arial"/>
      <family val="2"/>
      <color theme="10"/>
      <sz val="10"/>
      <u val="single"/>
    </font>
    <font>
      <name val="Calibri"/>
      <family val="2"/>
      <b val="1"/>
      <color theme="1"/>
      <sz val="11"/>
      <scheme val="minor"/>
    </font>
    <font>
      <name val="Calibri"/>
      <family val="2"/>
      <sz val="11"/>
      <scheme val="minor"/>
    </font>
    <font>
      <name val="Calibri"/>
      <family val="2"/>
      <sz val="10"/>
      <scheme val="minor"/>
    </font>
    <font>
      <name val="Calibri"/>
      <family val="2"/>
      <b val="1"/>
      <sz val="11"/>
      <scheme val="minor"/>
    </font>
    <font>
      <name val="Arial"/>
      <family val="2"/>
      <b val="1"/>
      <color theme="1"/>
      <sz val="10"/>
    </font>
    <font>
      <name val="Calibri"/>
      <family val="2"/>
      <b val="1"/>
      <i val="1"/>
      <sz val="16"/>
      <scheme val="minor"/>
    </font>
    <font>
      <name val="Calibri"/>
      <family val="2"/>
      <b val="1"/>
      <sz val="10"/>
      <scheme val="minor"/>
    </font>
    <font>
      <name val="Calibri"/>
      <family val="2"/>
      <b val="1"/>
      <sz val="12"/>
      <scheme val="minor"/>
    </font>
    <font>
      <name val="Calibri"/>
      <family val="2"/>
      <b val="1"/>
      <color theme="1"/>
      <sz val="12"/>
      <scheme val="minor"/>
    </font>
    <font>
      <name val="Calibri"/>
      <family val="2"/>
      <sz val="12"/>
      <scheme val="minor"/>
    </font>
    <font>
      <name val="Calibri"/>
      <family val="2"/>
      <b val="1"/>
      <sz val="14"/>
      <scheme val="minor"/>
    </font>
    <font>
      <name val="Calibri"/>
      <family val="2"/>
      <b val="1"/>
      <color theme="1"/>
      <sz val="11"/>
      <u val="single"/>
      <scheme val="minor"/>
    </font>
    <font>
      <name val="Calibri"/>
      <family val="2"/>
      <b val="1"/>
      <color theme="0" tint="-0.0499893185216834"/>
      <sz val="11"/>
      <scheme val="minor"/>
    </font>
    <font>
      <name val="Calibri"/>
      <family val="2"/>
      <b val="1"/>
      <color rgb="FF212529"/>
      <sz val="11"/>
      <scheme val="minor"/>
    </font>
    <font>
      <name val="Calibri"/>
      <family val="2"/>
      <color rgb="FF212529"/>
      <sz val="11"/>
      <scheme val="minor"/>
    </font>
    <font>
      <name val="Calibri"/>
      <family val="2"/>
      <b val="1"/>
      <sz val="16"/>
      <scheme val="minor"/>
    </font>
    <font>
      <name val="Calibri"/>
      <family val="2"/>
      <b val="1"/>
      <sz val="48"/>
      <scheme val="minor"/>
    </font>
  </fonts>
  <fills count="34">
    <fill>
      <patternFill/>
    </fill>
    <fill>
      <patternFill patternType="gray125"/>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6" tint="0.3999755851924192"/>
        <bgColor indexed="64"/>
      </patternFill>
    </fill>
    <fill>
      <patternFill patternType="solid">
        <fgColor theme="6" tint="0.7999816888943144"/>
        <bgColor indexed="64"/>
      </patternFill>
    </fill>
    <fill>
      <patternFill patternType="solid">
        <fgColor theme="2" tint="-0.09997863704336681"/>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0" tint="-0.1499984740745262"/>
        <bgColor indexed="64"/>
      </patternFill>
    </fill>
    <fill>
      <patternFill patternType="solid">
        <fgColor theme="0" tint="-0.249977111117893"/>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theme="9" tint="0.5999938962981048"/>
        <bgColor indexed="64"/>
      </patternFill>
    </fill>
    <fill>
      <patternFill patternType="solid">
        <fgColor theme="8" tint="0.3999755851924192"/>
        <bgColor indexed="64"/>
      </patternFill>
    </fill>
    <fill>
      <patternFill patternType="solid">
        <fgColor theme="8" tint="0.5999938962981048"/>
        <bgColor indexed="64"/>
      </patternFill>
    </fill>
    <fill>
      <patternFill patternType="solid">
        <fgColor theme="9" tint="-0.249977111117893"/>
        <bgColor indexed="64"/>
      </patternFill>
    </fill>
    <fill>
      <patternFill patternType="solid">
        <fgColor rgb="00FFFF00"/>
        <bgColor rgb="00FFFF00"/>
      </patternFill>
    </fill>
  </fills>
  <borders count="35">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s>
  <cellStyleXfs count="20">
    <xf numFmtId="0" fontId="0" fillId="0" borderId="0"/>
    <xf numFmtId="0" fontId="28" fillId="11" borderId="0"/>
    <xf numFmtId="0" fontId="12" fillId="0" borderId="0" applyAlignment="1" applyProtection="1">
      <alignment vertical="top"/>
      <protection locked="0" hidden="0"/>
    </xf>
    <xf numFmtId="0" fontId="29" fillId="0" borderId="0" applyAlignment="1" applyProtection="1">
      <alignment vertical="top"/>
      <protection locked="0" hidden="0"/>
    </xf>
    <xf numFmtId="168" fontId="11" fillId="0" borderId="0"/>
    <xf numFmtId="0" fontId="11" fillId="0" borderId="0"/>
    <xf numFmtId="168"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0" fillId="0" borderId="0"/>
    <xf numFmtId="9" fontId="11" fillId="0" borderId="0"/>
    <xf numFmtId="9" fontId="10" fillId="0" borderId="0"/>
  </cellStyleXfs>
  <cellXfs count="442">
    <xf numFmtId="0" fontId="0" fillId="0" borderId="0" pivotButton="0" quotePrefix="0" xfId="0"/>
    <xf numFmtId="49" fontId="4" fillId="0" borderId="0" pivotButton="0" quotePrefix="0" xfId="0"/>
    <xf numFmtId="49" fontId="0" fillId="0" borderId="0" pivotButton="0" quotePrefix="0" xfId="0"/>
    <xf numFmtId="49" fontId="0" fillId="0" borderId="1" pivotButton="0" quotePrefix="0" xfId="0"/>
    <xf numFmtId="2" fontId="0" fillId="0" borderId="0" pivotButton="0" quotePrefix="0" xfId="0"/>
    <xf numFmtId="1" fontId="0" fillId="0" borderId="0" pivotButton="0" quotePrefix="0" xfId="0"/>
    <xf numFmtId="49" fontId="0" fillId="0" borderId="2" pivotButton="0" quotePrefix="0" xfId="0"/>
    <xf numFmtId="2" fontId="0" fillId="0" borderId="2" pivotButton="0" quotePrefix="0" xfId="0"/>
    <xf numFmtId="49" fontId="0" fillId="0" borderId="0" applyProtection="1" pivotButton="0" quotePrefix="0" xfId="0">
      <protection locked="0" hidden="0"/>
    </xf>
    <xf numFmtId="49" fontId="0" fillId="0" borderId="2" applyProtection="1" pivotButton="0" quotePrefix="0" xfId="0">
      <protection locked="0" hidden="0"/>
    </xf>
    <xf numFmtId="2" fontId="0" fillId="0" borderId="0" applyProtection="1" pivotButton="0" quotePrefix="0" xfId="0">
      <protection locked="0" hidden="0"/>
    </xf>
    <xf numFmtId="49" fontId="0" fillId="0" borderId="0" applyAlignment="1" applyProtection="1" pivotButton="0" quotePrefix="0" xfId="0">
      <alignment horizontal="center"/>
      <protection locked="0" hidden="0"/>
    </xf>
    <xf numFmtId="1" fontId="0" fillId="0" borderId="0" applyProtection="1" pivotButton="0" quotePrefix="0" xfId="0">
      <protection locked="0" hidden="0"/>
    </xf>
    <xf numFmtId="0" fontId="0" fillId="0" borderId="0" applyProtection="1" pivotButton="0" quotePrefix="0" xfId="0">
      <protection locked="0" hidden="0"/>
    </xf>
    <xf numFmtId="49" fontId="2" fillId="0" borderId="0" applyProtection="1" pivotButton="0" quotePrefix="0" xfId="0">
      <protection locked="0" hidden="0"/>
    </xf>
    <xf numFmtId="0" fontId="0" fillId="0" borderId="3" applyProtection="1" pivotButton="0" quotePrefix="0" xfId="0">
      <protection locked="0" hidden="0"/>
    </xf>
    <xf numFmtId="0" fontId="6" fillId="0" borderId="4" applyAlignment="1" applyProtection="1" pivotButton="0" quotePrefix="0" xfId="0">
      <alignment horizontal="center" wrapText="1"/>
      <protection locked="0" hidden="0"/>
    </xf>
    <xf numFmtId="0" fontId="0" fillId="2" borderId="5" applyAlignment="1" pivotButton="0" quotePrefix="0" xfId="0">
      <alignment horizontal="center"/>
    </xf>
    <xf numFmtId="1" fontId="6" fillId="0" borderId="4" applyAlignment="1" applyProtection="1" pivotButton="0" quotePrefix="0" xfId="0">
      <alignment horizontal="center" wrapText="1"/>
      <protection locked="0" hidden="0"/>
    </xf>
    <xf numFmtId="2" fontId="0" fillId="2" borderId="6" pivotButton="0" quotePrefix="0" xfId="0"/>
    <xf numFmtId="2" fontId="6" fillId="0" borderId="4" applyAlignment="1" applyProtection="1" pivotButton="0" quotePrefix="0" xfId="0">
      <alignment horizontal="center" wrapText="1"/>
      <protection locked="0" hidden="0"/>
    </xf>
    <xf numFmtId="49" fontId="0" fillId="2" borderId="5" applyAlignment="1" pivotButton="0" quotePrefix="0" xfId="0">
      <alignment horizontal="center"/>
    </xf>
    <xf numFmtId="2" fontId="0" fillId="2" borderId="7" applyAlignment="1" pivotButton="0" quotePrefix="0" xfId="0">
      <alignment horizontal="right"/>
    </xf>
    <xf numFmtId="49" fontId="0" fillId="2" borderId="5" applyAlignment="1" applyProtection="1" pivotButton="0" quotePrefix="0" xfId="0">
      <alignment horizontal="center"/>
      <protection locked="0" hidden="0"/>
    </xf>
    <xf numFmtId="2" fontId="6" fillId="0" borderId="5" applyAlignment="1" applyProtection="1" pivotButton="0" quotePrefix="0" xfId="0">
      <alignment wrapText="1"/>
      <protection locked="0" hidden="0"/>
    </xf>
    <xf numFmtId="49" fontId="6" fillId="0" borderId="5" applyAlignment="1" applyProtection="1" pivotButton="0" quotePrefix="0" xfId="0">
      <alignment wrapText="1"/>
      <protection locked="0" hidden="0"/>
    </xf>
    <xf numFmtId="49" fontId="6" fillId="0" borderId="7" applyAlignment="1" applyProtection="1" pivotButton="0" quotePrefix="0" xfId="0">
      <alignment horizontal="left" wrapText="1"/>
      <protection locked="0" hidden="0"/>
    </xf>
    <xf numFmtId="49" fontId="6" fillId="0" borderId="7" applyProtection="1" pivotButton="0" quotePrefix="0" xfId="0">
      <protection locked="0" hidden="0"/>
    </xf>
    <xf numFmtId="0" fontId="2" fillId="2" borderId="0" applyAlignment="1" applyProtection="1" pivotButton="0" quotePrefix="0" xfId="0">
      <alignment wrapText="1"/>
      <protection locked="0" hidden="0"/>
    </xf>
    <xf numFmtId="1" fontId="2" fillId="0" borderId="0" applyAlignment="1" applyProtection="1" pivotButton="0" quotePrefix="0" xfId="0">
      <alignment horizontal="center"/>
      <protection locked="0" hidden="0"/>
    </xf>
    <xf numFmtId="2" fontId="2" fillId="2" borderId="0" applyAlignment="1" applyProtection="1" pivotButton="0" quotePrefix="0" xfId="0">
      <alignment horizontal="center" wrapText="1"/>
      <protection locked="0" hidden="0"/>
    </xf>
    <xf numFmtId="2" fontId="2" fillId="0" borderId="0" applyAlignment="1" applyProtection="1" pivotButton="0" quotePrefix="0" xfId="0">
      <alignment horizontal="center"/>
      <protection locked="0" hidden="0"/>
    </xf>
    <xf numFmtId="49" fontId="2" fillId="2" borderId="0" applyAlignment="1" applyProtection="1" pivotButton="0" quotePrefix="0" xfId="0">
      <alignment horizontal="center"/>
      <protection locked="0" hidden="0"/>
    </xf>
    <xf numFmtId="2" fontId="2" fillId="2" borderId="0" applyAlignment="1" applyProtection="1" pivotButton="0" quotePrefix="0" xfId="0">
      <alignment horizontal="center"/>
      <protection locked="0" hidden="0"/>
    </xf>
    <xf numFmtId="2" fontId="2" fillId="0" borderId="0" applyAlignment="1" applyProtection="1" pivotButton="0" quotePrefix="0" xfId="0">
      <alignment horizontal="center" wrapText="1"/>
      <protection locked="0" hidden="0"/>
    </xf>
    <xf numFmtId="49" fontId="2" fillId="0" borderId="0" applyAlignment="1" applyProtection="1" pivotButton="0" quotePrefix="0" xfId="0">
      <alignment horizontal="center"/>
      <protection locked="0" hidden="0"/>
    </xf>
    <xf numFmtId="49" fontId="2" fillId="0" borderId="0" applyAlignment="1" applyProtection="1" pivotButton="0" quotePrefix="0" xfId="0">
      <alignment horizontal="center" wrapText="1"/>
      <protection locked="0" hidden="0"/>
    </xf>
    <xf numFmtId="49" fontId="0" fillId="0" borderId="1" applyProtection="1" pivotButton="0" quotePrefix="0" xfId="0">
      <protection locked="0" hidden="0"/>
    </xf>
    <xf numFmtId="2" fontId="0" fillId="0" borderId="8" applyProtection="1" pivotButton="0" quotePrefix="0" xfId="0">
      <protection locked="0" hidden="0"/>
    </xf>
    <xf numFmtId="49" fontId="7" fillId="0" borderId="8" applyAlignment="1" applyProtection="1" pivotButton="0" quotePrefix="0" xfId="0">
      <alignment horizontal="left"/>
      <protection locked="0" hidden="0"/>
    </xf>
    <xf numFmtId="49" fontId="0" fillId="0" borderId="8" applyProtection="1" pivotButton="0" quotePrefix="0" xfId="0">
      <protection locked="0" hidden="0"/>
    </xf>
    <xf numFmtId="49" fontId="7" fillId="0" borderId="8" applyProtection="1" pivotButton="0" quotePrefix="0" xfId="0">
      <protection locked="0" hidden="0"/>
    </xf>
    <xf numFmtId="49" fontId="0" fillId="0" borderId="1" applyAlignment="1" pivotButton="0" quotePrefix="0" xfId="0">
      <alignment horizontal="center"/>
    </xf>
    <xf numFmtId="49" fontId="0" fillId="0" borderId="2" applyAlignment="1" pivotButton="0" quotePrefix="0" xfId="0">
      <alignment horizontal="center"/>
    </xf>
    <xf numFmtId="49" fontId="0" fillId="0" borderId="0" applyAlignment="1" pivotButton="0" quotePrefix="0" xfId="0">
      <alignment horizontal="center"/>
    </xf>
    <xf numFmtId="2" fontId="0" fillId="3" borderId="0" pivotButton="0" quotePrefix="0" xfId="0"/>
    <xf numFmtId="2" fontId="0" fillId="3" borderId="2" pivotButton="0" quotePrefix="0" xfId="0"/>
    <xf numFmtId="2" fontId="0" fillId="3" borderId="2" applyAlignment="1" pivotButton="0" quotePrefix="0" xfId="0">
      <alignment horizontal="center"/>
    </xf>
    <xf numFmtId="0" fontId="0" fillId="0" borderId="2" applyAlignment="1" pivotButton="0" quotePrefix="0" xfId="0">
      <alignment horizontal="center"/>
    </xf>
    <xf numFmtId="1" fontId="0" fillId="0" borderId="2" pivotButton="0" quotePrefix="0" xfId="0"/>
    <xf numFmtId="2" fontId="4" fillId="0" borderId="0" pivotButton="0" quotePrefix="0" xfId="0"/>
    <xf numFmtId="0" fontId="0" fillId="0" borderId="0" applyAlignment="1" pivotButton="0" quotePrefix="0" xfId="0">
      <alignment horizontal="left" wrapText="1"/>
    </xf>
    <xf numFmtId="0" fontId="0" fillId="0" borderId="0" applyAlignment="1" pivotButton="0" quotePrefix="0" xfId="0">
      <alignment wrapText="1"/>
    </xf>
    <xf numFmtId="0" fontId="0" fillId="0" borderId="0" applyAlignment="1" applyProtection="1" pivotButton="0" quotePrefix="0" xfId="0">
      <alignment horizontal="left" wrapText="1"/>
      <protection locked="0" hidden="0"/>
    </xf>
    <xf numFmtId="49" fontId="3" fillId="0" borderId="0" applyAlignment="1" pivotButton="0" quotePrefix="0" xfId="0">
      <alignment horizontal="center" vertical="top"/>
    </xf>
    <xf numFmtId="49" fontId="3" fillId="0" borderId="0" applyAlignment="1" pivotButton="0" quotePrefix="0" xfId="0">
      <alignment horizontal="center" vertical="top" wrapText="1"/>
    </xf>
    <xf numFmtId="2" fontId="3" fillId="0" borderId="0" applyAlignment="1" pivotButton="0" quotePrefix="0" xfId="0">
      <alignment horizontal="center" vertical="top" wrapText="1"/>
    </xf>
    <xf numFmtId="1" fontId="3" fillId="0" borderId="0" applyAlignment="1" pivotButton="0" quotePrefix="0" xfId="0">
      <alignment horizontal="center" vertical="top"/>
    </xf>
    <xf numFmtId="0" fontId="2" fillId="0" borderId="0" applyAlignment="1" applyProtection="1" pivotButton="0" quotePrefix="0" xfId="0">
      <alignment vertical="top" wrapText="1"/>
      <protection locked="0" hidden="0"/>
    </xf>
    <xf numFmtId="0" fontId="0" fillId="0" borderId="0" applyAlignment="1" pivotButton="0" quotePrefix="0" xfId="0">
      <alignment vertical="top"/>
    </xf>
    <xf numFmtId="22" fontId="0" fillId="0" borderId="0" applyAlignment="1" pivotButton="0" quotePrefix="0" xfId="0">
      <alignment horizontal="center"/>
    </xf>
    <xf numFmtId="0" fontId="0" fillId="0" borderId="0" applyAlignment="1" pivotButton="0" quotePrefix="0" xfId="0">
      <alignment horizontal="left"/>
    </xf>
    <xf numFmtId="2" fontId="0" fillId="0" borderId="2" applyAlignment="1" pivotButton="0" quotePrefix="0" xfId="0">
      <alignment horizontal="center"/>
    </xf>
    <xf numFmtId="2" fontId="0" fillId="4" borderId="2" applyAlignment="1" pivotButton="0" quotePrefix="0" xfId="0">
      <alignment horizontal="center"/>
    </xf>
    <xf numFmtId="164" fontId="0" fillId="3" borderId="2" applyAlignment="1" pivotButton="0" quotePrefix="0" xfId="0">
      <alignment horizontal="center"/>
    </xf>
    <xf numFmtId="0" fontId="13" fillId="0" borderId="0" pivotButton="0" quotePrefix="0" xfId="9"/>
    <xf numFmtId="0" fontId="13" fillId="0" borderId="0" applyAlignment="1" pivotButton="0" quotePrefix="0" xfId="9">
      <alignment vertical="top" wrapText="1"/>
    </xf>
    <xf numFmtId="10" fontId="0" fillId="0" borderId="2" applyAlignment="1" pivotButton="0" quotePrefix="0" xfId="0">
      <alignment horizontal="center"/>
    </xf>
    <xf numFmtId="0" fontId="0" fillId="0" borderId="2" applyAlignment="1" pivotButton="0" quotePrefix="0" xfId="0">
      <alignment wrapText="1"/>
    </xf>
    <xf numFmtId="0" fontId="13" fillId="0" borderId="0" applyAlignment="1" pivotButton="0" quotePrefix="0" xfId="9">
      <alignment horizontal="left" wrapText="1"/>
    </xf>
    <xf numFmtId="0" fontId="13" fillId="0" borderId="0" applyAlignment="1" pivotButton="0" quotePrefix="0" xfId="9">
      <alignment horizontal="left" vertical="top" wrapText="1"/>
    </xf>
    <xf numFmtId="0" fontId="13" fillId="0" borderId="0" applyAlignment="1" pivotButton="0" quotePrefix="0" xfId="9">
      <alignment wrapText="1"/>
    </xf>
    <xf numFmtId="2" fontId="0" fillId="12" borderId="0" pivotButton="0" quotePrefix="0" xfId="0"/>
    <xf numFmtId="1" fontId="0" fillId="12" borderId="0" pivotButton="0" quotePrefix="0" xfId="0"/>
    <xf numFmtId="2" fontId="0" fillId="12" borderId="0" applyProtection="1" pivotButton="0" quotePrefix="0" xfId="0">
      <protection locked="0" hidden="0"/>
    </xf>
    <xf numFmtId="49" fontId="0" fillId="12" borderId="0" applyAlignment="1" applyProtection="1" pivotButton="0" quotePrefix="0" xfId="0">
      <alignment horizontal="center"/>
      <protection locked="0" hidden="0"/>
    </xf>
    <xf numFmtId="2" fontId="0" fillId="12" borderId="0" applyAlignment="1" applyProtection="1" pivotButton="0" quotePrefix="0" xfId="0">
      <alignment horizontal="center"/>
      <protection locked="0" hidden="0"/>
    </xf>
    <xf numFmtId="2" fontId="2" fillId="12" borderId="0" applyProtection="1" pivotButton="0" quotePrefix="0" xfId="0">
      <protection locked="0" hidden="0"/>
    </xf>
    <xf numFmtId="0" fontId="0" fillId="12" borderId="0" applyProtection="1" pivotButton="0" quotePrefix="0" xfId="0">
      <protection locked="0" hidden="0"/>
    </xf>
    <xf numFmtId="49" fontId="0" fillId="12" borderId="0" pivotButton="0" quotePrefix="0" xfId="0"/>
    <xf numFmtId="2" fontId="4" fillId="12" borderId="0" pivotButton="0" quotePrefix="0" xfId="0"/>
    <xf numFmtId="2" fontId="0" fillId="12" borderId="8" pivotButton="0" quotePrefix="0" xfId="0"/>
    <xf numFmtId="49" fontId="3" fillId="12" borderId="0" applyAlignment="1" pivotButton="0" quotePrefix="0" xfId="0">
      <alignment horizontal="center" vertical="top"/>
    </xf>
    <xf numFmtId="2" fontId="3" fillId="12" borderId="0" applyAlignment="1" pivotButton="0" quotePrefix="0" xfId="0">
      <alignment horizontal="center" vertical="top"/>
    </xf>
    <xf numFmtId="2" fontId="3" fillId="12" borderId="0" applyAlignment="1" pivotButton="0" quotePrefix="0" xfId="0">
      <alignment horizontal="center" vertical="top" wrapText="1"/>
    </xf>
    <xf numFmtId="1" fontId="3" fillId="12" borderId="0" applyAlignment="1" pivotButton="0" quotePrefix="0" xfId="0">
      <alignment horizontal="center" vertical="top"/>
    </xf>
    <xf numFmtId="0" fontId="0" fillId="0" borderId="9" applyAlignment="1" pivotButton="0" quotePrefix="0" xfId="0">
      <alignment wrapText="1"/>
    </xf>
    <xf numFmtId="0" fontId="31" fillId="0" borderId="0" applyAlignment="1" pivotButton="0" quotePrefix="0" xfId="15">
      <alignment horizontal="center"/>
    </xf>
    <xf numFmtId="0" fontId="8" fillId="0" borderId="0" applyAlignment="1" pivotButton="0" quotePrefix="0" xfId="15">
      <alignment horizontal="center"/>
    </xf>
    <xf numFmtId="0" fontId="8" fillId="0" borderId="0" pivotButton="0" quotePrefix="0" xfId="15"/>
    <xf numFmtId="0" fontId="31" fillId="0" borderId="0" pivotButton="0" quotePrefix="0" xfId="15"/>
    <xf numFmtId="10" fontId="8" fillId="0" borderId="0" applyAlignment="1" pivotButton="0" quotePrefix="0" xfId="15">
      <alignment horizontal="center"/>
    </xf>
    <xf numFmtId="165" fontId="8" fillId="0" borderId="0" applyAlignment="1" pivotButton="0" quotePrefix="0" xfId="15">
      <alignment horizontal="center"/>
    </xf>
    <xf numFmtId="4" fontId="8" fillId="0" borderId="0" applyAlignment="1" pivotButton="0" quotePrefix="0" xfId="15">
      <alignment horizontal="center"/>
    </xf>
    <xf numFmtId="0" fontId="32" fillId="0" borderId="0" applyAlignment="1" pivotButton="0" quotePrefix="0" xfId="15">
      <alignment horizontal="center"/>
    </xf>
    <xf numFmtId="10" fontId="32" fillId="0" borderId="0" applyAlignment="1" pivotButton="0" quotePrefix="0" xfId="15">
      <alignment horizontal="center"/>
    </xf>
    <xf numFmtId="165" fontId="32" fillId="0" borderId="0" applyAlignment="1" pivotButton="0" quotePrefix="0" xfId="15">
      <alignment horizontal="center"/>
    </xf>
    <xf numFmtId="4" fontId="32" fillId="0" borderId="0" applyAlignment="1" pivotButton="0" quotePrefix="0" xfId="15">
      <alignment horizontal="center"/>
    </xf>
    <xf numFmtId="0" fontId="31" fillId="0" borderId="2" applyAlignment="1" pivotButton="0" quotePrefix="0" xfId="16">
      <alignment horizontal="center"/>
    </xf>
    <xf numFmtId="0" fontId="31" fillId="0" borderId="2" applyAlignment="1" pivotButton="0" quotePrefix="0" xfId="15">
      <alignment horizontal="center"/>
    </xf>
    <xf numFmtId="10" fontId="31" fillId="0" borderId="2" applyAlignment="1" pivotButton="0" quotePrefix="0" xfId="15">
      <alignment horizontal="center"/>
    </xf>
    <xf numFmtId="165" fontId="31" fillId="0" borderId="2" applyAlignment="1" pivotButton="0" quotePrefix="0" xfId="15">
      <alignment horizontal="center"/>
    </xf>
    <xf numFmtId="4" fontId="31" fillId="0" borderId="2" applyAlignment="1" pivotButton="0" quotePrefix="0" xfId="15">
      <alignment horizontal="center"/>
    </xf>
    <xf numFmtId="0" fontId="29" fillId="0" borderId="0" pivotButton="0" quotePrefix="0" xfId="3"/>
    <xf numFmtId="165" fontId="31" fillId="0" borderId="10" applyAlignment="1" pivotButton="0" quotePrefix="0" xfId="15">
      <alignment horizontal="center"/>
    </xf>
    <xf numFmtId="0" fontId="15" fillId="0" borderId="0" pivotButton="0" quotePrefix="0" xfId="15"/>
    <xf numFmtId="10" fontId="31" fillId="0" borderId="10" applyAlignment="1" pivotButton="0" quotePrefix="0" xfId="15">
      <alignment horizontal="center"/>
    </xf>
    <xf numFmtId="10" fontId="31" fillId="0" borderId="0" applyAlignment="1" pivotButton="0" quotePrefix="0" xfId="15">
      <alignment horizontal="center"/>
    </xf>
    <xf numFmtId="165" fontId="31" fillId="0" borderId="0" applyAlignment="1" pivotButton="0" quotePrefix="0" xfId="15">
      <alignment horizontal="center"/>
    </xf>
    <xf numFmtId="4" fontId="31" fillId="0" borderId="0" applyAlignment="1" pivotButton="0" quotePrefix="0" xfId="15">
      <alignment horizontal="center"/>
    </xf>
    <xf numFmtId="0" fontId="33" fillId="0" borderId="0" applyAlignment="1" pivotButton="0" quotePrefix="0" xfId="15">
      <alignment horizontal="center"/>
    </xf>
    <xf numFmtId="14" fontId="31" fillId="0" borderId="0" applyAlignment="1" pivotButton="0" quotePrefix="0" xfId="15">
      <alignment horizontal="center"/>
    </xf>
    <xf numFmtId="0" fontId="32" fillId="0" borderId="0" pivotButton="0" quotePrefix="0" xfId="15"/>
    <xf numFmtId="0" fontId="31" fillId="0" borderId="11" applyAlignment="1" pivotButton="0" quotePrefix="0" xfId="15">
      <alignment horizontal="center"/>
    </xf>
    <xf numFmtId="0" fontId="31" fillId="0" borderId="12" applyAlignment="1" pivotButton="0" quotePrefix="0" xfId="15">
      <alignment horizontal="center"/>
    </xf>
    <xf numFmtId="49" fontId="0" fillId="0" borderId="13" applyAlignment="1" pivotButton="0" quotePrefix="0" xfId="0">
      <alignment horizontal="left" wrapText="1"/>
    </xf>
    <xf numFmtId="0" fontId="2" fillId="0" borderId="0" applyAlignment="1" applyProtection="1" pivotButton="0" quotePrefix="0" xfId="0">
      <alignment horizontal="left" vertical="top" wrapText="1"/>
      <protection locked="0" hidden="0"/>
    </xf>
    <xf numFmtId="0" fontId="2" fillId="0" borderId="0" applyAlignment="1" pivotButton="0" quotePrefix="0" xfId="0">
      <alignment horizontal="left" vertical="top" wrapText="1"/>
    </xf>
    <xf numFmtId="2" fontId="0" fillId="3" borderId="9" applyAlignment="1" pivotButton="0" quotePrefix="0" xfId="0">
      <alignment horizontal="center"/>
    </xf>
    <xf numFmtId="0" fontId="0" fillId="0" borderId="9" applyAlignment="1" pivotButton="0" quotePrefix="0" xfId="0">
      <alignment horizontal="center"/>
    </xf>
    <xf numFmtId="0" fontId="16" fillId="0" borderId="0" applyAlignment="1" pivotButton="0" quotePrefix="0" xfId="9">
      <alignment horizontal="left" vertical="top" wrapText="1"/>
    </xf>
    <xf numFmtId="0" fontId="16" fillId="0" borderId="0" applyAlignment="1" pivotButton="0" quotePrefix="0" xfId="9">
      <alignment vertical="top" wrapText="1"/>
    </xf>
    <xf numFmtId="0" fontId="16" fillId="0" borderId="0" applyAlignment="1" pivotButton="0" quotePrefix="0" xfId="9">
      <alignment horizontal="left" wrapText="1"/>
    </xf>
    <xf numFmtId="0" fontId="0" fillId="0" borderId="0" applyAlignment="1" pivotButton="0" quotePrefix="0" xfId="0">
      <alignment horizontal="center" vertical="top"/>
    </xf>
    <xf numFmtId="0" fontId="0" fillId="0" borderId="0" applyAlignment="1" pivotButton="0" quotePrefix="0" xfId="0">
      <alignment horizontal="center"/>
    </xf>
    <xf numFmtId="0" fontId="0" fillId="0" borderId="0" applyAlignment="1" pivotButton="0" quotePrefix="0" xfId="0">
      <alignment horizontal="center" wrapText="1"/>
    </xf>
    <xf numFmtId="0" fontId="31" fillId="0" borderId="0" applyAlignment="1" pivotButton="0" quotePrefix="0" xfId="9">
      <alignment vertical="top" wrapText="1"/>
    </xf>
    <xf numFmtId="0" fontId="30" fillId="0" borderId="0" applyAlignment="1" pivotButton="0" quotePrefix="0" xfId="0">
      <alignment horizontal="center" vertical="top" wrapText="1"/>
    </xf>
    <xf numFmtId="0" fontId="34" fillId="0" borderId="0" applyAlignment="1" pivotButton="0" quotePrefix="0" xfId="0">
      <alignment vertical="top" wrapText="1"/>
    </xf>
    <xf numFmtId="165" fontId="0" fillId="0" borderId="2" applyAlignment="1" pivotButton="0" quotePrefix="0" xfId="0">
      <alignment horizontal="center"/>
    </xf>
    <xf numFmtId="164" fontId="0" fillId="0" borderId="2" applyAlignment="1" pivotButton="0" quotePrefix="0" xfId="0">
      <alignment horizontal="center"/>
    </xf>
    <xf numFmtId="0" fontId="31" fillId="0" borderId="0" applyAlignment="1" pivotButton="0" quotePrefix="0" xfId="9">
      <alignment horizontal="left" wrapText="1"/>
    </xf>
    <xf numFmtId="0" fontId="31" fillId="0" borderId="0" applyAlignment="1" pivotButton="0" quotePrefix="0" xfId="9">
      <alignment horizontal="left" vertical="top" wrapText="1"/>
    </xf>
    <xf numFmtId="0" fontId="33" fillId="0" borderId="0" applyAlignment="1" pivotButton="0" quotePrefix="0" xfId="9">
      <alignment wrapText="1"/>
    </xf>
    <xf numFmtId="0" fontId="31" fillId="0" borderId="0" applyAlignment="1" pivotButton="0" quotePrefix="0" xfId="9">
      <alignment wrapText="1"/>
    </xf>
    <xf numFmtId="2" fontId="31" fillId="0" borderId="2" applyAlignment="1" pivotButton="0" quotePrefix="0" xfId="0">
      <alignment horizontal="center"/>
    </xf>
    <xf numFmtId="0" fontId="32" fillId="0" borderId="0" applyAlignment="1" pivotButton="0" quotePrefix="0" xfId="15">
      <alignment horizontal="left"/>
    </xf>
    <xf numFmtId="0" fontId="8" fillId="0" borderId="0" applyAlignment="1" pivotButton="0" quotePrefix="0" xfId="15">
      <alignment horizontal="left"/>
    </xf>
    <xf numFmtId="0" fontId="35" fillId="2" borderId="13" applyAlignment="1" pivotButton="0" quotePrefix="0" xfId="15">
      <alignment horizontal="center" vertical="center"/>
    </xf>
    <xf numFmtId="0" fontId="35" fillId="2" borderId="14" applyAlignment="1" pivotButton="0" quotePrefix="0" xfId="15">
      <alignment horizontal="center" vertical="center"/>
    </xf>
    <xf numFmtId="0" fontId="35" fillId="2" borderId="15" applyAlignment="1" pivotButton="0" quotePrefix="0" xfId="15">
      <alignment horizontal="center" vertical="center"/>
    </xf>
    <xf numFmtId="9" fontId="36" fillId="0" borderId="16" applyAlignment="1" pivotButton="0" quotePrefix="0" xfId="15">
      <alignment horizontal="center"/>
    </xf>
    <xf numFmtId="10" fontId="36" fillId="0" borderId="17" applyAlignment="1" pivotButton="0" quotePrefix="0" xfId="15">
      <alignment horizontal="center"/>
    </xf>
    <xf numFmtId="2" fontId="36" fillId="0" borderId="18" applyAlignment="1" pivotButton="0" quotePrefix="0" xfId="15">
      <alignment horizontal="center"/>
    </xf>
    <xf numFmtId="165" fontId="36" fillId="0" borderId="16" applyAlignment="1" pivotButton="0" quotePrefix="0" xfId="15">
      <alignment horizontal="center"/>
    </xf>
    <xf numFmtId="1" fontId="36" fillId="0" borderId="18" applyAlignment="1" pivotButton="0" quotePrefix="0" xfId="15">
      <alignment horizontal="center"/>
    </xf>
    <xf numFmtId="2" fontId="36" fillId="0" borderId="0" applyAlignment="1" pivotButton="0" quotePrefix="0" xfId="15">
      <alignment horizontal="center"/>
    </xf>
    <xf numFmtId="1" fontId="36" fillId="0" borderId="0" applyAlignment="1" pivotButton="0" quotePrefix="0" xfId="15">
      <alignment horizontal="center"/>
    </xf>
    <xf numFmtId="0" fontId="31" fillId="0" borderId="10" applyAlignment="1" pivotButton="0" quotePrefix="0" xfId="15">
      <alignment horizontal="center"/>
    </xf>
    <xf numFmtId="2" fontId="31" fillId="0" borderId="2" applyAlignment="1" pivotButton="0" quotePrefix="0" xfId="15">
      <alignment horizontal="center"/>
    </xf>
    <xf numFmtId="0" fontId="22" fillId="14" borderId="0" applyAlignment="1" pivotButton="0" quotePrefix="0" xfId="15">
      <alignment horizontal="center"/>
    </xf>
    <xf numFmtId="0" fontId="37" fillId="13" borderId="0" applyAlignment="1" pivotButton="0" quotePrefix="0" xfId="15">
      <alignment horizontal="center"/>
    </xf>
    <xf numFmtId="0" fontId="22" fillId="15" borderId="0" applyAlignment="1" pivotButton="0" quotePrefix="0" xfId="15">
      <alignment horizontal="center"/>
    </xf>
    <xf numFmtId="4" fontId="37" fillId="16" borderId="0" applyAlignment="1" pivotButton="0" quotePrefix="0" xfId="15">
      <alignment horizontal="center"/>
    </xf>
    <xf numFmtId="4" fontId="37" fillId="0" borderId="0" applyAlignment="1" pivotButton="0" quotePrefix="0" xfId="15">
      <alignment horizontal="center"/>
    </xf>
    <xf numFmtId="4" fontId="37" fillId="14" borderId="0" applyAlignment="1" pivotButton="0" quotePrefix="0" xfId="15">
      <alignment horizontal="center"/>
    </xf>
    <xf numFmtId="4" fontId="38" fillId="15" borderId="0" applyAlignment="1" pivotButton="0" quotePrefix="0" xfId="15">
      <alignment horizontal="center"/>
    </xf>
    <xf numFmtId="4" fontId="37" fillId="2" borderId="0" applyAlignment="1" pivotButton="0" quotePrefix="0" xfId="15">
      <alignment horizontal="center"/>
    </xf>
    <xf numFmtId="0" fontId="37" fillId="16" borderId="0" applyAlignment="1" pivotButton="0" quotePrefix="0" xfId="15">
      <alignment horizontal="center"/>
    </xf>
    <xf numFmtId="0" fontId="37" fillId="0" borderId="0" applyAlignment="1" pivotButton="0" quotePrefix="0" xfId="15">
      <alignment horizontal="center"/>
    </xf>
    <xf numFmtId="0" fontId="32" fillId="17" borderId="0" applyAlignment="1" pivotButton="0" quotePrefix="0" xfId="15">
      <alignment horizontal="center"/>
    </xf>
    <xf numFmtId="0" fontId="32" fillId="18" borderId="0" applyAlignment="1" pivotButton="0" quotePrefix="0" xfId="15">
      <alignment horizontal="center"/>
    </xf>
    <xf numFmtId="10" fontId="32" fillId="0" borderId="21" applyAlignment="1" pivotButton="0" quotePrefix="0" xfId="15">
      <alignment horizontal="center" wrapText="1"/>
    </xf>
    <xf numFmtId="10" fontId="32" fillId="0" borderId="22" applyAlignment="1" pivotButton="0" quotePrefix="0" xfId="15">
      <alignment horizontal="center" wrapText="1"/>
    </xf>
    <xf numFmtId="164" fontId="33" fillId="0" borderId="0" applyAlignment="1" pivotButton="0" quotePrefix="0" xfId="15">
      <alignment horizontal="center" vertical="center"/>
    </xf>
    <xf numFmtId="0" fontId="21" fillId="0" borderId="8" applyAlignment="1" pivotButton="0" quotePrefix="0" xfId="15">
      <alignment horizontal="center"/>
    </xf>
    <xf numFmtId="0" fontId="36" fillId="0" borderId="0" applyAlignment="1" pivotButton="0" quotePrefix="0" xfId="15">
      <alignment wrapText="1"/>
    </xf>
    <xf numFmtId="166" fontId="31" fillId="0" borderId="2" applyAlignment="1" pivotButton="0" quotePrefix="0" xfId="15">
      <alignment horizontal="center"/>
    </xf>
    <xf numFmtId="1" fontId="8" fillId="0" borderId="0" applyAlignment="1" pivotButton="0" quotePrefix="0" xfId="15">
      <alignment horizontal="center"/>
    </xf>
    <xf numFmtId="1" fontId="32" fillId="0" borderId="0" applyAlignment="1" pivotButton="0" quotePrefix="0" xfId="15">
      <alignment horizontal="center"/>
    </xf>
    <xf numFmtId="1" fontId="31" fillId="0" borderId="2" applyAlignment="1" pivotButton="0" quotePrefix="0" xfId="15">
      <alignment horizontal="center"/>
    </xf>
    <xf numFmtId="1" fontId="31" fillId="0" borderId="10" applyAlignment="1" pivotButton="0" quotePrefix="0" xfId="15">
      <alignment horizontal="center"/>
    </xf>
    <xf numFmtId="1" fontId="31" fillId="0" borderId="0" applyAlignment="1" pivotButton="0" quotePrefix="0" xfId="15">
      <alignment horizontal="center"/>
    </xf>
    <xf numFmtId="1" fontId="32" fillId="0" borderId="0" applyAlignment="1" pivotButton="0" quotePrefix="0" xfId="15">
      <alignment horizontal="center" wrapText="1"/>
    </xf>
    <xf numFmtId="1" fontId="0" fillId="0" borderId="2" applyAlignment="1" pivotButton="0" quotePrefix="0" xfId="0">
      <alignment horizontal="center"/>
    </xf>
    <xf numFmtId="165" fontId="31" fillId="0" borderId="2" applyAlignment="1" applyProtection="1" pivotButton="0" quotePrefix="0" xfId="15">
      <alignment horizontal="center"/>
      <protection locked="0" hidden="0"/>
    </xf>
    <xf numFmtId="1" fontId="31" fillId="0" borderId="2" applyAlignment="1" applyProtection="1" pivotButton="0" quotePrefix="0" xfId="15">
      <alignment horizontal="center"/>
      <protection locked="0" hidden="0"/>
    </xf>
    <xf numFmtId="10" fontId="31" fillId="0" borderId="2" applyAlignment="1" applyProtection="1" pivotButton="0" quotePrefix="0" xfId="15">
      <alignment horizontal="center"/>
      <protection locked="0" hidden="0"/>
    </xf>
    <xf numFmtId="165" fontId="31" fillId="0" borderId="2" applyAlignment="1" pivotButton="0" quotePrefix="0" xfId="17">
      <alignment horizontal="center"/>
    </xf>
    <xf numFmtId="0" fontId="31" fillId="0" borderId="26" applyAlignment="1" pivotButton="0" quotePrefix="0" xfId="15">
      <alignment horizontal="center"/>
    </xf>
    <xf numFmtId="0" fontId="33" fillId="0" borderId="2" applyAlignment="1" pivotButton="0" quotePrefix="0" xfId="15">
      <alignment horizontal="center"/>
    </xf>
    <xf numFmtId="0" fontId="39" fillId="19" borderId="0" applyAlignment="1" pivotButton="0" quotePrefix="0" xfId="15">
      <alignment horizontal="center" vertical="center"/>
    </xf>
    <xf numFmtId="0" fontId="39" fillId="14" borderId="0" applyAlignment="1" pivotButton="0" quotePrefix="0" xfId="15">
      <alignment horizontal="center" vertical="center"/>
    </xf>
    <xf numFmtId="0" fontId="39" fillId="20" borderId="0" applyAlignment="1" pivotButton="0" quotePrefix="0" xfId="15">
      <alignment horizontal="center"/>
    </xf>
    <xf numFmtId="0" fontId="39" fillId="13" borderId="0" applyAlignment="1" pivotButton="0" quotePrefix="0" xfId="15">
      <alignment horizontal="center"/>
    </xf>
    <xf numFmtId="0" fontId="39" fillId="15" borderId="0" applyAlignment="1" pivotButton="0" quotePrefix="0" xfId="15">
      <alignment horizontal="center"/>
    </xf>
    <xf numFmtId="0" fontId="39" fillId="16" borderId="0" applyAlignment="1" pivotButton="0" quotePrefix="0" xfId="15">
      <alignment horizontal="center"/>
    </xf>
    <xf numFmtId="0" fontId="16" fillId="0" borderId="0" applyAlignment="1" pivotButton="0" quotePrefix="0" xfId="9">
      <alignment wrapText="1"/>
    </xf>
    <xf numFmtId="0" fontId="0" fillId="0" borderId="2" applyAlignment="1" pivotButton="0" quotePrefix="0" xfId="0">
      <alignment horizontal="left" wrapText="1"/>
    </xf>
    <xf numFmtId="14" fontId="0" fillId="0" borderId="2" applyAlignment="1" pivotButton="0" quotePrefix="0" xfId="0">
      <alignment horizontal="left" wrapText="1"/>
    </xf>
    <xf numFmtId="0" fontId="30" fillId="0" borderId="0" applyAlignment="1" pivotButton="0" quotePrefix="0" xfId="0">
      <alignment horizontal="center"/>
    </xf>
    <xf numFmtId="0" fontId="0" fillId="0" borderId="2" applyAlignment="1" pivotButton="0" quotePrefix="0" xfId="0">
      <alignment horizontal="left"/>
    </xf>
    <xf numFmtId="0" fontId="0" fillId="0" borderId="11" applyAlignment="1" pivotButton="0" quotePrefix="0" xfId="0">
      <alignment horizontal="center"/>
    </xf>
    <xf numFmtId="49" fontId="0" fillId="0" borderId="11" pivotButton="0" quotePrefix="0" xfId="0"/>
    <xf numFmtId="164" fontId="40" fillId="13" borderId="0" applyAlignment="1" pivotButton="0" quotePrefix="0" xfId="15">
      <alignment horizontal="right" vertical="center"/>
    </xf>
    <xf numFmtId="164" fontId="40" fillId="15" borderId="0" applyAlignment="1" pivotButton="0" quotePrefix="0" xfId="15">
      <alignment horizontal="right" vertical="center"/>
    </xf>
    <xf numFmtId="164" fontId="33" fillId="14" borderId="0" applyAlignment="1" pivotButton="0" quotePrefix="0" xfId="15">
      <alignment horizontal="right" vertical="center"/>
    </xf>
    <xf numFmtId="4" fontId="21" fillId="13" borderId="0" applyAlignment="1" pivotButton="0" quotePrefix="0" xfId="15">
      <alignment horizontal="right"/>
    </xf>
    <xf numFmtId="4" fontId="31" fillId="0" borderId="11" applyAlignment="1" pivotButton="0" quotePrefix="0" xfId="15">
      <alignment horizontal="center"/>
    </xf>
    <xf numFmtId="0" fontId="0" fillId="0" borderId="2" applyAlignment="1" pivotButton="0" quotePrefix="0" xfId="0">
      <alignment horizontal="center" vertical="center"/>
    </xf>
    <xf numFmtId="0" fontId="30" fillId="0" borderId="2" applyAlignment="1" pivotButton="0" quotePrefix="0" xfId="0">
      <alignment horizontal="center"/>
    </xf>
    <xf numFmtId="0" fontId="31" fillId="0" borderId="11" applyAlignment="1" pivotButton="0" quotePrefix="0" xfId="15">
      <alignment horizontal="left"/>
    </xf>
    <xf numFmtId="0" fontId="31" fillId="0" borderId="12" applyAlignment="1" pivotButton="0" quotePrefix="0" xfId="15">
      <alignment horizontal="left"/>
    </xf>
    <xf numFmtId="0" fontId="0" fillId="0" borderId="10" applyAlignment="1" pivotButton="0" quotePrefix="0" xfId="0">
      <alignment horizontal="left"/>
    </xf>
    <xf numFmtId="0" fontId="0" fillId="0" borderId="10" applyAlignment="1" pivotButton="0" quotePrefix="0" xfId="0">
      <alignment horizontal="left" vertical="top" wrapText="1"/>
    </xf>
    <xf numFmtId="0" fontId="0" fillId="0" borderId="10" applyAlignment="1" pivotButton="0" quotePrefix="0" xfId="0">
      <alignment horizontal="left" wrapText="1"/>
    </xf>
    <xf numFmtId="0" fontId="2" fillId="0" borderId="2" applyAlignment="1" applyProtection="1" pivotButton="0" quotePrefix="0" xfId="0">
      <alignment horizontal="left" vertical="top" wrapText="1"/>
      <protection locked="0" hidden="0"/>
    </xf>
    <xf numFmtId="0" fontId="33" fillId="0" borderId="9" applyAlignment="1" pivotButton="0" quotePrefix="0" xfId="15">
      <alignment horizontal="center"/>
    </xf>
    <xf numFmtId="0" fontId="31" fillId="0" borderId="9" applyAlignment="1" pivotButton="0" quotePrefix="0" xfId="15">
      <alignment horizontal="center"/>
    </xf>
    <xf numFmtId="1" fontId="32" fillId="21" borderId="0" applyAlignment="1" pivotButton="0" quotePrefix="0" xfId="15">
      <alignment horizontal="center" wrapText="1"/>
    </xf>
    <xf numFmtId="1" fontId="32" fillId="22" borderId="0" applyAlignment="1" pivotButton="0" quotePrefix="0" xfId="15">
      <alignment horizontal="center" wrapText="1"/>
    </xf>
    <xf numFmtId="1" fontId="32" fillId="23" borderId="0" applyAlignment="1" pivotButton="0" quotePrefix="0" xfId="15">
      <alignment horizontal="center"/>
    </xf>
    <xf numFmtId="0" fontId="33" fillId="0" borderId="10" applyAlignment="1" pivotButton="0" quotePrefix="0" xfId="15">
      <alignment horizontal="center"/>
    </xf>
    <xf numFmtId="167" fontId="0" fillId="0" borderId="0" pivotButton="0" quotePrefix="0" xfId="0"/>
    <xf numFmtId="1" fontId="31" fillId="0" borderId="0" applyAlignment="1" pivotButton="0" quotePrefix="0" xfId="15">
      <alignment horizontal="left"/>
    </xf>
    <xf numFmtId="0" fontId="26" fillId="8" borderId="2" applyAlignment="1" pivotButton="0" quotePrefix="0" xfId="0">
      <alignment horizontal="center" vertical="center"/>
    </xf>
    <xf numFmtId="0" fontId="26" fillId="7" borderId="2" applyAlignment="1" pivotButton="0" quotePrefix="0" xfId="0">
      <alignment horizontal="center" vertical="center"/>
    </xf>
    <xf numFmtId="0" fontId="26" fillId="5" borderId="2" applyAlignment="1" pivotButton="0" quotePrefix="0" xfId="0">
      <alignment horizontal="center" vertical="center"/>
    </xf>
    <xf numFmtId="165" fontId="26" fillId="9" borderId="10" applyAlignment="1" pivotButton="0" quotePrefix="0" xfId="19">
      <alignment horizontal="center" vertical="center"/>
    </xf>
    <xf numFmtId="0" fontId="26" fillId="10" borderId="2" applyAlignment="1" pivotButton="0" quotePrefix="0" xfId="0">
      <alignment horizontal="center" vertical="center"/>
    </xf>
    <xf numFmtId="0" fontId="26" fillId="0" borderId="0" pivotButton="0" quotePrefix="0" xfId="0"/>
    <xf numFmtId="0" fontId="26" fillId="0" borderId="0" applyAlignment="1" pivotButton="0" quotePrefix="0" xfId="0">
      <alignment horizontal="center"/>
    </xf>
    <xf numFmtId="168" fontId="25" fillId="8" borderId="2" applyAlignment="1" pivotButton="0" quotePrefix="0" xfId="6">
      <alignment horizontal="center" vertical="center" wrapText="1"/>
    </xf>
    <xf numFmtId="165" fontId="26" fillId="9" borderId="2" applyAlignment="1" pivotButton="0" quotePrefix="0" xfId="19">
      <alignment horizontal="center" vertical="center"/>
    </xf>
    <xf numFmtId="0" fontId="24" fillId="0" borderId="0" pivotButton="0" quotePrefix="0" xfId="0"/>
    <xf numFmtId="0" fontId="26" fillId="24" borderId="2" applyAlignment="1" pivotButton="0" quotePrefix="0" xfId="0">
      <alignment horizontal="center"/>
    </xf>
    <xf numFmtId="0" fontId="25" fillId="0" borderId="2" pivotButton="0" quotePrefix="0" xfId="9"/>
    <xf numFmtId="0" fontId="25" fillId="0" borderId="2" applyAlignment="1" pivotButton="0" quotePrefix="0" xfId="9">
      <alignment wrapText="1"/>
    </xf>
    <xf numFmtId="168" fontId="25" fillId="7" borderId="2" applyAlignment="1" pivotButton="0" quotePrefix="0" xfId="6">
      <alignment horizontal="center" vertical="center" wrapText="1"/>
    </xf>
    <xf numFmtId="168" fontId="25" fillId="5" borderId="2" applyAlignment="1" pivotButton="0" quotePrefix="0" xfId="6">
      <alignment horizontal="center" vertical="center" wrapText="1"/>
    </xf>
    <xf numFmtId="168" fontId="25" fillId="6" borderId="2" applyAlignment="1" pivotButton="0" quotePrefix="0" xfId="6">
      <alignment horizontal="center" vertical="center" wrapText="1"/>
    </xf>
    <xf numFmtId="165" fontId="25" fillId="9" borderId="2" applyAlignment="1" pivotButton="0" quotePrefix="0" xfId="19">
      <alignment horizontal="center" vertical="center" wrapText="1"/>
    </xf>
    <xf numFmtId="168" fontId="25" fillId="10" borderId="2" applyAlignment="1" pivotButton="0" quotePrefix="0" xfId="6">
      <alignment horizontal="center" vertical="center" wrapText="1"/>
    </xf>
    <xf numFmtId="0" fontId="24" fillId="24" borderId="2" applyAlignment="1" pivotButton="0" quotePrefix="0" xfId="0">
      <alignment horizontal="center"/>
    </xf>
    <xf numFmtId="0" fontId="9" fillId="0" borderId="2" applyAlignment="1" pivotButton="0" quotePrefix="0" xfId="9">
      <alignment wrapText="1"/>
    </xf>
    <xf numFmtId="168" fontId="9" fillId="8" borderId="2" applyAlignment="1" pivotButton="0" quotePrefix="0" xfId="6">
      <alignment horizontal="center" vertical="center" wrapText="1"/>
    </xf>
    <xf numFmtId="10" fontId="9" fillId="7" borderId="2" applyAlignment="1" pivotButton="0" quotePrefix="0" xfId="11">
      <alignment horizontal="center" vertical="center" wrapText="1"/>
    </xf>
    <xf numFmtId="0" fontId="24" fillId="5" borderId="2" applyAlignment="1" pivotButton="0" quotePrefix="0" xfId="0">
      <alignment horizontal="center" vertical="center"/>
    </xf>
    <xf numFmtId="0" fontId="24" fillId="6" borderId="2" applyAlignment="1" pivotButton="0" quotePrefix="0" xfId="0">
      <alignment horizontal="center" vertical="center"/>
    </xf>
    <xf numFmtId="165" fontId="24" fillId="9" borderId="2" applyAlignment="1" pivotButton="0" quotePrefix="0" xfId="19">
      <alignment horizontal="center" vertical="center"/>
    </xf>
    <xf numFmtId="0" fontId="24" fillId="10" borderId="2" applyAlignment="1" pivotButton="0" quotePrefix="0" xfId="0">
      <alignment horizontal="center" vertical="center"/>
    </xf>
    <xf numFmtId="0" fontId="9" fillId="6" borderId="2" applyAlignment="1" pivotButton="0" quotePrefix="0" xfId="13">
      <alignment horizontal="center" vertical="center" wrapText="1"/>
    </xf>
    <xf numFmtId="10" fontId="9" fillId="8" borderId="2" applyAlignment="1" pivotButton="0" quotePrefix="0" xfId="6">
      <alignment horizontal="center" vertical="center" wrapText="1"/>
    </xf>
    <xf numFmtId="10" fontId="9" fillId="5" borderId="2" applyAlignment="1" pivotButton="0" quotePrefix="0" xfId="14">
      <alignment horizontal="center" vertical="center" wrapText="1"/>
    </xf>
    <xf numFmtId="0" fontId="9" fillId="5" borderId="2" applyAlignment="1" pivotButton="0" quotePrefix="0" xfId="14">
      <alignment horizontal="center" vertical="center" wrapText="1"/>
    </xf>
    <xf numFmtId="9" fontId="24" fillId="10" borderId="2" applyAlignment="1" pivotButton="0" quotePrefix="0" xfId="0">
      <alignment horizontal="center" vertical="center"/>
    </xf>
    <xf numFmtId="0" fontId="24" fillId="8" borderId="2" applyAlignment="1" pivotButton="0" quotePrefix="0" xfId="0">
      <alignment horizontal="center" vertical="center"/>
    </xf>
    <xf numFmtId="165" fontId="24" fillId="24" borderId="2" applyAlignment="1" pivotButton="0" quotePrefix="0" xfId="0">
      <alignment horizontal="center"/>
    </xf>
    <xf numFmtId="0" fontId="9" fillId="7" borderId="2" applyAlignment="1" pivotButton="0" quotePrefix="0" xfId="11">
      <alignment horizontal="center" vertical="center" wrapText="1"/>
    </xf>
    <xf numFmtId="0" fontId="9" fillId="6" borderId="2" applyAlignment="1" pivotButton="0" quotePrefix="1" xfId="13">
      <alignment horizontal="center" vertical="center" wrapText="1"/>
    </xf>
    <xf numFmtId="9" fontId="24" fillId="24" borderId="2" applyAlignment="1" pivotButton="0" quotePrefix="0" xfId="0">
      <alignment horizontal="center"/>
    </xf>
    <xf numFmtId="9" fontId="9" fillId="7" borderId="2" applyAlignment="1" pivotButton="0" quotePrefix="0" xfId="11">
      <alignment horizontal="center" vertical="center" wrapText="1"/>
    </xf>
    <xf numFmtId="9" fontId="9" fillId="5" borderId="2" applyAlignment="1" pivotButton="0" quotePrefix="0" xfId="14">
      <alignment horizontal="center" vertical="center" wrapText="1"/>
    </xf>
    <xf numFmtId="165" fontId="9" fillId="8" borderId="2" applyAlignment="1" pivotButton="0" quotePrefix="0" xfId="6">
      <alignment horizontal="center" vertical="center" wrapText="1"/>
    </xf>
    <xf numFmtId="9" fontId="9" fillId="8" borderId="2" applyAlignment="1" pivotButton="0" quotePrefix="0" xfId="6">
      <alignment horizontal="center" vertical="center" wrapText="1"/>
    </xf>
    <xf numFmtId="0" fontId="9" fillId="6" borderId="11" applyAlignment="1" pivotButton="0" quotePrefix="0" xfId="13">
      <alignment horizontal="center" vertical="center" wrapText="1"/>
    </xf>
    <xf numFmtId="0" fontId="9" fillId="6" borderId="10" applyAlignment="1" pivotButton="0" quotePrefix="0" xfId="13">
      <alignment horizontal="center" vertical="center" wrapText="1"/>
    </xf>
    <xf numFmtId="0" fontId="24" fillId="6" borderId="0" applyAlignment="1" pivotButton="0" quotePrefix="0" xfId="0">
      <alignment horizontal="center" vertical="center"/>
    </xf>
    <xf numFmtId="10" fontId="24" fillId="24" borderId="2" applyAlignment="1" pivotButton="0" quotePrefix="0" xfId="0">
      <alignment horizontal="center"/>
    </xf>
    <xf numFmtId="0" fontId="9" fillId="0" borderId="2" applyAlignment="1" pivotButton="0" quotePrefix="0" xfId="13">
      <alignment wrapText="1"/>
    </xf>
    <xf numFmtId="0" fontId="24" fillId="8" borderId="0" applyAlignment="1" pivotButton="0" quotePrefix="0" xfId="0">
      <alignment horizontal="center" vertical="center"/>
    </xf>
    <xf numFmtId="0" fontId="24" fillId="7" borderId="0" applyAlignment="1" pivotButton="0" quotePrefix="0" xfId="0">
      <alignment horizontal="center" vertical="center"/>
    </xf>
    <xf numFmtId="0" fontId="24" fillId="5" borderId="0" applyAlignment="1" pivotButton="0" quotePrefix="0" xfId="0">
      <alignment horizontal="center" vertical="center"/>
    </xf>
    <xf numFmtId="165" fontId="24" fillId="9" borderId="0" applyAlignment="1" pivotButton="0" quotePrefix="0" xfId="19">
      <alignment horizontal="center" vertical="center"/>
    </xf>
    <xf numFmtId="0" fontId="24" fillId="10" borderId="0" applyAlignment="1" pivotButton="0" quotePrefix="0" xfId="0">
      <alignment horizontal="center" vertical="center"/>
    </xf>
    <xf numFmtId="0" fontId="24" fillId="0" borderId="0" applyAlignment="1" pivotButton="0" quotePrefix="0" xfId="0">
      <alignment horizontal="center"/>
    </xf>
    <xf numFmtId="10" fontId="31" fillId="25" borderId="2" applyAlignment="1" pivotButton="0" quotePrefix="0" xfId="15">
      <alignment horizontal="center"/>
    </xf>
    <xf numFmtId="165" fontId="31" fillId="25" borderId="2" applyAlignment="1" pivotButton="0" quotePrefix="0" xfId="17">
      <alignment horizontal="center"/>
    </xf>
    <xf numFmtId="165" fontId="31" fillId="25" borderId="2" applyAlignment="1" pivotButton="0" quotePrefix="0" xfId="15">
      <alignment horizontal="center"/>
    </xf>
    <xf numFmtId="0" fontId="30" fillId="0" borderId="2" applyAlignment="1" pivotButton="0" quotePrefix="0" xfId="0">
      <alignment horizontal="center" vertical="top"/>
    </xf>
    <xf numFmtId="0" fontId="30" fillId="0" borderId="2" applyAlignment="1" pivotButton="0" quotePrefix="0" xfId="1">
      <alignment horizontal="center"/>
    </xf>
    <xf numFmtId="0" fontId="32" fillId="25" borderId="0" applyAlignment="1" pivotButton="0" quotePrefix="0" xfId="15">
      <alignment horizontal="center"/>
    </xf>
    <xf numFmtId="0" fontId="0" fillId="0" borderId="13" applyAlignment="1" pivotButton="0" quotePrefix="0" xfId="0">
      <alignment horizontal="left" wrapText="1"/>
    </xf>
    <xf numFmtId="0" fontId="41" fillId="25" borderId="0" applyAlignment="1" pivotButton="0" quotePrefix="0" xfId="0">
      <alignment vertical="center"/>
    </xf>
    <xf numFmtId="0" fontId="0" fillId="25" borderId="0" applyAlignment="1" pivotButton="0" quotePrefix="0" xfId="0">
      <alignment horizontal="left"/>
    </xf>
    <xf numFmtId="0" fontId="30" fillId="26" borderId="2" applyAlignment="1" pivotButton="0" quotePrefix="0" xfId="0">
      <alignment vertical="center"/>
    </xf>
    <xf numFmtId="0" fontId="30" fillId="27" borderId="2" applyAlignment="1" pivotButton="0" quotePrefix="0" xfId="0">
      <alignment vertical="center"/>
    </xf>
    <xf numFmtId="0" fontId="42" fillId="28" borderId="2" applyAlignment="1" pivotButton="0" quotePrefix="0" xfId="0">
      <alignment vertical="center"/>
    </xf>
    <xf numFmtId="0" fontId="30" fillId="29" borderId="2" applyAlignment="1" pivotButton="0" quotePrefix="0" xfId="0">
      <alignment vertical="center"/>
    </xf>
    <xf numFmtId="0" fontId="30" fillId="28" borderId="2" applyAlignment="1" pivotButton="0" quotePrefix="0" xfId="0">
      <alignment vertical="center"/>
    </xf>
    <xf numFmtId="0" fontId="25" fillId="24" borderId="2" applyAlignment="1" pivotButton="0" quotePrefix="0" xfId="9">
      <alignment vertical="center"/>
    </xf>
    <xf numFmtId="166" fontId="30" fillId="0" borderId="2" applyAlignment="1" pivotButton="0" quotePrefix="0" xfId="0">
      <alignment horizontal="center" vertical="center"/>
    </xf>
    <xf numFmtId="166" fontId="30" fillId="0" borderId="2" applyAlignment="1" pivotButton="0" quotePrefix="0" xfId="0">
      <alignment horizontal="left" vertical="center"/>
    </xf>
    <xf numFmtId="0" fontId="30" fillId="0" borderId="0" applyAlignment="1" pivotButton="0" quotePrefix="0" xfId="0">
      <alignment vertical="center"/>
    </xf>
    <xf numFmtId="0" fontId="0" fillId="30" borderId="2" applyAlignment="1" pivotButton="0" quotePrefix="0" xfId="0">
      <alignment horizontal="left"/>
    </xf>
    <xf numFmtId="0" fontId="0" fillId="31" borderId="2" applyAlignment="1" pivotButton="0" quotePrefix="0" xfId="0">
      <alignment horizontal="left"/>
    </xf>
    <xf numFmtId="0" fontId="24" fillId="30" borderId="2" applyAlignment="1" pivotButton="0" quotePrefix="0" xfId="0">
      <alignment horizontal="left" vertical="center"/>
    </xf>
    <xf numFmtId="0" fontId="1" fillId="31" borderId="2" applyAlignment="1" pivotButton="0" quotePrefix="0" xfId="0">
      <alignment horizontal="left" vertical="center"/>
    </xf>
    <xf numFmtId="0" fontId="24" fillId="13" borderId="2" applyAlignment="1" pivotButton="0" quotePrefix="0" xfId="0">
      <alignment horizontal="left" vertical="center"/>
    </xf>
    <xf numFmtId="0" fontId="24" fillId="24" borderId="2" applyAlignment="1" pivotButton="0" quotePrefix="0" xfId="0">
      <alignment horizontal="center" vertical="center"/>
    </xf>
    <xf numFmtId="0" fontId="1" fillId="27" borderId="2" applyAlignment="1" pivotButton="0" quotePrefix="0" xfId="0">
      <alignment horizontal="left" vertical="center"/>
    </xf>
    <xf numFmtId="166" fontId="0" fillId="0" borderId="2" applyAlignment="1" pivotButton="0" quotePrefix="0" xfId="0">
      <alignment horizontal="center"/>
    </xf>
    <xf numFmtId="0" fontId="1" fillId="13" borderId="2" applyAlignment="1" pivotButton="0" quotePrefix="0" xfId="0">
      <alignment horizontal="left" vertical="center"/>
    </xf>
    <xf numFmtId="0" fontId="27" fillId="0" borderId="0" pivotButton="0" quotePrefix="0" xfId="0"/>
    <xf numFmtId="0" fontId="43" fillId="29" borderId="2" applyAlignment="1" pivotButton="0" quotePrefix="0" xfId="0">
      <alignment horizontal="center" vertical="center"/>
    </xf>
    <xf numFmtId="167" fontId="43" fillId="29" borderId="2" applyAlignment="1" pivotButton="0" quotePrefix="0" xfId="0">
      <alignment horizontal="center" vertical="center"/>
    </xf>
    <xf numFmtId="168" fontId="25" fillId="24" borderId="2" applyAlignment="1" pivotButton="0" quotePrefix="0" xfId="6">
      <alignment horizontal="center" vertical="center"/>
    </xf>
    <xf numFmtId="168" fontId="25" fillId="30" borderId="2" applyAlignment="1" pivotButton="0" quotePrefix="0" xfId="6">
      <alignment horizontal="left" vertical="center"/>
    </xf>
    <xf numFmtId="168" fontId="17" fillId="31" borderId="2" applyAlignment="1" pivotButton="0" quotePrefix="0" xfId="6">
      <alignment horizontal="left" vertical="center"/>
    </xf>
    <xf numFmtId="0" fontId="0" fillId="0" borderId="2" pivotButton="0" quotePrefix="0" xfId="0"/>
    <xf numFmtId="0" fontId="0" fillId="27" borderId="2" pivotButton="0" quotePrefix="0" xfId="0"/>
    <xf numFmtId="0" fontId="42" fillId="28" borderId="2" pivotButton="0" quotePrefix="0" xfId="0"/>
    <xf numFmtId="0" fontId="0" fillId="29" borderId="2" pivotButton="0" quotePrefix="0" xfId="0"/>
    <xf numFmtId="0" fontId="44" fillId="29" borderId="2" applyAlignment="1" pivotButton="0" quotePrefix="0" xfId="0">
      <alignment vertical="center"/>
    </xf>
    <xf numFmtId="14" fontId="0" fillId="29" borderId="2" pivotButton="0" quotePrefix="0" xfId="0"/>
    <xf numFmtId="166" fontId="0" fillId="29" borderId="2" pivotButton="0" quotePrefix="0" xfId="0"/>
    <xf numFmtId="0" fontId="0" fillId="28" borderId="2" pivotButton="0" quotePrefix="0" xfId="0"/>
    <xf numFmtId="0" fontId="0" fillId="24" borderId="2" pivotButton="0" quotePrefix="0" xfId="0"/>
    <xf numFmtId="0" fontId="0" fillId="13" borderId="2" pivotButton="0" quotePrefix="0" xfId="0"/>
    <xf numFmtId="0" fontId="9" fillId="24" borderId="2" pivotButton="0" quotePrefix="0" xfId="9"/>
    <xf numFmtId="168" fontId="9" fillId="24" borderId="2" applyAlignment="1" pivotButton="0" quotePrefix="0" xfId="6">
      <alignment horizontal="center" vertical="center"/>
    </xf>
    <xf numFmtId="10" fontId="9" fillId="24" borderId="2" applyAlignment="1" pivotButton="0" quotePrefix="0" xfId="11">
      <alignment horizontal="center" vertical="center"/>
    </xf>
    <xf numFmtId="10" fontId="9" fillId="24" borderId="2" applyAlignment="1" pivotButton="0" quotePrefix="0" xfId="14">
      <alignment horizontal="center" vertical="center"/>
    </xf>
    <xf numFmtId="0" fontId="9" fillId="30" borderId="2" applyAlignment="1" pivotButton="0" quotePrefix="0" xfId="13">
      <alignment horizontal="left" vertical="center"/>
    </xf>
    <xf numFmtId="10" fontId="9" fillId="24" borderId="2" applyAlignment="1" pivotButton="0" quotePrefix="0" xfId="6">
      <alignment horizontal="center" vertical="center"/>
    </xf>
    <xf numFmtId="0" fontId="9" fillId="24" borderId="2" applyAlignment="1" pivotButton="0" quotePrefix="0" xfId="14">
      <alignment horizontal="center" vertical="center"/>
    </xf>
    <xf numFmtId="166" fontId="0" fillId="13" borderId="2" pivotButton="0" quotePrefix="0" xfId="0"/>
    <xf numFmtId="9" fontId="9" fillId="24" borderId="2" applyAlignment="1" pivotButton="0" quotePrefix="0" xfId="6">
      <alignment horizontal="center" vertical="center"/>
    </xf>
    <xf numFmtId="9" fontId="9" fillId="24" borderId="2" applyAlignment="1" pivotButton="0" quotePrefix="0" xfId="11">
      <alignment horizontal="center" vertical="center"/>
    </xf>
    <xf numFmtId="9" fontId="9" fillId="13" borderId="2" applyAlignment="1" pivotButton="0" quotePrefix="0" xfId="11">
      <alignment horizontal="center" vertical="center"/>
    </xf>
    <xf numFmtId="10" fontId="9" fillId="13" borderId="2" applyAlignment="1" pivotButton="0" quotePrefix="0" xfId="11">
      <alignment horizontal="center" vertical="center"/>
    </xf>
    <xf numFmtId="0" fontId="9" fillId="24" borderId="2" applyAlignment="1" pivotButton="0" quotePrefix="0" xfId="11">
      <alignment horizontal="center" vertical="center"/>
    </xf>
    <xf numFmtId="167" fontId="0" fillId="29" borderId="2" pivotButton="0" quotePrefix="0" xfId="0"/>
    <xf numFmtId="0" fontId="18" fillId="31" borderId="2" applyAlignment="1" pivotButton="0" quotePrefix="0" xfId="13">
      <alignment horizontal="left" vertical="center"/>
    </xf>
    <xf numFmtId="0" fontId="9" fillId="13" borderId="2" applyAlignment="1" pivotButton="0" quotePrefix="1" xfId="13">
      <alignment horizontal="left" vertical="center"/>
    </xf>
    <xf numFmtId="0" fontId="9" fillId="30" borderId="2" applyAlignment="1" pivotButton="0" quotePrefix="1" xfId="13">
      <alignment horizontal="left" vertical="center"/>
    </xf>
    <xf numFmtId="0" fontId="18" fillId="27" borderId="2" applyAlignment="1" pivotButton="0" quotePrefix="0" xfId="13">
      <alignment horizontal="left" vertical="center"/>
    </xf>
    <xf numFmtId="165" fontId="0" fillId="0" borderId="0" applyAlignment="1" pivotButton="0" quotePrefix="0" xfId="0">
      <alignment horizontal="center"/>
    </xf>
    <xf numFmtId="164" fontId="0" fillId="0" borderId="0" applyAlignment="1" pivotButton="0" quotePrefix="0" xfId="0">
      <alignment horizontal="center"/>
    </xf>
    <xf numFmtId="2" fontId="0" fillId="0" borderId="0" applyAlignment="1" pivotButton="0" quotePrefix="0" xfId="0">
      <alignment horizontal="center"/>
    </xf>
    <xf numFmtId="0" fontId="30" fillId="26" borderId="2" applyAlignment="1" pivotButton="0" quotePrefix="0" xfId="0">
      <alignment horizontal="center" vertical="center"/>
    </xf>
    <xf numFmtId="0" fontId="31" fillId="0" borderId="2" applyAlignment="1" pivotButton="0" quotePrefix="0" xfId="15">
      <alignment horizontal="left"/>
    </xf>
    <xf numFmtId="0" fontId="30" fillId="25" borderId="23" applyAlignment="1" pivotButton="0" quotePrefix="0" xfId="0">
      <alignment horizontal="center" vertical="top"/>
    </xf>
    <xf numFmtId="0" fontId="0" fillId="0" borderId="23" applyAlignment="1" pivotButton="0" quotePrefix="0" xfId="0">
      <alignment vertical="top"/>
    </xf>
    <xf numFmtId="0" fontId="44" fillId="0" borderId="23" applyAlignment="1" pivotButton="0" quotePrefix="0" xfId="0">
      <alignment horizontal="center" vertical="top"/>
    </xf>
    <xf numFmtId="167" fontId="44" fillId="0" borderId="23" applyAlignment="1" pivotButton="0" quotePrefix="0" xfId="0">
      <alignment horizontal="center" vertical="top"/>
    </xf>
    <xf numFmtId="0" fontId="44" fillId="21" borderId="23" applyAlignment="1" pivotButton="0" quotePrefix="0" xfId="0">
      <alignment horizontal="center" vertical="top"/>
    </xf>
    <xf numFmtId="0" fontId="44" fillId="27" borderId="23" applyAlignment="1" pivotButton="0" quotePrefix="0" xfId="0">
      <alignment horizontal="center" vertical="top"/>
    </xf>
    <xf numFmtId="0" fontId="44" fillId="25" borderId="23" applyAlignment="1" pivotButton="0" quotePrefix="0" xfId="0">
      <alignment horizontal="center" vertical="top"/>
    </xf>
    <xf numFmtId="0" fontId="44" fillId="24" borderId="23" applyAlignment="1" pivotButton="0" quotePrefix="0" xfId="0">
      <alignment horizontal="center" vertical="top"/>
    </xf>
    <xf numFmtId="0" fontId="44" fillId="26" borderId="23" applyAlignment="1" pivotButton="0" quotePrefix="0" xfId="0">
      <alignment horizontal="center" vertical="top"/>
    </xf>
    <xf numFmtId="0" fontId="44" fillId="32" borderId="23" applyAlignment="1" pivotButton="0" quotePrefix="0" xfId="0">
      <alignment horizontal="center" vertical="top"/>
    </xf>
    <xf numFmtId="0" fontId="44" fillId="0" borderId="0" applyAlignment="1" pivotButton="0" quotePrefix="0" xfId="0">
      <alignment vertical="top"/>
    </xf>
    <xf numFmtId="14" fontId="0" fillId="0" borderId="0" applyAlignment="1" pivotButton="0" quotePrefix="0" xfId="0">
      <alignment vertical="top"/>
    </xf>
    <xf numFmtId="166" fontId="0" fillId="21" borderId="0" applyAlignment="1" pivotButton="0" quotePrefix="0" xfId="0">
      <alignment vertical="top"/>
    </xf>
    <xf numFmtId="166" fontId="0" fillId="27" borderId="0" applyAlignment="1" pivotButton="0" quotePrefix="0" xfId="0">
      <alignment vertical="top"/>
    </xf>
    <xf numFmtId="166" fontId="0" fillId="25" borderId="0" applyAlignment="1" pivotButton="0" quotePrefix="0" xfId="0">
      <alignment vertical="top"/>
    </xf>
    <xf numFmtId="166" fontId="0" fillId="24" borderId="0" applyAlignment="1" pivotButton="0" quotePrefix="0" xfId="0">
      <alignment vertical="top"/>
    </xf>
    <xf numFmtId="166" fontId="0" fillId="26" borderId="0" applyAlignment="1" pivotButton="0" quotePrefix="0" xfId="0">
      <alignment vertical="top"/>
    </xf>
    <xf numFmtId="166" fontId="0" fillId="32" borderId="0" applyAlignment="1" pivotButton="0" quotePrefix="0" xfId="0">
      <alignment vertical="top"/>
    </xf>
    <xf numFmtId="166" fontId="0" fillId="0" borderId="0" applyAlignment="1" pivotButton="0" quotePrefix="0" xfId="0">
      <alignment vertical="top"/>
    </xf>
    <xf numFmtId="0" fontId="0" fillId="13" borderId="0" pivotButton="0" quotePrefix="0" xfId="0"/>
    <xf numFmtId="0" fontId="0" fillId="13" borderId="0" applyAlignment="1" pivotButton="0" quotePrefix="0" xfId="0">
      <alignment horizontal="center"/>
    </xf>
    <xf numFmtId="0" fontId="46" fillId="0" borderId="8" applyAlignment="1" pivotButton="0" quotePrefix="0" xfId="15">
      <alignment vertical="center"/>
    </xf>
    <xf numFmtId="0" fontId="46" fillId="0" borderId="0" applyAlignment="1" pivotButton="0" quotePrefix="0" xfId="15">
      <alignment vertical="center"/>
    </xf>
    <xf numFmtId="0" fontId="46" fillId="0" borderId="22" applyAlignment="1" pivotButton="0" quotePrefix="0" xfId="15">
      <alignment vertical="center"/>
    </xf>
    <xf numFmtId="0" fontId="46" fillId="0" borderId="33" applyAlignment="1" pivotButton="0" quotePrefix="0" xfId="15">
      <alignment vertical="center"/>
    </xf>
    <xf numFmtId="164" fontId="20" fillId="13" borderId="17" applyAlignment="1" pivotButton="0" quotePrefix="0" xfId="15">
      <alignment vertical="center"/>
    </xf>
    <xf numFmtId="1" fontId="8" fillId="0" borderId="0" pivotButton="0" quotePrefix="0" xfId="15"/>
    <xf numFmtId="0" fontId="0" fillId="0" borderId="22" pivotButton="0" quotePrefix="0" xfId="0"/>
    <xf numFmtId="164" fontId="20" fillId="15" borderId="17" applyAlignment="1" pivotButton="0" quotePrefix="0" xfId="15">
      <alignment vertical="center"/>
    </xf>
    <xf numFmtId="164" fontId="20" fillId="14" borderId="16" applyAlignment="1" pivotButton="0" quotePrefix="0" xfId="15">
      <alignment vertical="center"/>
    </xf>
    <xf numFmtId="0" fontId="0" fillId="0" borderId="1" pivotButton="0" quotePrefix="0" xfId="0"/>
    <xf numFmtId="0" fontId="0" fillId="0" borderId="21" pivotButton="0" quotePrefix="0" xfId="0"/>
    <xf numFmtId="164" fontId="40" fillId="15" borderId="17" applyAlignment="1" pivotButton="0" quotePrefix="0" xfId="15">
      <alignment vertical="center"/>
    </xf>
    <xf numFmtId="165" fontId="8" fillId="0" borderId="0" pivotButton="0" quotePrefix="0" xfId="15"/>
    <xf numFmtId="10" fontId="32" fillId="0" borderId="0" applyAlignment="1" pivotButton="0" quotePrefix="0" xfId="15">
      <alignment wrapText="1"/>
    </xf>
    <xf numFmtId="0" fontId="32" fillId="0" borderId="1" applyAlignment="1" pivotButton="0" quotePrefix="0" xfId="15">
      <alignment wrapText="1"/>
    </xf>
    <xf numFmtId="0" fontId="36" fillId="0" borderId="23" pivotButton="0" quotePrefix="0" xfId="15"/>
    <xf numFmtId="0" fontId="0" fillId="0" borderId="23" pivotButton="0" quotePrefix="0" xfId="0"/>
    <xf numFmtId="0" fontId="32" fillId="0" borderId="1" applyAlignment="1" pivotButton="0" quotePrefix="0" xfId="15">
      <alignment vertical="center"/>
    </xf>
    <xf numFmtId="0" fontId="23" fillId="0" borderId="8" pivotButton="0" quotePrefix="0" xfId="2"/>
    <xf numFmtId="10" fontId="8" fillId="0" borderId="0" pivotButton="0" quotePrefix="0" xfId="15"/>
    <xf numFmtId="164" fontId="40" fillId="13" borderId="17" applyAlignment="1" pivotButton="0" quotePrefix="0" xfId="15">
      <alignment vertical="center"/>
    </xf>
    <xf numFmtId="0" fontId="0" fillId="0" borderId="10" pivotButton="0" quotePrefix="0" xfId="0"/>
    <xf numFmtId="0" fontId="0" fillId="0" borderId="12" pivotButton="0" quotePrefix="0" xfId="0"/>
    <xf numFmtId="0" fontId="32" fillId="0" borderId="11" pivotButton="0" quotePrefix="0" xfId="15"/>
    <xf numFmtId="0" fontId="31" fillId="0" borderId="2" pivotButton="0" quotePrefix="0" xfId="15"/>
    <xf numFmtId="0" fontId="31" fillId="0" borderId="11" pivotButton="0" quotePrefix="0" xfId="15"/>
    <xf numFmtId="164" fontId="20" fillId="0" borderId="0" applyAlignment="1" pivotButton="0" quotePrefix="0" xfId="15">
      <alignment vertical="center"/>
    </xf>
    <xf numFmtId="164" fontId="40" fillId="0" borderId="0" applyAlignment="1" pivotButton="0" quotePrefix="0" xfId="15">
      <alignment vertical="center"/>
    </xf>
    <xf numFmtId="0" fontId="0" fillId="0" borderId="8" pivotButton="0" quotePrefix="0" xfId="0"/>
    <xf numFmtId="0" fontId="21" fillId="13" borderId="18" pivotButton="0" quotePrefix="0" xfId="15"/>
    <xf numFmtId="0" fontId="0" fillId="0" borderId="33" pivotButton="0" quotePrefix="0" xfId="0"/>
    <xf numFmtId="4" fontId="21" fillId="13" borderId="18" pivotButton="0" quotePrefix="0" xfId="15"/>
    <xf numFmtId="0" fontId="35" fillId="2" borderId="24" applyAlignment="1" pivotButton="0" quotePrefix="0" xfId="15">
      <alignment horizontal="center" vertical="center"/>
    </xf>
    <xf numFmtId="0" fontId="35" fillId="15" borderId="0" applyAlignment="1" pivotButton="0" quotePrefix="0" xfId="15">
      <alignment horizontal="center" vertical="center"/>
    </xf>
    <xf numFmtId="1" fontId="35" fillId="15" borderId="0" applyAlignment="1" pivotButton="0" quotePrefix="0" xfId="15">
      <alignment horizontal="center" vertical="center" textRotation="180"/>
    </xf>
    <xf numFmtId="0" fontId="35" fillId="2" borderId="25" applyAlignment="1" pivotButton="0" quotePrefix="0" xfId="15">
      <alignment horizontal="center" vertical="center"/>
    </xf>
    <xf numFmtId="0" fontId="35" fillId="0" borderId="15" applyAlignment="1" pivotButton="0" quotePrefix="0" xfId="15">
      <alignment horizontal="center" vertical="center"/>
    </xf>
    <xf numFmtId="165" fontId="35" fillId="2" borderId="24" applyAlignment="1" pivotButton="0" quotePrefix="0" xfId="15">
      <alignment horizontal="center" vertical="center"/>
    </xf>
    <xf numFmtId="10" fontId="35" fillId="15" borderId="0" applyAlignment="1" pivotButton="0" quotePrefix="0" xfId="15">
      <alignment horizontal="center" vertical="center"/>
    </xf>
    <xf numFmtId="1" fontId="35" fillId="13" borderId="13" applyAlignment="1" pivotButton="0" quotePrefix="0" xfId="15">
      <alignment horizontal="center" vertical="center"/>
    </xf>
    <xf numFmtId="10" fontId="35" fillId="2" borderId="25" applyAlignment="1" pivotButton="0" quotePrefix="0" xfId="15">
      <alignment horizontal="center" vertical="center"/>
    </xf>
    <xf numFmtId="10" fontId="35" fillId="2" borderId="15" applyAlignment="1" pivotButton="0" quotePrefix="0" xfId="15">
      <alignment horizontal="center" vertical="center"/>
    </xf>
    <xf numFmtId="165" fontId="35" fillId="2" borderId="19" applyAlignment="1" pivotButton="0" quotePrefix="0" xfId="15">
      <alignment horizontal="center" vertical="center"/>
    </xf>
    <xf numFmtId="165" fontId="35" fillId="2" borderId="20" applyAlignment="1" pivotButton="0" quotePrefix="0" xfId="15">
      <alignment horizontal="center" vertical="center"/>
    </xf>
    <xf numFmtId="4" fontId="35" fillId="13" borderId="13" applyAlignment="1" pivotButton="0" quotePrefix="0" xfId="15">
      <alignment horizontal="center" vertical="center"/>
    </xf>
    <xf numFmtId="4" fontId="35" fillId="13" borderId="27" applyAlignment="1" pivotButton="0" quotePrefix="0" xfId="15">
      <alignment horizontal="center" vertical="center"/>
    </xf>
    <xf numFmtId="0" fontId="45" fillId="2" borderId="32" pivotButton="0" quotePrefix="0" xfId="15"/>
    <xf numFmtId="0" fontId="0" fillId="0" borderId="27" pivotButton="0" quotePrefix="0" xfId="0"/>
    <xf numFmtId="0" fontId="0" fillId="0" borderId="32" pivotButton="0" quotePrefix="0" xfId="0"/>
    <xf numFmtId="0" fontId="19" fillId="0" borderId="0" pivotButton="0" quotePrefix="0" xfId="15"/>
    <xf numFmtId="0" fontId="14" fillId="0" borderId="0" pivotButton="0" quotePrefix="0" xfId="15"/>
    <xf numFmtId="49" fontId="0" fillId="0" borderId="0" applyAlignment="1" applyProtection="1" pivotButton="0" quotePrefix="0" xfId="0">
      <alignment horizontal="left"/>
      <protection locked="0" hidden="0"/>
    </xf>
    <xf numFmtId="0" fontId="0" fillId="0" borderId="0" applyProtection="1" pivotButton="0" quotePrefix="0" xfId="0">
      <protection locked="0" hidden="0"/>
    </xf>
    <xf numFmtId="49" fontId="0" fillId="0" borderId="0" applyAlignment="1" applyProtection="1" pivotButton="0" quotePrefix="0" xfId="0">
      <alignment horizontal="left" wrapText="1"/>
      <protection locked="0" hidden="0"/>
    </xf>
    <xf numFmtId="0" fontId="2" fillId="0" borderId="0" applyAlignment="1" applyProtection="1" pivotButton="0" quotePrefix="0" xfId="0">
      <alignment horizontal="center"/>
      <protection locked="0" hidden="0"/>
    </xf>
    <xf numFmtId="49" fontId="7" fillId="0" borderId="8" applyAlignment="1" applyProtection="1" pivotButton="0" quotePrefix="0" xfId="0">
      <alignment horizontal="left"/>
      <protection locked="0" hidden="0"/>
    </xf>
    <xf numFmtId="0" fontId="0" fillId="0" borderId="8" applyProtection="1" pivotButton="0" quotePrefix="0" xfId="0">
      <protection locked="0" hidden="0"/>
    </xf>
    <xf numFmtId="49" fontId="0" fillId="0" borderId="0" applyAlignment="1" applyProtection="1" pivotButton="0" quotePrefix="0" xfId="0">
      <alignment horizontal="right"/>
      <protection locked="0" hidden="0"/>
    </xf>
    <xf numFmtId="0" fontId="9" fillId="0" borderId="2" applyAlignment="1" pivotButton="0" quotePrefix="0" xfId="9">
      <alignment horizontal="center"/>
    </xf>
    <xf numFmtId="0" fontId="0" fillId="0" borderId="28" pivotButton="0" quotePrefix="0" xfId="0"/>
    <xf numFmtId="0" fontId="0" fillId="0" borderId="26" pivotButton="0" quotePrefix="0" xfId="0"/>
    <xf numFmtId="0" fontId="0" fillId="0" borderId="29" pivotButton="0" quotePrefix="0" xfId="0"/>
    <xf numFmtId="0" fontId="0" fillId="0" borderId="30" pivotButton="0" quotePrefix="0" xfId="0"/>
    <xf numFmtId="0" fontId="0" fillId="0" borderId="31" pivotButton="0" quotePrefix="0" xfId="0"/>
    <xf numFmtId="0" fontId="9" fillId="6" borderId="2" applyAlignment="1" pivotButton="0" quotePrefix="0" xfId="13">
      <alignment horizontal="center" vertical="center" wrapText="1"/>
    </xf>
    <xf numFmtId="0" fontId="0" fillId="0" borderId="10" pivotButton="0" quotePrefix="0" xfId="0"/>
    <xf numFmtId="0" fontId="26" fillId="6" borderId="2" applyAlignment="1" pivotButton="0" quotePrefix="0" xfId="0">
      <alignment horizontal="center" vertical="center"/>
    </xf>
    <xf numFmtId="0" fontId="26" fillId="0" borderId="2" applyAlignment="1" pivotButton="0" quotePrefix="0" xfId="0">
      <alignment horizontal="center" vertical="center"/>
    </xf>
    <xf numFmtId="0" fontId="0" fillId="0" borderId="12" pivotButton="0" quotePrefix="0" xfId="0"/>
    <xf numFmtId="0" fontId="26" fillId="6" borderId="2" applyAlignment="1" pivotButton="0" quotePrefix="0" xfId="0">
      <alignment horizontal="center" vertical="center" wrapText="1"/>
    </xf>
    <xf numFmtId="2" fontId="0" fillId="12" borderId="8" applyAlignment="1" pivotButton="0" quotePrefix="0" xfId="0">
      <alignment horizontal="left"/>
    </xf>
    <xf numFmtId="0" fontId="0" fillId="0" borderId="8" pivotButton="0" quotePrefix="0" xfId="0"/>
    <xf numFmtId="0" fontId="5" fillId="0" borderId="0" applyAlignment="1" pivotButton="0" quotePrefix="0" xfId="0">
      <alignment horizontal="center"/>
    </xf>
    <xf numFmtId="49" fontId="0" fillId="0" borderId="0" pivotButton="0" quotePrefix="0" xfId="0"/>
    <xf numFmtId="49" fontId="0" fillId="0" borderId="0" applyAlignment="1" pivotButton="0" quotePrefix="0" xfId="0">
      <alignment horizontal="center"/>
    </xf>
    <xf numFmtId="2" fontId="0" fillId="0" borderId="0" pivotButton="0" quotePrefix="0" xfId="0"/>
    <xf numFmtId="2" fontId="0" fillId="3" borderId="0" pivotButton="0" quotePrefix="0" xfId="0"/>
    <xf numFmtId="49" fontId="2" fillId="0" borderId="8" applyAlignment="1" pivotButton="0" quotePrefix="0" xfId="0">
      <alignment horizontal="left"/>
    </xf>
    <xf numFmtId="0" fontId="0" fillId="12" borderId="0" applyProtection="1" pivotButton="0" quotePrefix="0" xfId="0">
      <protection locked="0" hidden="0"/>
    </xf>
    <xf numFmtId="0" fontId="5" fillId="0" borderId="0" pivotButton="0" quotePrefix="0" xfId="0"/>
    <xf numFmtId="49" fontId="0" fillId="0" borderId="0" pivotButton="0" quotePrefix="0" xfId="0"/>
    <xf numFmtId="2" fontId="0" fillId="0" borderId="0" pivotButton="0" quotePrefix="0" xfId="0"/>
    <xf numFmtId="2" fontId="0" fillId="3" borderId="0" pivotButton="0" quotePrefix="0" xfId="0"/>
    <xf numFmtId="2" fontId="0" fillId="12" borderId="8" pivotButton="0" quotePrefix="0" xfId="0"/>
    <xf numFmtId="0" fontId="0" fillId="0" borderId="8" pivotButton="0" quotePrefix="0" xfId="0"/>
    <xf numFmtId="49" fontId="2" fillId="0" borderId="8" pivotButton="0" quotePrefix="0" xfId="0"/>
    <xf numFmtId="0" fontId="0" fillId="12" borderId="0" applyProtection="1" pivotButton="0" quotePrefix="0" xfId="0">
      <protection locked="0" hidden="0"/>
    </xf>
    <xf numFmtId="0" fontId="0" fillId="0" borderId="0" applyProtection="1" pivotButton="0" quotePrefix="0" xfId="0">
      <protection locked="0" hidden="0"/>
    </xf>
    <xf numFmtId="0" fontId="0" fillId="33" borderId="0" pivotButton="0" quotePrefix="0" xfId="0"/>
  </cellXfs>
  <cellStyles count="20">
    <cellStyle name="Normal" xfId="0" builtinId="0"/>
    <cellStyle name="Bad" xfId="1" builtinId="27"/>
    <cellStyle name="Hyperlink" xfId="2" builtinId="8"/>
    <cellStyle name="Hyperlink 2" xfId="3"/>
    <cellStyle name="Normal 2" xfId="4"/>
    <cellStyle name="Normal 2 2" xfId="5"/>
    <cellStyle name="Normal 2 3" xfId="6"/>
    <cellStyle name="Normal 2_TAE graphing" xfId="7"/>
    <cellStyle name="Normal 3" xfId="8"/>
    <cellStyle name="Normal 3 2" xfId="9"/>
    <cellStyle name="Normal 3_TAE graphing" xfId="10"/>
    <cellStyle name="Normal 4" xfId="11"/>
    <cellStyle name="Normal 5" xfId="12"/>
    <cellStyle name="Normal 6" xfId="13"/>
    <cellStyle name="Normal 7" xfId="14"/>
    <cellStyle name="Normal 8" xfId="15"/>
    <cellStyle name="Normal_november 2017 qc" xfId="16"/>
    <cellStyle name="Percent" xfId="17" builtinId="5"/>
    <cellStyle name="Percent 2" xfId="18"/>
    <cellStyle name="Percent 3" xfId="19"/>
  </cellStyles>
  <dxfs count="30">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6" tint="0.7999816888943144"/>
        </patternFill>
      </fill>
    </dxf>
    <dxf>
      <fill>
        <patternFill>
          <bgColor theme="8" tint="0.7999816888943144"/>
        </patternFill>
      </fill>
    </dxf>
    <dxf>
      <fill>
        <patternFill>
          <bgColor theme="2" tint="-0.09994811853389081"/>
        </patternFill>
      </fill>
    </dxf>
    <dxf>
      <fill>
        <patternFill>
          <bgColor theme="7" tint="0.5999633777886288"/>
        </patternFill>
      </fill>
    </dxf>
    <dxf>
      <fill>
        <patternFill>
          <bgColor theme="7" tint="-0.249946592608417"/>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theme="7" tint="0.5999633777886288"/>
        </patternFill>
      </fill>
    </dxf>
    <dxf>
      <fill>
        <patternFill>
          <bgColor theme="7" tint="-0.249946592608417"/>
        </patternFill>
      </fill>
    </dxf>
    <dxf>
      <fill>
        <patternFill>
          <bgColor rgb="FF00B0F0"/>
        </patternFill>
      </fill>
    </dxf>
    <dxf>
      <fill>
        <patternFill>
          <bgColor rgb="FFFFC000"/>
        </patternFill>
      </fill>
    </dxf>
    <dxf>
      <fill>
        <patternFill>
          <bgColor rgb="FFFFFF00"/>
        </patternFill>
      </fill>
    </dxf>
    <dxf>
      <fill>
        <patternFill>
          <bgColor theme="6" tint="0.3999450666829432"/>
        </patternFill>
      </fill>
    </dxf>
    <dxf>
      <fill>
        <patternFill>
          <bgColor rgb="FF92D050"/>
        </patternFill>
      </fill>
    </dxf>
    <dxf>
      <fill>
        <patternFill>
          <bgColor theme="6" tint="-0.499984740745262"/>
        </patternFill>
      </fill>
    </dxf>
    <dxf>
      <fill>
        <patternFill>
          <bgColor theme="7" tint="0.5999633777886288"/>
        </patternFill>
      </fill>
    </dxf>
    <dxf>
      <fill>
        <patternFill>
          <bgColor theme="7" tint="-0.249946592608417"/>
        </patternFill>
      </fill>
    </dxf>
    <dxf>
      <fill>
        <patternFill>
          <bgColor theme="5" tint="0.7999816888943144"/>
        </patternFill>
      </fill>
    </dxf>
    <dxf>
      <font>
        <color rgb="FF00B0F0"/>
      </font>
    </dxf>
    <dxf>
      <font>
        <condense val="0"/>
        <color rgb="FF9C0006"/>
        <extend val="0"/>
      </font>
      <fill>
        <patternFill>
          <bgColor rgb="FFFFC7CE"/>
        </patternFill>
      </fill>
    </dxf>
    <dxf>
      <fill>
        <patternFill>
          <bgColor theme="5" tint="0.7999816888943144"/>
        </patternFill>
      </fill>
    </dxf>
    <dxf>
      <font>
        <color rgb="FF00B0F0"/>
      </font>
    </dxf>
    <dxf>
      <font>
        <color rgb="FF00B0F0"/>
      </font>
    </dxf>
    <dxf>
      <font>
        <condense val="0"/>
        <color rgb="FF9C0006"/>
        <extend val="0"/>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nhls</author>
    <author>None</author>
  </authors>
  <commentList>
    <comment ref="A1" authorId="0" shapeId="0">
      <text>
        <t xml:space="preserve">nhls:
based on Westgard desirable performance specifications
</t>
      </text>
    </comment>
    <comment ref="K5" authorId="0" shapeId="0">
      <text>
        <t>nhls:
Source may be package insert, peer or cumulative mean</t>
      </text>
    </comment>
    <comment ref="L5" authorId="0" shapeId="0">
      <text>
        <t xml:space="preserve">nhls:
 https://www.westgard.com/biodatabase1.htm </t>
      </text>
    </comment>
    <comment ref="N5" authorId="0" shapeId="0">
      <text>
        <t>nhls:
Is obtained bias less than allowable bias at desirable specifications?</t>
      </text>
    </comment>
    <comment ref="O5" authorId="0" shapeId="0">
      <text>
        <t xml:space="preserve">nhls:
 White GH, Farrance I. Uncertainty of measurement in quantitative medical testing. A laboratory implementation guide. Clin Biochem Rev 2004; 25: Suppl S: 1–24. </t>
      </text>
    </comment>
    <comment ref="Q5" authorId="0" shapeId="0">
      <text>
        <t>nhls:
analytical CV from lab data</t>
      </text>
    </comment>
    <comment ref="R5" authorId="0" shapeId="0">
      <text>
        <t xml:space="preserve">nhls:
between subject biological variation
</t>
      </text>
    </comment>
    <comment ref="S5" authorId="0" shapeId="0">
      <text>
        <t>nhls;
within subject biological variation</t>
      </text>
    </comment>
    <comment ref="T5" authorId="0" shapeId="0">
      <text>
        <t xml:space="preserve">nhls:
 https://www.westgard.com/biodatabase1.htm </t>
      </text>
    </comment>
    <comment ref="W5" authorId="0" shapeId="0">
      <text>
        <t xml:space="preserve">nhls:
indicates the practical benefit of the reference range for the analyte
II &gt; 1.4 - indicates greater practical benefit of the normal range
</t>
      </text>
    </comment>
    <comment ref="X5" authorId="0" shapeId="0">
      <text>
        <t xml:space="preserve">Reference change value (RCV) for detectinga clinically significant change in two consecutive results for the same analytic for the same patient.
</t>
      </text>
    </comment>
    <comment ref="Y5" authorId="0" shapeId="0">
      <text>
        <t>nhls:
combined uncertainties of measurement
- square root of the individual squares of the analytical CV and within-subject biological variation CV</t>
      </text>
    </comment>
    <comment ref="Z5" authorId="0" shapeId="0">
      <text>
        <t xml:space="preserve">nhls:
uc X coverage factor
</t>
      </text>
    </comment>
    <comment ref="AA5" authorId="1" shapeId="0">
      <text>
        <t xml:space="preserve"> :
Index = CVi/CVw
Source:
. Fraser CG, Hyltoft Petersen P, Libeer JC, Ricos C. Pro posals for setting generally applicable quality goals solely based on biology. Ann Clin Biochem 1997; 34: 8–12.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codeName="Sheet1">
    <outlinePr summaryBelow="1" summaryRight="1"/>
    <pageSetUpPr/>
  </sheetPr>
  <dimension ref="A1:Q21"/>
  <sheetViews>
    <sheetView workbookViewId="0">
      <selection activeCell="A1" sqref="A1:M1"/>
    </sheetView>
  </sheetViews>
  <sheetFormatPr baseColWidth="8" defaultRowHeight="15"/>
  <cols>
    <col width="16.7109375" customWidth="1" style="8" min="1" max="1"/>
    <col width="13.42578125" customWidth="1" style="8" min="2" max="2"/>
    <col width="13.5703125" bestFit="1" customWidth="1" style="8" min="3" max="3"/>
    <col width="11.5703125" customWidth="1" style="8" min="4" max="4"/>
    <col width="8.42578125" customWidth="1" style="8" min="5" max="5"/>
    <col width="9.85546875" customWidth="1" style="10" min="6" max="6"/>
    <col width="4.28515625" customWidth="1" style="11" min="7" max="7"/>
    <col width="9.140625" customWidth="1" style="10" min="8" max="8"/>
    <col width="7.85546875" customWidth="1" style="10" min="9" max="9"/>
    <col width="4" customWidth="1" style="11" min="10" max="10"/>
    <col width="8.140625" customWidth="1" style="10" min="11" max="11"/>
    <col width="8" customWidth="1" style="10" min="12" max="12"/>
    <col width="8.5703125" bestFit="1" customWidth="1" style="10" min="13" max="13"/>
    <col width="9.28515625" customWidth="1" style="12" min="14" max="14"/>
    <col width="9.140625" customWidth="1" style="440" min="15" max="15"/>
    <col width="9.7109375" bestFit="1" customWidth="1" style="440" min="16" max="16"/>
    <col width="9.140625" customWidth="1" style="440" min="17" max="36"/>
    <col width="9.140625" customWidth="1" style="440" min="37" max="16384"/>
  </cols>
  <sheetData>
    <row r="1">
      <c r="A1" s="407" t="inlineStr">
        <is>
          <t>Total Error vs Total Allowable Error</t>
        </is>
      </c>
      <c r="B1" s="440" t="n"/>
      <c r="C1" s="440" t="n"/>
      <c r="D1" s="440" t="n"/>
      <c r="E1" s="440" t="n"/>
      <c r="F1" s="440" t="n"/>
      <c r="G1" s="440" t="n"/>
      <c r="H1" s="440" t="n"/>
      <c r="I1" s="440" t="n"/>
      <c r="J1" s="440" t="n"/>
      <c r="K1" s="440" t="n"/>
      <c r="L1" s="440" t="n"/>
      <c r="M1" s="440" t="n"/>
    </row>
    <row r="2" ht="15.75" customHeight="1" thickBot="1">
      <c r="A2" s="8" t="inlineStr">
        <is>
          <t>Laboratory</t>
        </is>
      </c>
      <c r="B2" s="408" t="inlineStr">
        <is>
          <t>YOUR LABORATORY NAME/DEPARTMENT</t>
        </is>
      </c>
      <c r="C2" s="409" t="n"/>
      <c r="D2" s="409" t="n"/>
      <c r="E2" s="409" t="n"/>
    </row>
    <row r="3">
      <c r="B3" s="37" t="n"/>
      <c r="C3" s="37" t="n"/>
      <c r="D3" s="37" t="n"/>
      <c r="E3" s="37" t="n"/>
    </row>
    <row r="4" ht="15.75" customHeight="1" thickBot="1">
      <c r="A4" s="410" t="inlineStr">
        <is>
          <t xml:space="preserve">Period under review: </t>
        </is>
      </c>
      <c r="B4" s="440" t="n"/>
      <c r="C4" s="41" t="inlineStr">
        <is>
          <t>From dd/mm/yy to dd/mm/yy</t>
        </is>
      </c>
      <c r="D4" s="40" t="n"/>
      <c r="E4" s="40" t="n"/>
      <c r="H4" s="10" t="inlineStr">
        <is>
          <t>Signature</t>
        </is>
      </c>
      <c r="J4" s="408" t="inlineStr">
        <is>
          <t>Lab Manager's signature</t>
        </is>
      </c>
      <c r="K4" s="38" t="n"/>
      <c r="L4" s="38" t="n"/>
      <c r="M4" s="38" t="n"/>
    </row>
    <row r="5">
      <c r="C5" s="37" t="n"/>
      <c r="D5" s="37" t="n"/>
      <c r="E5" s="37" t="n"/>
    </row>
    <row r="6" ht="30" customHeight="1">
      <c r="A6" s="35" t="inlineStr">
        <is>
          <t>Instrument</t>
        </is>
      </c>
      <c r="B6" s="35" t="inlineStr">
        <is>
          <t>Analyte</t>
        </is>
      </c>
      <c r="C6" s="36" t="inlineStr">
        <is>
          <t>Control Sample</t>
        </is>
      </c>
      <c r="D6" s="36" t="inlineStr">
        <is>
          <t>Lot number</t>
        </is>
      </c>
      <c r="E6" s="35" t="inlineStr">
        <is>
          <t>Units</t>
        </is>
      </c>
      <c r="F6" s="34" t="inlineStr">
        <is>
          <t>Target Value</t>
        </is>
      </c>
      <c r="G6" s="32" t="inlineStr">
        <is>
          <t>#</t>
        </is>
      </c>
      <c r="H6" s="33" t="inlineStr">
        <is>
          <t>TEa%</t>
        </is>
      </c>
      <c r="I6" s="30" t="inlineStr">
        <is>
          <t>TEa (in units)</t>
        </is>
      </c>
      <c r="J6" s="32" t="inlineStr">
        <is>
          <t>*</t>
        </is>
      </c>
      <c r="K6" s="31" t="inlineStr">
        <is>
          <t>Mean</t>
        </is>
      </c>
      <c r="L6" s="31" t="inlineStr">
        <is>
          <t>SD</t>
        </is>
      </c>
      <c r="M6" s="30" t="inlineStr">
        <is>
          <t>TE (in units)</t>
        </is>
      </c>
      <c r="N6" s="29" t="inlineStr">
        <is>
          <t>N</t>
        </is>
      </c>
      <c r="O6" s="28" t="inlineStr">
        <is>
          <t>Pass/ Fail</t>
        </is>
      </c>
      <c r="P6" s="440" t="inlineStr">
        <is>
          <t>Comment</t>
        </is>
      </c>
    </row>
    <row r="7" ht="120" customHeight="1">
      <c r="A7" s="27" t="inlineStr">
        <is>
          <t>Instrument name</t>
        </is>
      </c>
      <c r="B7" s="26" t="inlineStr">
        <is>
          <t>Test name or reagent name</t>
        </is>
      </c>
      <c r="C7" s="25" t="inlineStr">
        <is>
          <t>Control name and level</t>
        </is>
      </c>
      <c r="D7" s="25" t="inlineStr">
        <is>
          <t>Current lot number</t>
        </is>
      </c>
      <c r="E7" s="25" t="inlineStr">
        <is>
          <t>Units of measure</t>
        </is>
      </c>
      <c r="F7" s="24" t="inlineStr">
        <is>
          <t>Target value for control as per package insert</t>
        </is>
      </c>
      <c r="G7" s="23" t="n"/>
      <c r="H7" s="22" t="n"/>
      <c r="I7" s="19" t="n"/>
      <c r="J7" s="21" t="n"/>
      <c r="K7" s="20" t="inlineStr">
        <is>
          <t>Your mean for the period under review</t>
        </is>
      </c>
      <c r="L7" s="20" t="inlineStr">
        <is>
          <t>Your SD for the period under review</t>
        </is>
      </c>
      <c r="M7" s="19" t="n"/>
      <c r="N7" s="18" t="inlineStr">
        <is>
          <t>The number of control measurements under reveiw</t>
        </is>
      </c>
      <c r="O7" s="17" t="n"/>
      <c r="P7" s="16" t="inlineStr">
        <is>
          <t>Your corrective action for any "FAIL"</t>
        </is>
      </c>
      <c r="Q7" s="15" t="n"/>
    </row>
    <row r="9">
      <c r="A9" s="404" t="inlineStr">
        <is>
          <t>Complete columns A to F with your lab information. This can be used as a template until you change lot numbers.</t>
        </is>
      </c>
      <c r="B9" s="440" t="n"/>
      <c r="C9" s="440" t="n"/>
      <c r="D9" s="440" t="n"/>
      <c r="E9" s="440" t="n"/>
      <c r="F9" s="440" t="n"/>
      <c r="G9" s="440" t="n"/>
      <c r="H9" s="440" t="n"/>
      <c r="I9" s="440" t="n"/>
      <c r="J9" s="440" t="n"/>
      <c r="K9" s="440" t="n"/>
      <c r="L9" s="440" t="n"/>
      <c r="M9" s="440" t="n"/>
      <c r="N9" s="440" t="n"/>
      <c r="O9" s="440" t="n"/>
      <c r="P9" s="440" t="n"/>
    </row>
    <row r="10">
      <c r="A10" s="406" t="inlineStr">
        <is>
          <t>Gather your IQC data for a calendar month. Instruments should be able to give you your cumulative data for a set period. In Haematology (FBC), it might be easier to go per lot number.</t>
        </is>
      </c>
      <c r="B10" s="440" t="n"/>
      <c r="C10" s="440" t="n"/>
      <c r="D10" s="440" t="n"/>
      <c r="E10" s="440" t="n"/>
      <c r="F10" s="440" t="n"/>
      <c r="G10" s="440" t="n"/>
      <c r="H10" s="440" t="n"/>
      <c r="I10" s="440" t="n"/>
      <c r="J10" s="440" t="n"/>
      <c r="K10" s="440" t="n"/>
      <c r="L10" s="440" t="n"/>
      <c r="M10" s="440" t="n"/>
      <c r="N10" s="440" t="n"/>
      <c r="O10" s="440" t="n"/>
      <c r="P10" s="440" t="n"/>
    </row>
    <row r="11">
      <c r="A11" s="404" t="inlineStr">
        <is>
          <t>In Column K, enter your cumulative mean.</t>
        </is>
      </c>
      <c r="B11" s="440" t="n"/>
      <c r="C11" s="440" t="n"/>
      <c r="D11" s="440" t="n"/>
      <c r="E11" s="440" t="n"/>
      <c r="F11" s="440" t="n"/>
      <c r="G11" s="440" t="n"/>
      <c r="H11" s="440" t="n"/>
      <c r="I11" s="440" t="n"/>
      <c r="J11" s="440" t="n"/>
      <c r="K11" s="440" t="n"/>
      <c r="L11" s="440" t="n"/>
      <c r="M11" s="440" t="n"/>
      <c r="N11" s="440" t="n"/>
      <c r="O11" s="440" t="n"/>
      <c r="P11" s="440" t="n"/>
    </row>
    <row r="12">
      <c r="A12" s="404" t="inlineStr">
        <is>
          <t>In Column L, enter your cumulative SD.</t>
        </is>
      </c>
      <c r="B12" s="440" t="n"/>
      <c r="C12" s="440" t="n"/>
      <c r="D12" s="440" t="n"/>
      <c r="E12" s="440" t="n"/>
      <c r="F12" s="440" t="n"/>
      <c r="G12" s="440" t="n"/>
      <c r="H12" s="440" t="n"/>
      <c r="I12" s="440" t="n"/>
      <c r="J12" s="440" t="n"/>
      <c r="K12" s="440" t="n"/>
      <c r="L12" s="440" t="n"/>
      <c r="M12" s="440" t="n"/>
      <c r="N12" s="440" t="n"/>
      <c r="O12" s="440" t="n"/>
      <c r="P12" s="440" t="n"/>
    </row>
    <row r="13">
      <c r="A13" s="406" t="inlineStr">
        <is>
          <t>In Column N, enter the number of control measurements used in the calculation on the mean &amp; SD. If your "N" is less than 20, go back another month until you have a minimum of 20 results.</t>
        </is>
      </c>
      <c r="B13" s="440" t="n"/>
      <c r="C13" s="440" t="n"/>
      <c r="D13" s="440" t="n"/>
      <c r="E13" s="440" t="n"/>
      <c r="F13" s="440" t="n"/>
      <c r="G13" s="440" t="n"/>
      <c r="H13" s="440" t="n"/>
      <c r="I13" s="440" t="n"/>
      <c r="J13" s="440" t="n"/>
      <c r="K13" s="440" t="n"/>
      <c r="L13" s="440" t="n"/>
      <c r="M13" s="440" t="n"/>
      <c r="N13" s="440" t="n"/>
      <c r="O13" s="440" t="n"/>
      <c r="P13" s="440" t="n"/>
    </row>
    <row r="14">
      <c r="A14" s="406" t="inlineStr">
        <is>
          <t>Column G is a code to reference where you got your target value from. Currently we are all going to use our Package Insert target values, so the number in there is "2". (See below the spreadsheet)</t>
        </is>
      </c>
      <c r="B14" s="440" t="n"/>
      <c r="C14" s="440" t="n"/>
      <c r="D14" s="440" t="n"/>
      <c r="E14" s="440" t="n"/>
      <c r="F14" s="440" t="n"/>
      <c r="G14" s="440" t="n"/>
      <c r="H14" s="440" t="n"/>
      <c r="I14" s="440" t="n"/>
      <c r="J14" s="440" t="n"/>
      <c r="K14" s="440" t="n"/>
      <c r="L14" s="440" t="n"/>
      <c r="M14" s="440" t="n"/>
      <c r="N14" s="440" t="n"/>
      <c r="O14" s="440" t="n"/>
      <c r="P14" s="440" t="n"/>
    </row>
    <row r="15">
      <c r="A15" s="404" t="inlineStr">
        <is>
          <t>The YELLOW columns are locked. You may not change anything in these columns.</t>
        </is>
      </c>
      <c r="B15" s="440" t="n"/>
      <c r="C15" s="440" t="n"/>
      <c r="D15" s="440" t="n"/>
      <c r="E15" s="440" t="n"/>
      <c r="F15" s="440" t="n"/>
      <c r="G15" s="440" t="n"/>
      <c r="H15" s="440" t="n"/>
      <c r="I15" s="440" t="n"/>
      <c r="J15" s="440" t="n"/>
      <c r="K15" s="440" t="n"/>
      <c r="L15" s="440" t="n"/>
      <c r="M15" s="440" t="n"/>
      <c r="N15" s="440" t="n"/>
      <c r="O15" s="440" t="n"/>
      <c r="P15" s="440" t="n"/>
    </row>
    <row r="16">
      <c r="A16" s="404" t="inlineStr">
        <is>
          <t>Once you have saved the information, Column O will automatically tell you if you passed or failed.</t>
        </is>
      </c>
      <c r="B16" s="440" t="n"/>
      <c r="C16" s="440" t="n"/>
      <c r="D16" s="440" t="n"/>
      <c r="E16" s="440" t="n"/>
      <c r="F16" s="440" t="n"/>
      <c r="G16" s="440" t="n"/>
      <c r="H16" s="440" t="n"/>
      <c r="I16" s="440" t="n"/>
      <c r="J16" s="440" t="n"/>
      <c r="K16" s="440" t="n"/>
      <c r="L16" s="440" t="n"/>
      <c r="M16" s="440" t="n"/>
      <c r="N16" s="440" t="n"/>
      <c r="O16" s="440" t="n"/>
      <c r="P16" s="440" t="n"/>
    </row>
    <row r="17">
      <c r="A17" s="404" t="inlineStr">
        <is>
          <t>Investigate any levels of QC that FAIL, and record your corrective action.</t>
        </is>
      </c>
      <c r="B17" s="440" t="n"/>
      <c r="C17" s="440" t="n"/>
      <c r="D17" s="440" t="n"/>
      <c r="E17" s="440" t="n"/>
      <c r="F17" s="440" t="n"/>
      <c r="G17" s="440" t="n"/>
      <c r="H17" s="440" t="n"/>
      <c r="I17" s="440" t="n"/>
      <c r="J17" s="440" t="n"/>
      <c r="K17" s="440" t="n"/>
      <c r="L17" s="440" t="n"/>
      <c r="M17" s="440" t="n"/>
      <c r="N17" s="440" t="n"/>
      <c r="O17" s="440" t="n"/>
      <c r="P17" s="440" t="n"/>
    </row>
    <row r="18">
      <c r="A18" s="404" t="inlineStr">
        <is>
          <t>Print out and get the lab manager to review &amp; sign the print out. File with the Month's QC data.</t>
        </is>
      </c>
      <c r="B18" s="440" t="n"/>
      <c r="C18" s="440" t="n"/>
      <c r="D18" s="440" t="n"/>
      <c r="E18" s="440" t="n"/>
      <c r="F18" s="440" t="n"/>
      <c r="G18" s="440" t="n"/>
      <c r="H18" s="440" t="n"/>
      <c r="I18" s="440" t="n"/>
      <c r="J18" s="440" t="n"/>
      <c r="K18" s="440" t="n"/>
      <c r="L18" s="440" t="n"/>
      <c r="M18" s="440" t="n"/>
      <c r="N18" s="440" t="n"/>
      <c r="O18" s="440" t="n"/>
      <c r="P18" s="440" t="n"/>
    </row>
    <row r="19">
      <c r="A19" s="406" t="inlineStr">
        <is>
          <t xml:space="preserve">The following sheets are for Chem, Haem &amp; Coag. </t>
        </is>
      </c>
      <c r="B19" s="440" t="n"/>
      <c r="C19" s="440" t="n"/>
      <c r="D19" s="440" t="n"/>
      <c r="E19" s="440" t="n"/>
      <c r="F19" s="440" t="n"/>
      <c r="G19" s="440" t="n"/>
      <c r="H19" s="440" t="n"/>
      <c r="I19" s="440" t="n"/>
      <c r="J19" s="440" t="n"/>
      <c r="K19" s="440" t="n"/>
      <c r="L19" s="440" t="n"/>
      <c r="M19" s="440" t="n"/>
      <c r="N19" s="440" t="n"/>
      <c r="O19" s="440" t="n"/>
      <c r="P19" s="440" t="n"/>
    </row>
    <row r="20">
      <c r="A20" s="404" t="inlineStr">
        <is>
          <t>Contact your QA Coordinator for assistance in setting it up specifically to your laboratory.</t>
        </is>
      </c>
      <c r="B20" s="440" t="n"/>
      <c r="C20" s="440" t="n"/>
      <c r="D20" s="440" t="n"/>
      <c r="E20" s="440" t="n"/>
      <c r="F20" s="440" t="n"/>
      <c r="G20" s="440" t="n"/>
      <c r="H20" s="440" t="n"/>
      <c r="I20" s="440" t="n"/>
      <c r="J20" s="440" t="n"/>
      <c r="K20" s="440" t="n"/>
      <c r="L20" s="440" t="n"/>
      <c r="M20" s="440" t="n"/>
      <c r="N20" s="440" t="n"/>
      <c r="O20" s="440" t="n"/>
      <c r="P20" s="440" t="n"/>
    </row>
    <row r="21">
      <c r="A21" s="404" t="n"/>
      <c r="B21" s="440" t="n"/>
      <c r="C21" s="440" t="n"/>
      <c r="D21" s="440" t="n"/>
      <c r="E21" s="440" t="n"/>
      <c r="F21" s="440" t="n"/>
      <c r="G21" s="440" t="n"/>
      <c r="H21" s="440" t="n"/>
      <c r="I21" s="440" t="n"/>
      <c r="J21" s="440" t="n"/>
      <c r="K21" s="440" t="n"/>
      <c r="L21" s="440" t="n"/>
      <c r="M21" s="440" t="n"/>
      <c r="N21" s="440" t="n"/>
      <c r="O21" s="440" t="n"/>
      <c r="P21" s="440" t="n"/>
    </row>
  </sheetData>
  <mergeCells count="16">
    <mergeCell ref="A11:P11"/>
    <mergeCell ref="A4:B4"/>
    <mergeCell ref="A10:P10"/>
    <mergeCell ref="A1:M1"/>
    <mergeCell ref="A13:P13"/>
    <mergeCell ref="A14:P14"/>
    <mergeCell ref="A17:P17"/>
    <mergeCell ref="A9:P9"/>
    <mergeCell ref="A18:P18"/>
    <mergeCell ref="A12:P12"/>
    <mergeCell ref="B2:E2"/>
    <mergeCell ref="A21:P21"/>
    <mergeCell ref="A16:P16"/>
    <mergeCell ref="A20:P20"/>
    <mergeCell ref="A15:P15"/>
    <mergeCell ref="A19:P19"/>
  </mergeCells>
  <conditionalFormatting sqref="O7">
    <cfRule type="cellIs" priority="1" operator="equal" dxfId="25" stopIfTrue="1">
      <formula>"Fail"</formula>
    </cfRule>
  </conditionalFormatting>
  <pageMargins left="0.7" right="0.7" top="0.75" bottom="0.75" header="0.3" footer="0.3"/>
  <pageSetup orientation="landscape" paperSize="9" scale="82" verticalDpi="4"/>
</worksheet>
</file>

<file path=xl/worksheets/sheet10.xml><?xml version="1.0" encoding="utf-8"?>
<worksheet xmlns="http://schemas.openxmlformats.org/spreadsheetml/2006/main">
  <sheetPr>
    <outlinePr summaryBelow="1" summaryRight="1"/>
    <pageSetUpPr/>
  </sheetPr>
  <dimension ref="A1:N9"/>
  <sheetViews>
    <sheetView workbookViewId="0">
      <selection activeCell="A1" sqref="A1:XFD1048576"/>
    </sheetView>
  </sheetViews>
  <sheetFormatPr baseColWidth="8" defaultRowHeight="15"/>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t="inlineStr">
        <is>
          <t>Number of values</t>
        </is>
      </c>
      <c r="J1" t="inlineStr">
        <is>
          <t>Bias</t>
        </is>
      </c>
      <c r="K1" t="inlineStr">
        <is>
          <t>Calculated mean</t>
        </is>
      </c>
      <c r="L1" t="inlineStr">
        <is>
          <t>Calculated SD</t>
        </is>
      </c>
      <c r="M1" t="inlineStr">
        <is>
          <t>CV%</t>
        </is>
      </c>
      <c r="N1" t="inlineStr">
        <is>
          <t>Usage</t>
        </is>
      </c>
    </row>
    <row r="2">
      <c r="A2" t="n">
        <v/>
      </c>
      <c r="B2" t="inlineStr">
        <is>
          <t>LIAISON XL</t>
        </is>
      </c>
      <c r="C2" t="inlineStr">
        <is>
          <t>ALDO</t>
        </is>
      </c>
      <c r="D2" t="inlineStr">
        <is>
          <t>ALDO L1</t>
        </is>
      </c>
      <c r="E2" t="inlineStr">
        <is>
          <t>229352</t>
        </is>
      </c>
      <c r="F2" t="inlineStr">
        <is>
          <t>178,390</t>
        </is>
      </c>
      <c r="G2" t="inlineStr">
        <is>
          <t>17,820</t>
        </is>
      </c>
      <c r="H2" t="inlineStr">
        <is>
          <t>1,227</t>
        </is>
      </c>
      <c r="I2" t="n">
        <v>8</v>
      </c>
      <c r="J2" t="inlineStr">
        <is>
          <t>0,123</t>
        </is>
      </c>
      <c r="K2" t="inlineStr">
        <is>
          <t>200,250</t>
        </is>
      </c>
      <c r="L2" t="inlineStr">
        <is>
          <t>16,816</t>
        </is>
      </c>
      <c r="M2" t="inlineStr">
        <is>
          <t>8,398</t>
        </is>
      </c>
      <c r="N2" t="inlineStr">
        <is>
          <t>In use</t>
        </is>
      </c>
    </row>
    <row r="3">
      <c r="A3" t="n">
        <v/>
      </c>
      <c r="B3" t="inlineStr">
        <is>
          <t>LIAISON XL</t>
        </is>
      </c>
      <c r="C3" t="inlineStr">
        <is>
          <t>ALDO</t>
        </is>
      </c>
      <c r="D3" t="inlineStr">
        <is>
          <t>ALDO L2</t>
        </is>
      </c>
      <c r="E3" t="inlineStr">
        <is>
          <t>230352</t>
        </is>
      </c>
      <c r="F3" t="inlineStr">
        <is>
          <t>918,235</t>
        </is>
      </c>
      <c r="G3" t="inlineStr">
        <is>
          <t>91,878</t>
        </is>
      </c>
      <c r="H3" t="inlineStr">
        <is>
          <t>0,445</t>
        </is>
      </c>
      <c r="I3" t="n">
        <v>7</v>
      </c>
      <c r="J3" t="inlineStr">
        <is>
          <t>0,045</t>
        </is>
      </c>
      <c r="K3" t="inlineStr">
        <is>
          <t>959,143</t>
        </is>
      </c>
      <c r="L3" t="inlineStr">
        <is>
          <t>39,541</t>
        </is>
      </c>
      <c r="M3" t="inlineStr">
        <is>
          <t>4,123</t>
        </is>
      </c>
      <c r="N3" t="inlineStr">
        <is>
          <t>In use</t>
        </is>
      </c>
    </row>
    <row r="4">
      <c r="A4" t="n">
        <v/>
      </c>
      <c r="B4" t="inlineStr">
        <is>
          <t>LIAISON XL</t>
        </is>
      </c>
      <c r="C4" t="inlineStr">
        <is>
          <t>Human growth hormone</t>
        </is>
      </c>
      <c r="D4" t="inlineStr">
        <is>
          <t>hGH L1</t>
        </is>
      </c>
      <c r="E4" t="inlineStr">
        <is>
          <t>7980320</t>
        </is>
      </c>
      <c r="F4" t="inlineStr">
        <is>
          <t>3,700</t>
        </is>
      </c>
      <c r="G4" t="inlineStr">
        <is>
          <t>0,247</t>
        </is>
      </c>
      <c r="H4" t="inlineStr">
        <is>
          <t>0,939</t>
        </is>
      </c>
      <c r="I4" t="n">
        <v>6</v>
      </c>
      <c r="J4" t="inlineStr">
        <is>
          <t>0,063</t>
        </is>
      </c>
      <c r="K4" t="inlineStr">
        <is>
          <t>3,932</t>
        </is>
      </c>
      <c r="L4" t="inlineStr">
        <is>
          <t>0,056</t>
        </is>
      </c>
      <c r="M4" t="inlineStr">
        <is>
          <t>1,415</t>
        </is>
      </c>
      <c r="N4" t="inlineStr">
        <is>
          <t>In use</t>
        </is>
      </c>
    </row>
    <row r="5">
      <c r="A5" t="n">
        <v/>
      </c>
      <c r="B5" t="inlineStr">
        <is>
          <t>LIAISON XL</t>
        </is>
      </c>
      <c r="C5" t="inlineStr">
        <is>
          <t>Human growth hormone</t>
        </is>
      </c>
      <c r="D5" t="inlineStr">
        <is>
          <t>hGH L2</t>
        </is>
      </c>
      <c r="E5" t="inlineStr">
        <is>
          <t>9260320</t>
        </is>
      </c>
      <c r="F5" t="inlineStr">
        <is>
          <t>17,350</t>
        </is>
      </c>
      <c r="G5" t="inlineStr">
        <is>
          <t>1,150</t>
        </is>
      </c>
      <c r="H5" t="inlineStr">
        <is>
          <t>1,275</t>
        </is>
      </c>
      <c r="I5" t="n">
        <v>6</v>
      </c>
      <c r="J5" t="inlineStr">
        <is>
          <t>0,085</t>
        </is>
      </c>
      <c r="K5" t="inlineStr">
        <is>
          <t>18,817</t>
        </is>
      </c>
      <c r="L5" t="inlineStr">
        <is>
          <t>0,387</t>
        </is>
      </c>
      <c r="M5" t="inlineStr">
        <is>
          <t>2,056</t>
        </is>
      </c>
      <c r="N5" t="inlineStr">
        <is>
          <t>In use</t>
        </is>
      </c>
    </row>
    <row r="6">
      <c r="A6" t="n">
        <v/>
      </c>
      <c r="B6" t="inlineStr">
        <is>
          <t>LIAISON XL</t>
        </is>
      </c>
      <c r="C6" t="inlineStr">
        <is>
          <t>Insulin-like growth factor I</t>
        </is>
      </c>
      <c r="D6" t="inlineStr">
        <is>
          <t>IGF-1 L1</t>
        </is>
      </c>
      <c r="E6" t="inlineStr">
        <is>
          <t>1412471</t>
        </is>
      </c>
      <c r="F6" t="inlineStr">
        <is>
          <t>88,850</t>
        </is>
      </c>
      <c r="G6" t="inlineStr">
        <is>
          <t>9,383</t>
        </is>
      </c>
      <c r="H6" t="inlineStr">
        <is>
          <t>0,724</t>
        </is>
      </c>
      <c r="I6" t="n">
        <v>4</v>
      </c>
      <c r="J6" t="inlineStr">
        <is>
          <t>0,076</t>
        </is>
      </c>
      <c r="K6" t="inlineStr">
        <is>
          <t>95,643</t>
        </is>
      </c>
      <c r="L6" t="inlineStr">
        <is>
          <t>7,189</t>
        </is>
      </c>
      <c r="M6" t="inlineStr">
        <is>
          <t>7,516</t>
        </is>
      </c>
      <c r="N6" t="inlineStr">
        <is>
          <t>In use</t>
        </is>
      </c>
    </row>
    <row r="7">
      <c r="A7" t="n">
        <v/>
      </c>
      <c r="B7" t="inlineStr">
        <is>
          <t>LIAISON XL</t>
        </is>
      </c>
      <c r="C7" t="inlineStr">
        <is>
          <t>Insulin-like growth factor I</t>
        </is>
      </c>
      <c r="D7" t="inlineStr">
        <is>
          <t>IGF-1 L2</t>
        </is>
      </c>
      <c r="E7" t="inlineStr">
        <is>
          <t>1422471</t>
        </is>
      </c>
      <c r="F7" t="inlineStr">
        <is>
          <t>341,500</t>
        </is>
      </c>
      <c r="G7" t="inlineStr">
        <is>
          <t>29,167</t>
        </is>
      </c>
      <c r="H7" t="inlineStr">
        <is>
          <t>-0,267</t>
        </is>
      </c>
      <c r="I7" t="n">
        <v>4</v>
      </c>
      <c r="J7" t="inlineStr">
        <is>
          <t>-0,023</t>
        </is>
      </c>
      <c r="K7" t="inlineStr">
        <is>
          <t>333,700</t>
        </is>
      </c>
      <c r="L7" t="inlineStr">
        <is>
          <t>25,222</t>
        </is>
      </c>
      <c r="M7" t="inlineStr">
        <is>
          <t>7,558</t>
        </is>
      </c>
      <c r="N7" t="inlineStr">
        <is>
          <t>In use</t>
        </is>
      </c>
    </row>
    <row r="8">
      <c r="A8" t="n">
        <v/>
      </c>
      <c r="B8" t="inlineStr">
        <is>
          <t>LIAISON XL</t>
        </is>
      </c>
      <c r="C8" t="inlineStr">
        <is>
          <t>Renin</t>
        </is>
      </c>
      <c r="D8" t="inlineStr">
        <is>
          <t>RENIN L1</t>
        </is>
      </c>
      <c r="E8" t="inlineStr">
        <is>
          <t>7520333</t>
        </is>
      </c>
      <c r="F8" t="inlineStr">
        <is>
          <t>27,785</t>
        </is>
      </c>
      <c r="G8" t="inlineStr">
        <is>
          <t>2,315</t>
        </is>
      </c>
      <c r="H8" t="inlineStr">
        <is>
          <t>-0,850</t>
        </is>
      </c>
      <c r="I8" t="n">
        <v>5</v>
      </c>
      <c r="J8" t="inlineStr">
        <is>
          <t>-0,071</t>
        </is>
      </c>
      <c r="K8" t="inlineStr">
        <is>
          <t>25,818</t>
        </is>
      </c>
      <c r="L8" t="inlineStr">
        <is>
          <t>0,945</t>
        </is>
      </c>
      <c r="M8" t="inlineStr">
        <is>
          <t>3,661</t>
        </is>
      </c>
      <c r="N8" t="inlineStr">
        <is>
          <t>In use</t>
        </is>
      </c>
    </row>
    <row r="9">
      <c r="A9" t="n">
        <v/>
      </c>
      <c r="B9" t="inlineStr">
        <is>
          <t>LIAISON XL</t>
        </is>
      </c>
      <c r="C9" t="inlineStr">
        <is>
          <t>Renin</t>
        </is>
      </c>
      <c r="D9" t="inlineStr">
        <is>
          <t>RENIN L2</t>
        </is>
      </c>
      <c r="E9" t="inlineStr">
        <is>
          <t>7530333</t>
        </is>
      </c>
      <c r="F9" t="inlineStr">
        <is>
          <t>109,460</t>
        </is>
      </c>
      <c r="G9" t="inlineStr">
        <is>
          <t>9,113</t>
        </is>
      </c>
      <c r="H9" t="inlineStr">
        <is>
          <t>-0,073</t>
        </is>
      </c>
      <c r="I9" t="n">
        <v>5</v>
      </c>
      <c r="J9" t="inlineStr">
        <is>
          <t>-0,006</t>
        </is>
      </c>
      <c r="K9" t="inlineStr">
        <is>
          <t>108,792</t>
        </is>
      </c>
      <c r="L9" t="inlineStr">
        <is>
          <t>7,030</t>
        </is>
      </c>
      <c r="M9" t="inlineStr">
        <is>
          <t>6,462</t>
        </is>
      </c>
      <c r="N9" t="inlineStr">
        <is>
          <t>In use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15"/>
  <sheetViews>
    <sheetView topLeftCell="A355" workbookViewId="0">
      <selection activeCell="A73" sqref="A73:IV73"/>
    </sheetView>
  </sheetViews>
  <sheetFormatPr baseColWidth="8" defaultRowHeight="12.75"/>
  <cols>
    <col width="8.42578125" bestFit="1" customWidth="1" style="224" min="1" max="1"/>
    <col width="39.42578125" customWidth="1" style="224" min="2" max="2"/>
    <col width="8.42578125" bestFit="1" customWidth="1" style="260" min="3" max="3"/>
    <col width="8.28515625" bestFit="1" customWidth="1" style="261" min="4" max="4"/>
    <col width="8.5703125" bestFit="1" customWidth="1" style="262" min="5" max="5"/>
    <col width="21" customWidth="1" style="257" min="6" max="6"/>
    <col width="16.42578125" bestFit="1" customWidth="1" style="257" min="7" max="7"/>
    <col width="15.28515625" bestFit="1" customWidth="1" style="263" min="8" max="8"/>
    <col width="15.85546875" bestFit="1" customWidth="1" style="264" min="9" max="9"/>
    <col width="9.140625" customWidth="1" style="224" min="10" max="10"/>
    <col width="9.140625" customWidth="1" style="265" min="11" max="11"/>
    <col width="9.140625" customWidth="1" style="224" min="12" max="31"/>
    <col width="9.140625" customWidth="1" style="224" min="32" max="16384"/>
  </cols>
  <sheetData>
    <row r="1" ht="15" customFormat="1" customHeight="1" s="220">
      <c r="A1" s="411" t="n"/>
      <c r="B1" s="412" t="n"/>
      <c r="C1" s="215" t="n">
        <v>1</v>
      </c>
      <c r="D1" s="216" t="n">
        <v>2</v>
      </c>
      <c r="E1" s="217" t="n">
        <v>3</v>
      </c>
      <c r="F1" s="419" t="n">
        <v>4</v>
      </c>
      <c r="G1" s="418" t="n"/>
      <c r="H1" s="218" t="n"/>
      <c r="I1" s="219" t="n">
        <v>6</v>
      </c>
      <c r="K1" s="221" t="n"/>
    </row>
    <row r="2" ht="15" customFormat="1" customHeight="1" s="220">
      <c r="A2" s="413" t="n"/>
      <c r="B2" s="414" t="n"/>
      <c r="C2" s="420" t="inlineStr">
        <is>
          <t>Biological Variation</t>
        </is>
      </c>
      <c r="D2" s="421" t="n"/>
      <c r="E2" s="418" t="n"/>
      <c r="F2" s="420" t="inlineStr">
        <is>
          <t>PT Scheme Goals</t>
        </is>
      </c>
      <c r="G2" s="421" t="n"/>
      <c r="H2" s="421" t="n"/>
      <c r="I2" s="418" t="n"/>
      <c r="K2" s="221" t="n"/>
    </row>
    <row r="3" ht="15" customHeight="1">
      <c r="A3" s="415" t="n"/>
      <c r="B3" s="416" t="n"/>
      <c r="C3" s="222" t="inlineStr">
        <is>
          <t>Optimal</t>
        </is>
      </c>
      <c r="D3" s="216" t="inlineStr">
        <is>
          <t>Desirable</t>
        </is>
      </c>
      <c r="E3" s="217" t="inlineStr">
        <is>
          <t>Minimum</t>
        </is>
      </c>
      <c r="F3" s="422" t="inlineStr">
        <is>
          <t>RCPA</t>
        </is>
      </c>
      <c r="G3" s="418" t="n"/>
      <c r="H3" s="223" t="inlineStr">
        <is>
          <t>Thistle</t>
        </is>
      </c>
      <c r="I3" s="219" t="inlineStr">
        <is>
          <t>CLIA</t>
        </is>
      </c>
      <c r="K3" s="225" t="inlineStr">
        <is>
          <t>RIQAS</t>
        </is>
      </c>
    </row>
    <row r="4" ht="14.25" customHeight="1">
      <c r="A4" s="226" t="inlineStr">
        <is>
          <t>Matrix</t>
        </is>
      </c>
      <c r="B4" s="227" t="inlineStr">
        <is>
          <t>Analyte</t>
        </is>
      </c>
      <c r="C4" s="222" t="inlineStr">
        <is>
          <t>TEa</t>
        </is>
      </c>
      <c r="D4" s="228" t="inlineStr">
        <is>
          <t>TEa</t>
        </is>
      </c>
      <c r="E4" s="229" t="inlineStr">
        <is>
          <t>TEa</t>
        </is>
      </c>
      <c r="F4" s="230" t="inlineStr">
        <is>
          <t>Lower Goal</t>
        </is>
      </c>
      <c r="G4" s="230" t="inlineStr">
        <is>
          <t>Upper Goal</t>
        </is>
      </c>
      <c r="H4" s="231" t="inlineStr">
        <is>
          <t>Allowable CV</t>
        </is>
      </c>
      <c r="I4" s="232" t="inlineStr">
        <is>
          <t>TEa</t>
        </is>
      </c>
      <c r="K4" s="233" t="inlineStr">
        <is>
          <t>(June2022)</t>
        </is>
      </c>
    </row>
    <row r="5">
      <c r="A5" s="234" t="inlineStr">
        <is>
          <t>S-</t>
        </is>
      </c>
      <c r="B5" s="234" t="inlineStr">
        <is>
          <t>11-Desoxycortisol</t>
        </is>
      </c>
      <c r="C5" s="235" t="n"/>
      <c r="D5" s="236" t="n">
        <v>0.271</v>
      </c>
      <c r="E5" s="237" t="n"/>
      <c r="F5" s="238" t="n"/>
      <c r="G5" s="238" t="n"/>
      <c r="H5" s="239" t="n"/>
      <c r="I5" s="240" t="n"/>
      <c r="K5" s="233" t="n"/>
    </row>
    <row r="6">
      <c r="A6" s="234" t="inlineStr">
        <is>
          <t>S-</t>
        </is>
      </c>
      <c r="B6" s="234" t="inlineStr">
        <is>
          <t>17-Hydroxyprogesterone</t>
        </is>
      </c>
      <c r="C6" s="235" t="n"/>
      <c r="D6" s="236" t="n">
        <v>0.297</v>
      </c>
      <c r="E6" s="237" t="n"/>
      <c r="F6" s="417" t="inlineStr">
        <is>
          <t>2.0 nmol/L ≤ 10.0 nmol/L</t>
        </is>
      </c>
      <c r="G6" s="238" t="inlineStr">
        <is>
          <t>20% ≥ 10 nmol/L</t>
        </is>
      </c>
      <c r="H6" s="239" t="n">
        <v>0.2</v>
      </c>
      <c r="I6" s="240" t="n"/>
      <c r="K6" s="233" t="n"/>
    </row>
    <row r="7">
      <c r="A7" s="234" t="inlineStr">
        <is>
          <t>U-</t>
        </is>
      </c>
      <c r="B7" s="234" t="inlineStr">
        <is>
          <t>4-hydroxy-3-methoximandelate (VMA)</t>
        </is>
      </c>
      <c r="C7" s="235" t="n"/>
      <c r="D7" s="236" t="n">
        <v>0.313</v>
      </c>
      <c r="E7" s="237" t="n"/>
      <c r="F7" s="238" t="n"/>
      <c r="G7" s="238" t="n"/>
      <c r="H7" s="239" t="n"/>
      <c r="I7" s="240" t="n"/>
      <c r="K7" s="233" t="n"/>
    </row>
    <row r="8">
      <c r="A8" s="234" t="inlineStr">
        <is>
          <t>S-</t>
        </is>
      </c>
      <c r="B8" s="234" t="inlineStr">
        <is>
          <t>5' Nucleotidase</t>
        </is>
      </c>
      <c r="C8" s="235" t="n"/>
      <c r="D8" s="236" t="n">
        <v>0.268</v>
      </c>
      <c r="E8" s="237" t="n"/>
      <c r="F8" s="238" t="n"/>
      <c r="G8" s="238" t="n"/>
      <c r="H8" s="239" t="n"/>
      <c r="I8" s="240" t="n"/>
      <c r="K8" s="233" t="n"/>
    </row>
    <row r="9">
      <c r="A9" s="234" t="inlineStr">
        <is>
          <t>U-</t>
        </is>
      </c>
      <c r="B9" s="234" t="inlineStr">
        <is>
          <t>5'-Hydroxyindolacetate, concentration</t>
        </is>
      </c>
      <c r="C9" s="235" t="n"/>
      <c r="D9" s="236" t="n">
        <v>0.265</v>
      </c>
      <c r="E9" s="237" t="n"/>
      <c r="F9" s="238" t="n"/>
      <c r="G9" s="238" t="n"/>
      <c r="H9" s="239" t="n">
        <v>0.2</v>
      </c>
      <c r="I9" s="240" t="n"/>
      <c r="K9" s="233" t="n"/>
    </row>
    <row r="10">
      <c r="A10" s="234" t="inlineStr">
        <is>
          <t>S-</t>
        </is>
      </c>
      <c r="B10" s="234" t="inlineStr">
        <is>
          <t>α1-Acid Glycoprotein</t>
        </is>
      </c>
      <c r="C10" s="242" t="n">
        <v>0.081</v>
      </c>
      <c r="D10" s="236" t="n">
        <v>0.162</v>
      </c>
      <c r="E10" s="237" t="n"/>
      <c r="F10" s="238" t="n"/>
      <c r="G10" s="238" t="n"/>
      <c r="H10" s="239" t="n">
        <v>0.12</v>
      </c>
      <c r="I10" s="240" t="n"/>
      <c r="K10" s="233" t="n"/>
    </row>
    <row r="11">
      <c r="A11" s="234" t="inlineStr">
        <is>
          <t>S-</t>
        </is>
      </c>
      <c r="B11" s="234" t="inlineStr">
        <is>
          <t>α1-Antichymotrypsin</t>
        </is>
      </c>
      <c r="C11" s="235" t="n"/>
      <c r="D11" s="236" t="n">
        <v>0.168</v>
      </c>
      <c r="E11" s="237" t="n"/>
      <c r="F11" s="238" t="n"/>
      <c r="G11" s="238" t="n"/>
      <c r="H11" s="239" t="n"/>
      <c r="I11" s="240" t="n"/>
      <c r="K11" s="233" t="n"/>
    </row>
    <row r="12">
      <c r="A12" s="234" t="inlineStr">
        <is>
          <t>S-</t>
        </is>
      </c>
      <c r="B12" s="234" t="inlineStr">
        <is>
          <t>α1-Antitrypsin</t>
        </is>
      </c>
      <c r="C12" s="235" t="n"/>
      <c r="D12" s="236" t="n">
        <v>0.092</v>
      </c>
      <c r="E12" s="243" t="n">
        <v>0.138</v>
      </c>
      <c r="F12" s="417" t="n"/>
      <c r="G12" s="238" t="n"/>
      <c r="H12" s="239" t="n">
        <v>0.16</v>
      </c>
      <c r="I12" s="240" t="inlineStr">
        <is>
          <t>3sd</t>
        </is>
      </c>
      <c r="K12" s="233" t="n"/>
    </row>
    <row r="13">
      <c r="A13" s="234" t="inlineStr">
        <is>
          <t>S-</t>
        </is>
      </c>
      <c r="B13" s="234" t="inlineStr">
        <is>
          <t>α1-Globulins</t>
        </is>
      </c>
      <c r="C13" s="235" t="n"/>
      <c r="D13" s="236" t="n">
        <v>0.157</v>
      </c>
      <c r="E13" s="244" t="n"/>
      <c r="F13" s="417" t="n"/>
      <c r="G13" s="238" t="n"/>
      <c r="H13" s="239" t="n"/>
      <c r="I13" s="240" t="n"/>
      <c r="K13" s="233" t="n"/>
    </row>
    <row r="14">
      <c r="A14" s="234" t="inlineStr">
        <is>
          <t>U-</t>
        </is>
      </c>
      <c r="B14" s="234" t="inlineStr">
        <is>
          <t>α1-Microglobulin, concentration, first morning</t>
        </is>
      </c>
      <c r="C14" s="235" t="n"/>
      <c r="D14" s="236" t="n">
        <v>0.439</v>
      </c>
      <c r="E14" s="244" t="n"/>
      <c r="F14" s="417" t="n"/>
      <c r="G14" s="238" t="n"/>
      <c r="H14" s="239" t="n"/>
      <c r="I14" s="240" t="n"/>
      <c r="K14" s="233" t="n"/>
    </row>
    <row r="15">
      <c r="A15" s="234" t="inlineStr">
        <is>
          <t>S-</t>
        </is>
      </c>
      <c r="B15" s="234" t="inlineStr">
        <is>
          <t>α2-Globulins</t>
        </is>
      </c>
      <c r="C15" s="235" t="n"/>
      <c r="D15" s="236" t="n">
        <v>0.126</v>
      </c>
      <c r="E15" s="244" t="n"/>
      <c r="F15" s="417" t="n"/>
      <c r="G15" s="238" t="n"/>
      <c r="H15" s="239" t="n"/>
      <c r="I15" s="240" t="n"/>
      <c r="K15" s="233" t="n"/>
    </row>
    <row r="16">
      <c r="A16" s="234" t="inlineStr">
        <is>
          <t>S-</t>
        </is>
      </c>
      <c r="B16" s="234" t="inlineStr">
        <is>
          <t>α2-Macroglobulin</t>
        </is>
      </c>
      <c r="C16" s="235" t="n"/>
      <c r="D16" s="236" t="n">
        <v>0.0756</v>
      </c>
      <c r="E16" s="243" t="n">
        <v>0.113</v>
      </c>
      <c r="F16" s="417" t="n"/>
      <c r="G16" s="238" t="n"/>
      <c r="H16" s="239" t="n">
        <v>0.12</v>
      </c>
      <c r="I16" s="240" t="n"/>
      <c r="K16" s="233" t="n"/>
    </row>
    <row r="17">
      <c r="A17" s="234" t="inlineStr">
        <is>
          <t>U-</t>
        </is>
      </c>
      <c r="B17" s="234" t="inlineStr">
        <is>
          <t>α2-Microglobulin output, first morning</t>
        </is>
      </c>
      <c r="C17" s="235" t="n"/>
      <c r="D17" s="236" t="n">
        <v>0.347</v>
      </c>
      <c r="E17" s="244" t="n"/>
      <c r="F17" s="417" t="n"/>
      <c r="G17" s="238" t="n"/>
      <c r="H17" s="239" t="n"/>
      <c r="I17" s="240" t="n"/>
      <c r="K17" s="233" t="n"/>
    </row>
    <row r="18">
      <c r="A18" s="234" t="inlineStr">
        <is>
          <t>P-</t>
        </is>
      </c>
      <c r="B18" s="234" t="inlineStr">
        <is>
          <t>α-aminobutryic acid</t>
        </is>
      </c>
      <c r="C18" s="235" t="n"/>
      <c r="D18" s="236" t="n">
        <v>0.305</v>
      </c>
      <c r="E18" s="244" t="n"/>
      <c r="F18" s="417" t="n"/>
      <c r="G18" s="238" t="n"/>
      <c r="H18" s="239" t="n"/>
      <c r="I18" s="240" t="n"/>
      <c r="K18" s="233" t="n"/>
    </row>
    <row r="19">
      <c r="A19" s="234" t="inlineStr">
        <is>
          <t>S-</t>
        </is>
      </c>
      <c r="B19" s="234" t="inlineStr">
        <is>
          <t>α-Amylase</t>
        </is>
      </c>
      <c r="C19" s="242" t="n">
        <v>0.073</v>
      </c>
      <c r="D19" s="236" t="n">
        <v>0.146</v>
      </c>
      <c r="E19" s="243" t="n">
        <v>0.219</v>
      </c>
      <c r="F19" s="417" t="inlineStr">
        <is>
          <t>10 U/L ≤ 100 U/L</t>
        </is>
      </c>
      <c r="G19" s="238" t="inlineStr">
        <is>
          <t>10% ≥ 100 U/L</t>
        </is>
      </c>
      <c r="H19" s="239" t="n">
        <v>0.19</v>
      </c>
      <c r="I19" s="245" t="n">
        <v>0.3</v>
      </c>
      <c r="K19" s="233" t="n"/>
    </row>
    <row r="20">
      <c r="A20" s="234" t="inlineStr">
        <is>
          <t>S-</t>
        </is>
      </c>
      <c r="B20" s="234" t="inlineStr">
        <is>
          <t>α-Amylase (pancreatic)</t>
        </is>
      </c>
      <c r="C20" s="242" t="n">
        <v>0.519</v>
      </c>
      <c r="D20" s="236" t="n">
        <v>0.177</v>
      </c>
      <c r="E20" s="244" t="n"/>
      <c r="F20" s="417" t="n"/>
      <c r="G20" s="238" t="n"/>
      <c r="H20" s="239" t="n"/>
      <c r="I20" s="240" t="n"/>
      <c r="K20" s="233" t="n"/>
    </row>
    <row r="21">
      <c r="A21" s="234" t="inlineStr">
        <is>
          <t>U-</t>
        </is>
      </c>
      <c r="B21" s="234" t="inlineStr">
        <is>
          <t>α-Amylase (pancreatic)</t>
        </is>
      </c>
      <c r="C21" s="242" t="n">
        <v>0.444</v>
      </c>
      <c r="D21" s="236" t="n">
        <v>0.8882</v>
      </c>
      <c r="E21" s="244" t="n"/>
      <c r="F21" s="417" t="n"/>
      <c r="G21" s="238" t="n"/>
      <c r="H21" s="239" t="n"/>
      <c r="I21" s="240" t="n"/>
      <c r="K21" s="233" t="n"/>
    </row>
    <row r="22">
      <c r="A22" s="234" t="inlineStr">
        <is>
          <t>U-</t>
        </is>
      </c>
      <c r="B22" s="234" t="inlineStr">
        <is>
          <t>α-Amylase concentration, random</t>
        </is>
      </c>
      <c r="C22" s="235" t="n"/>
      <c r="D22" s="236" t="n">
        <v>1.037</v>
      </c>
      <c r="E22" s="244" t="n"/>
      <c r="F22" s="417" t="n"/>
      <c r="G22" s="238" t="n"/>
      <c r="H22" s="239" t="n">
        <v>0.19</v>
      </c>
      <c r="I22" s="240" t="n"/>
      <c r="K22" s="233" t="n"/>
    </row>
    <row r="23">
      <c r="A23" s="234" t="inlineStr">
        <is>
          <t>P-</t>
        </is>
      </c>
      <c r="B23" s="234" t="inlineStr">
        <is>
          <t>α-Carotene</t>
        </is>
      </c>
      <c r="C23" s="235" t="n"/>
      <c r="D23" s="236" t="n">
        <v>0.371</v>
      </c>
      <c r="E23" s="244" t="n"/>
      <c r="F23" s="417" t="n"/>
      <c r="G23" s="238" t="n"/>
      <c r="H23" s="239" t="n"/>
      <c r="I23" s="240" t="n"/>
      <c r="K23" s="233" t="n"/>
    </row>
    <row r="24">
      <c r="A24" s="234" t="inlineStr">
        <is>
          <t>S-</t>
        </is>
      </c>
      <c r="B24" s="234" t="inlineStr">
        <is>
          <t>α-Carotene</t>
        </is>
      </c>
      <c r="C24" s="246" t="n"/>
      <c r="D24" s="236" t="n">
        <v>0.598</v>
      </c>
      <c r="E24" s="244" t="n"/>
      <c r="F24" s="417" t="n"/>
      <c r="G24" s="238" t="n"/>
      <c r="H24" s="239" t="n"/>
      <c r="I24" s="240" t="n"/>
      <c r="K24" s="233" t="n"/>
    </row>
    <row r="25">
      <c r="A25" s="234" t="inlineStr">
        <is>
          <t>S-</t>
        </is>
      </c>
      <c r="B25" s="234" t="inlineStr">
        <is>
          <t>α-Fetoprotein (AFP)</t>
        </is>
      </c>
      <c r="C25" s="242" t="n">
        <v>0.109</v>
      </c>
      <c r="D25" s="236" t="n">
        <v>0.219</v>
      </c>
      <c r="E25" s="244" t="n"/>
      <c r="F25" s="417" t="inlineStr">
        <is>
          <t>2 kIU/L ≤ 17 kIU/L</t>
        </is>
      </c>
      <c r="G25" s="238" t="inlineStr">
        <is>
          <t>12% ≥ 17kIU/L</t>
        </is>
      </c>
      <c r="H25" s="239" t="n">
        <v>0.2</v>
      </c>
      <c r="I25" s="240" t="inlineStr">
        <is>
          <t>3sd</t>
        </is>
      </c>
      <c r="K25" s="247" t="n">
        <v>0.133</v>
      </c>
    </row>
    <row r="26">
      <c r="A26" s="234" t="inlineStr">
        <is>
          <t>S-</t>
        </is>
      </c>
      <c r="B26" s="234" t="inlineStr">
        <is>
          <t>α-Tocopherol</t>
        </is>
      </c>
      <c r="C26" s="235" t="n"/>
      <c r="D26" s="236" t="n">
        <v>0.165</v>
      </c>
      <c r="E26" s="243" t="n">
        <v>0.247</v>
      </c>
      <c r="F26" s="417" t="n"/>
      <c r="G26" s="238" t="n"/>
      <c r="H26" s="239" t="n"/>
      <c r="I26" s="240" t="n"/>
      <c r="K26" s="233" t="n"/>
    </row>
    <row r="27">
      <c r="A27" s="234" t="inlineStr">
        <is>
          <t>S-</t>
        </is>
      </c>
      <c r="B27" s="234" t="inlineStr">
        <is>
          <t>Acetaminophen (Paracetamol)</t>
        </is>
      </c>
      <c r="C27" s="235" t="n"/>
      <c r="D27" s="248" t="n"/>
      <c r="E27" s="244" t="n"/>
      <c r="F27" s="417" t="inlineStr">
        <is>
          <t>20 umol/L ≤ 200 umol/L</t>
        </is>
      </c>
      <c r="G27" s="238" t="inlineStr">
        <is>
          <t>10% ≥ 200 umol/L</t>
        </is>
      </c>
      <c r="H27" s="239" t="n">
        <v>0.12</v>
      </c>
      <c r="I27" s="240" t="n"/>
      <c r="K27" s="233" t="n"/>
    </row>
    <row r="28">
      <c r="A28" s="234" t="inlineStr">
        <is>
          <t>S-</t>
        </is>
      </c>
      <c r="B28" s="234" t="inlineStr">
        <is>
          <t>Acid phosphatase</t>
        </is>
      </c>
      <c r="C28" s="235" t="n"/>
      <c r="D28" s="236" t="n">
        <v>0.103</v>
      </c>
      <c r="E28" s="244" t="n"/>
      <c r="F28" s="417" t="n"/>
      <c r="G28" s="238" t="n"/>
      <c r="H28" s="239" t="n">
        <v>0.12</v>
      </c>
      <c r="I28" s="240" t="n"/>
      <c r="K28" s="233" t="n"/>
    </row>
    <row r="29">
      <c r="A29" s="234" t="inlineStr">
        <is>
          <t>S-</t>
        </is>
      </c>
      <c r="B29" s="234" t="inlineStr">
        <is>
          <t>Acid phosphatase tartrate-resistant (TR-ACP)</t>
        </is>
      </c>
      <c r="C29" s="235" t="n"/>
      <c r="D29" s="236" t="n">
        <v>0.105</v>
      </c>
      <c r="E29" s="243" t="n">
        <v>0.157</v>
      </c>
      <c r="F29" s="417" t="n"/>
      <c r="G29" s="238" t="n"/>
      <c r="H29" s="239" t="n"/>
      <c r="I29" s="240" t="n"/>
      <c r="K29" s="233" t="n"/>
    </row>
    <row r="30">
      <c r="A30" s="234" t="n"/>
      <c r="B30" s="234" t="inlineStr">
        <is>
          <t>ACTH</t>
        </is>
      </c>
      <c r="C30" s="235" t="n"/>
      <c r="D30" s="236" t="n"/>
      <c r="E30" s="243" t="n"/>
      <c r="F30" s="249" t="inlineStr">
        <is>
          <t>+-2.0 up to 20 pmol/L</t>
        </is>
      </c>
      <c r="G30" s="238" t="inlineStr">
        <is>
          <t>10% &gt;20 pmol/L</t>
        </is>
      </c>
      <c r="H30" s="239" t="n"/>
      <c r="I30" s="240" t="n"/>
      <c r="K30" s="233" t="n"/>
    </row>
    <row r="31">
      <c r="A31" s="234" t="inlineStr">
        <is>
          <t>P-</t>
        </is>
      </c>
      <c r="B31" s="234" t="inlineStr">
        <is>
          <t>Activated partial thromboplastine time</t>
        </is>
      </c>
      <c r="C31" s="235" t="n"/>
      <c r="D31" s="236" t="n">
        <v>0.045</v>
      </c>
      <c r="E31" s="243" t="n">
        <v>0.067</v>
      </c>
      <c r="F31" s="417" t="n"/>
      <c r="G31" s="238" t="n"/>
      <c r="H31" s="239" t="n">
        <v>0.2</v>
      </c>
      <c r="I31" s="245" t="n">
        <v>0.15</v>
      </c>
      <c r="K31" s="233" t="n"/>
    </row>
    <row r="32">
      <c r="A32" s="234" t="inlineStr">
        <is>
          <t>P-</t>
        </is>
      </c>
      <c r="B32" s="234" t="inlineStr">
        <is>
          <t>Adiponectin</t>
        </is>
      </c>
      <c r="C32" s="235" t="n"/>
      <c r="D32" s="236" t="n">
        <v>0.291</v>
      </c>
      <c r="E32" s="244" t="n"/>
      <c r="F32" s="417" t="n"/>
      <c r="G32" s="238" t="n"/>
      <c r="H32" s="239" t="n"/>
      <c r="I32" s="240" t="n"/>
      <c r="K32" s="233" t="n"/>
    </row>
    <row r="33">
      <c r="A33" s="234" t="inlineStr">
        <is>
          <t>S-</t>
        </is>
      </c>
      <c r="B33" s="234" t="inlineStr">
        <is>
          <t>Adenosine deaminase (ADA)</t>
        </is>
      </c>
      <c r="C33" s="235" t="n"/>
      <c r="D33" s="236" t="n">
        <v>0.167</v>
      </c>
      <c r="E33" s="244" t="n"/>
      <c r="F33" s="417" t="n"/>
      <c r="G33" s="238" t="n"/>
      <c r="H33" s="239" t="n"/>
      <c r="I33" s="240" t="n"/>
      <c r="K33" s="233" t="n"/>
    </row>
    <row r="34">
      <c r="A34" s="234" t="inlineStr">
        <is>
          <t>P-</t>
        </is>
      </c>
      <c r="B34" s="234" t="inlineStr">
        <is>
          <t>Alanine</t>
        </is>
      </c>
      <c r="C34" s="235" t="n"/>
      <c r="D34" s="236" t="n">
        <v>0.266</v>
      </c>
      <c r="E34" s="244" t="n"/>
      <c r="F34" s="417" t="n"/>
      <c r="G34" s="238" t="n"/>
      <c r="H34" s="239" t="n"/>
      <c r="I34" s="240" t="n"/>
      <c r="K34" s="233" t="n"/>
    </row>
    <row r="35">
      <c r="A35" s="234" t="inlineStr">
        <is>
          <t>S-</t>
        </is>
      </c>
      <c r="B35" s="234" t="inlineStr">
        <is>
          <t>Alanine aminotransferase (ALT)</t>
        </is>
      </c>
      <c r="C35" s="242" t="n">
        <v>0.137</v>
      </c>
      <c r="D35" s="236" t="n">
        <v>0.2748</v>
      </c>
      <c r="E35" s="244" t="n"/>
      <c r="F35" s="417" t="inlineStr">
        <is>
          <t>5 U/L ≤ 40 U/L</t>
        </is>
      </c>
      <c r="G35" s="238" t="inlineStr">
        <is>
          <t>12% ≥ 40 U/L</t>
        </is>
      </c>
      <c r="H35" s="239" t="n">
        <v>0.2</v>
      </c>
      <c r="I35" s="245" t="n">
        <v>0.2</v>
      </c>
      <c r="K35" s="247" t="n">
        <v>0.151</v>
      </c>
    </row>
    <row r="36">
      <c r="A36" s="234" t="inlineStr">
        <is>
          <t>CSF-</t>
        </is>
      </c>
      <c r="B36" s="234" t="inlineStr">
        <is>
          <t>Albumin, CSF</t>
        </is>
      </c>
      <c r="C36" s="235" t="n"/>
      <c r="D36" s="248" t="n"/>
      <c r="E36" s="244" t="n"/>
      <c r="F36" s="417" t="inlineStr">
        <is>
          <t>0.02g/L≤0.45g/L</t>
        </is>
      </c>
      <c r="G36" s="238" t="inlineStr">
        <is>
          <t>5% ≥0.45g/L</t>
        </is>
      </c>
      <c r="H36" s="239" t="n">
        <v>0.2</v>
      </c>
      <c r="I36" s="240" t="n"/>
      <c r="K36" s="233" t="n"/>
    </row>
    <row r="37">
      <c r="A37" s="234" t="inlineStr">
        <is>
          <t>S-</t>
        </is>
      </c>
      <c r="B37" s="234" t="inlineStr">
        <is>
          <t>Albumin</t>
        </is>
      </c>
      <c r="C37" s="235" t="n"/>
      <c r="D37" s="236" t="n">
        <v>0.0407</v>
      </c>
      <c r="E37" s="243" t="n">
        <v>0.061</v>
      </c>
      <c r="F37" s="417" t="inlineStr">
        <is>
          <t>2g/L ≤ 33 g/L</t>
        </is>
      </c>
      <c r="G37" s="238" t="inlineStr">
        <is>
          <t>6% ≥ 33 g/L</t>
        </is>
      </c>
      <c r="H37" s="239" t="n">
        <v>0.07000000000000001</v>
      </c>
      <c r="I37" s="245" t="n">
        <v>0.1</v>
      </c>
      <c r="K37" s="250" t="n">
        <v>0.09</v>
      </c>
    </row>
    <row r="38">
      <c r="A38" s="234" t="inlineStr">
        <is>
          <t>U-</t>
        </is>
      </c>
      <c r="B38" s="234" t="inlineStr">
        <is>
          <t>Albumin, concentration, first morning</t>
        </is>
      </c>
      <c r="C38" s="242" t="n">
        <v>0.233</v>
      </c>
      <c r="D38" s="236" t="n">
        <v>0.461</v>
      </c>
      <c r="E38" s="244" t="n"/>
      <c r="F38" s="417" t="inlineStr">
        <is>
          <t>4.0 g/L ≤ 20 g/L</t>
        </is>
      </c>
      <c r="G38" s="238" t="inlineStr">
        <is>
          <t>20% ≥ 20 g/L</t>
        </is>
      </c>
      <c r="H38" s="239" t="n">
        <v>0.15</v>
      </c>
      <c r="I38" s="240" t="n"/>
      <c r="K38" s="233" t="n"/>
    </row>
    <row r="39">
      <c r="A39" s="234" t="inlineStr">
        <is>
          <t>U-</t>
        </is>
      </c>
      <c r="B39" s="234" t="inlineStr">
        <is>
          <t>Albumin, output, night urine</t>
        </is>
      </c>
      <c r="C39" s="235" t="n"/>
      <c r="D39" s="236" t="n">
        <v>0.406</v>
      </c>
      <c r="E39" s="244" t="n"/>
      <c r="F39" s="417" t="inlineStr">
        <is>
          <t>4.0 g/L ≤ 20 g/L</t>
        </is>
      </c>
      <c r="G39" s="238" t="inlineStr">
        <is>
          <t>20% ≥ 20 g/L</t>
        </is>
      </c>
      <c r="H39" s="239" t="n">
        <v>0.15</v>
      </c>
      <c r="I39" s="240" t="n"/>
      <c r="K39" s="233" t="n"/>
    </row>
    <row r="40">
      <c r="A40" s="234" t="inlineStr">
        <is>
          <t>S-</t>
        </is>
      </c>
      <c r="B40" s="234" t="inlineStr">
        <is>
          <t>Albumin, glycated</t>
        </is>
      </c>
      <c r="C40" s="235" t="n"/>
      <c r="D40" s="236" t="n">
        <v>0.07199999999999999</v>
      </c>
      <c r="E40" s="243" t="n">
        <v>0.108</v>
      </c>
      <c r="F40" s="417" t="n"/>
      <c r="G40" s="238" t="n"/>
      <c r="H40" s="239" t="n"/>
      <c r="I40" s="240" t="n"/>
      <c r="K40" s="233" t="n"/>
    </row>
    <row r="41">
      <c r="A41" s="234" t="inlineStr">
        <is>
          <t>S-</t>
        </is>
      </c>
      <c r="B41" s="234" t="inlineStr">
        <is>
          <t>Alcohol/Ethanol</t>
        </is>
      </c>
      <c r="C41" s="235" t="n"/>
      <c r="D41" s="248" t="n"/>
      <c r="E41" s="244" t="n"/>
      <c r="F41" s="417" t="inlineStr">
        <is>
          <t>2mmol/L ≤20mmol/L</t>
        </is>
      </c>
      <c r="G41" s="238" t="inlineStr">
        <is>
          <t>10% ≥20mmol/L</t>
        </is>
      </c>
      <c r="H41" s="239" t="n"/>
      <c r="I41" s="245" t="n">
        <v>0.25</v>
      </c>
      <c r="K41" s="233" t="n"/>
    </row>
    <row r="42">
      <c r="A42" s="234" t="inlineStr">
        <is>
          <t>S-</t>
        </is>
      </c>
      <c r="B42" s="234" t="inlineStr">
        <is>
          <t>Aldosterone</t>
        </is>
      </c>
      <c r="C42" s="235" t="n"/>
      <c r="D42" s="236" t="n">
        <v>0.367</v>
      </c>
      <c r="E42" s="244" t="n"/>
      <c r="F42" s="417" t="inlineStr">
        <is>
          <t>24 pmol/L ≤ 160 pmol/L</t>
        </is>
      </c>
      <c r="G42" s="238" t="inlineStr">
        <is>
          <t>15% ≥ 160pmol/L</t>
        </is>
      </c>
      <c r="H42" s="239" t="n"/>
      <c r="I42" s="240" t="n"/>
      <c r="K42" s="233" t="n"/>
    </row>
    <row r="43">
      <c r="A43" s="234" t="inlineStr">
        <is>
          <t>U-</t>
        </is>
      </c>
      <c r="B43" s="234" t="inlineStr">
        <is>
          <t>Aldosterone</t>
        </is>
      </c>
      <c r="C43" s="242" t="n">
        <v>0.198</v>
      </c>
      <c r="D43" s="236" t="n">
        <v>0.4656</v>
      </c>
      <c r="E43" s="244" t="n"/>
      <c r="F43" s="417" t="n"/>
      <c r="G43" s="238" t="n"/>
      <c r="H43" s="239" t="n">
        <v>0.25</v>
      </c>
      <c r="I43" s="240" t="n"/>
      <c r="K43" s="233" t="n"/>
    </row>
    <row r="44">
      <c r="A44" s="234" t="inlineStr">
        <is>
          <t>S-</t>
        </is>
      </c>
      <c r="B44" s="234" t="inlineStr">
        <is>
          <t>Alkaline phosphatase (ALP)</t>
        </is>
      </c>
      <c r="C44" s="235" t="n"/>
      <c r="D44" s="236" t="n">
        <v>0.1204</v>
      </c>
      <c r="E44" s="244" t="n"/>
      <c r="F44" s="417" t="inlineStr">
        <is>
          <t>15 U/L ≤ 125 U/L</t>
        </is>
      </c>
      <c r="G44" s="238" t="inlineStr">
        <is>
          <t>12% ≥ 125 U/L</t>
        </is>
      </c>
      <c r="H44" s="239" t="n">
        <v>0.18</v>
      </c>
      <c r="I44" s="245" t="n">
        <v>0.3</v>
      </c>
      <c r="K44" s="247" t="n">
        <v>0.185</v>
      </c>
    </row>
    <row r="45">
      <c r="A45" s="234" t="inlineStr">
        <is>
          <t>S-</t>
        </is>
      </c>
      <c r="B45" s="234" t="inlineStr">
        <is>
          <t>Alkaline phosphatase, bone</t>
        </is>
      </c>
      <c r="C45" s="235" t="n"/>
      <c r="D45" s="236" t="n">
        <v>0.146</v>
      </c>
      <c r="E45" s="243" t="n">
        <v>0.219</v>
      </c>
      <c r="F45" s="417" t="n"/>
      <c r="G45" s="238" t="n"/>
      <c r="H45" s="239" t="n"/>
      <c r="I45" s="240" t="n"/>
      <c r="K45" s="233" t="n"/>
    </row>
    <row r="46">
      <c r="A46" s="234" t="inlineStr">
        <is>
          <t>S-</t>
        </is>
      </c>
      <c r="B46" s="234" t="inlineStr">
        <is>
          <t>Alkaline phosphatase, liver</t>
        </is>
      </c>
      <c r="C46" s="235" t="n"/>
      <c r="D46" s="236" t="n">
        <v>0.154</v>
      </c>
      <c r="E46" s="244" t="n"/>
      <c r="F46" s="417" t="n"/>
      <c r="G46" s="238" t="n"/>
      <c r="H46" s="239" t="n"/>
      <c r="I46" s="240" t="n"/>
      <c r="K46" s="233" t="n"/>
    </row>
    <row r="47">
      <c r="A47" s="234" t="inlineStr">
        <is>
          <t>S-</t>
        </is>
      </c>
      <c r="B47" s="234" t="inlineStr">
        <is>
          <t>Amikacin</t>
        </is>
      </c>
      <c r="C47" s="235" t="n"/>
      <c r="D47" s="248" t="n"/>
      <c r="E47" s="244" t="n"/>
      <c r="F47" s="417" t="inlineStr">
        <is>
          <t>3.4umol/L ≤34umol/L</t>
        </is>
      </c>
      <c r="G47" s="238" t="inlineStr">
        <is>
          <t>10% ≥34umol/L</t>
        </is>
      </c>
      <c r="H47" s="239" t="n">
        <v>0.2</v>
      </c>
      <c r="I47" s="240" t="n"/>
      <c r="K47" s="233" t="n"/>
    </row>
    <row r="48">
      <c r="A48" s="234" t="inlineStr">
        <is>
          <t>WB-</t>
        </is>
      </c>
      <c r="B48" s="234" t="inlineStr">
        <is>
          <t xml:space="preserve">Ammonia </t>
        </is>
      </c>
      <c r="C48" s="235" t="n"/>
      <c r="D48" s="248" t="n"/>
      <c r="E48" s="244" t="n"/>
      <c r="F48" s="417" t="inlineStr">
        <is>
          <t>5umol/L ≤50umol/L</t>
        </is>
      </c>
      <c r="G48" s="238" t="inlineStr">
        <is>
          <t>20% ≥50umol/L</t>
        </is>
      </c>
      <c r="H48" s="239" t="n"/>
      <c r="I48" s="240" t="n"/>
      <c r="K48" s="233" t="n"/>
    </row>
    <row r="49">
      <c r="A49" s="234" t="inlineStr">
        <is>
          <t>U-</t>
        </is>
      </c>
      <c r="B49" s="234" t="inlineStr">
        <is>
          <t>Ammonia, output, 24h</t>
        </is>
      </c>
      <c r="C49" s="235" t="n"/>
      <c r="D49" s="236" t="n">
        <v>0.296</v>
      </c>
      <c r="E49" s="244" t="n"/>
      <c r="F49" s="417" t="n"/>
      <c r="G49" s="238" t="n"/>
      <c r="H49" s="239" t="n"/>
      <c r="I49" s="240" t="n"/>
      <c r="K49" s="233" t="n"/>
    </row>
    <row r="50">
      <c r="A50" s="234" t="inlineStr">
        <is>
          <t>S-</t>
        </is>
      </c>
      <c r="B50" s="234" t="inlineStr">
        <is>
          <t>Amyloid A</t>
        </is>
      </c>
      <c r="C50" s="235" t="n"/>
      <c r="D50" s="236" t="n">
        <v>0.371</v>
      </c>
      <c r="E50" s="244" t="n"/>
      <c r="F50" s="417" t="n"/>
      <c r="G50" s="238" t="n"/>
      <c r="H50" s="239" t="n"/>
      <c r="I50" s="240" t="n"/>
      <c r="K50" s="233" t="n"/>
    </row>
    <row r="51">
      <c r="A51" s="234" t="inlineStr">
        <is>
          <t>S-</t>
        </is>
      </c>
      <c r="B51" s="234" t="inlineStr">
        <is>
          <t>Androstendione</t>
        </is>
      </c>
      <c r="C51" s="235" t="n"/>
      <c r="D51" s="236" t="n">
        <v>0.2351</v>
      </c>
      <c r="E51" s="244" t="n"/>
      <c r="F51" s="417" t="inlineStr">
        <is>
          <t>1.5 nmol/L ≤ 10 nmol/L</t>
        </is>
      </c>
      <c r="G51" s="238" t="inlineStr">
        <is>
          <t>15% ≥ 10nmol/L</t>
        </is>
      </c>
      <c r="H51" s="239" t="n">
        <v>0.111</v>
      </c>
      <c r="I51" s="240" t="n"/>
      <c r="K51" s="233" t="n"/>
    </row>
    <row r="52">
      <c r="A52" s="234" t="inlineStr">
        <is>
          <t>S-</t>
        </is>
      </c>
      <c r="B52" s="234" t="inlineStr">
        <is>
          <t>Angiotensin Converting Enzyme (ACE)</t>
        </is>
      </c>
      <c r="C52" s="235" t="n"/>
      <c r="D52" s="248" t="n"/>
      <c r="E52" s="244" t="n"/>
      <c r="F52" s="417" t="inlineStr">
        <is>
          <t>1.0 U/L ≤ 10 U/L</t>
        </is>
      </c>
      <c r="G52" s="238" t="inlineStr">
        <is>
          <t>10% ≥ 10 U/L</t>
        </is>
      </c>
      <c r="H52" s="239" t="n"/>
      <c r="I52" s="240" t="n"/>
      <c r="K52" s="233" t="n"/>
    </row>
    <row r="53">
      <c r="A53" s="234" t="inlineStr">
        <is>
          <t>S-</t>
        </is>
      </c>
      <c r="B53" s="234" t="inlineStr">
        <is>
          <t>Anion gap</t>
        </is>
      </c>
      <c r="C53" s="235" t="n"/>
      <c r="D53" s="236" t="n">
        <v>0.113</v>
      </c>
      <c r="E53" s="244" t="n"/>
      <c r="F53" s="417" t="n"/>
      <c r="G53" s="238" t="n"/>
      <c r="H53" s="239" t="n"/>
      <c r="I53" s="240" t="n"/>
      <c r="K53" s="233" t="n"/>
    </row>
    <row r="54">
      <c r="A54" s="234" t="inlineStr">
        <is>
          <t>P-</t>
        </is>
      </c>
      <c r="B54" s="234" t="inlineStr">
        <is>
          <t>Antithrombin III</t>
        </is>
      </c>
      <c r="C54" s="235" t="n"/>
      <c r="D54" s="236" t="n">
        <v>0.083</v>
      </c>
      <c r="E54" s="243" t="n">
        <v>0.125</v>
      </c>
      <c r="F54" s="417" t="n"/>
      <c r="G54" s="238" t="n"/>
      <c r="H54" s="239" t="n">
        <v>0.14</v>
      </c>
      <c r="I54" s="240" t="n"/>
      <c r="K54" s="233" t="n"/>
    </row>
    <row r="55">
      <c r="A55" s="234" t="inlineStr">
        <is>
          <t>S-</t>
        </is>
      </c>
      <c r="B55" s="234" t="inlineStr">
        <is>
          <t>Apolipoprotein A1</t>
        </is>
      </c>
      <c r="C55" s="235" t="n"/>
      <c r="D55" s="236" t="n">
        <v>0.091</v>
      </c>
      <c r="E55" s="243" t="n">
        <v>0.136</v>
      </c>
      <c r="F55" s="417" t="n"/>
      <c r="G55" s="238" t="n"/>
      <c r="H55" s="239" t="n">
        <v>0.12</v>
      </c>
      <c r="I55" s="240" t="n"/>
      <c r="K55" s="233" t="n"/>
    </row>
    <row r="56">
      <c r="A56" s="234" t="inlineStr">
        <is>
          <t>S-</t>
        </is>
      </c>
      <c r="B56" s="234" t="inlineStr">
        <is>
          <t>Apolipoprotein B</t>
        </is>
      </c>
      <c r="C56" s="235" t="n"/>
      <c r="D56" s="236" t="n">
        <v>0.116</v>
      </c>
      <c r="E56" s="243" t="n">
        <v>0.175</v>
      </c>
      <c r="F56" s="417" t="n"/>
      <c r="G56" s="238" t="n"/>
      <c r="H56" s="239" t="n">
        <v>0.12</v>
      </c>
      <c r="I56" s="240" t="n"/>
      <c r="K56" s="233" t="n"/>
    </row>
    <row r="57">
      <c r="A57" s="234" t="inlineStr">
        <is>
          <t>P-</t>
        </is>
      </c>
      <c r="B57" s="234" t="inlineStr">
        <is>
          <t>Arginine</t>
        </is>
      </c>
      <c r="C57" s="235" t="n"/>
      <c r="D57" s="236" t="n">
        <v>0.257</v>
      </c>
      <c r="E57" s="244" t="n"/>
      <c r="F57" s="417" t="n"/>
      <c r="G57" s="238" t="n"/>
      <c r="H57" s="239" t="n"/>
      <c r="I57" s="240" t="n"/>
      <c r="K57" s="233" t="n"/>
    </row>
    <row r="58">
      <c r="A58" s="234" t="inlineStr">
        <is>
          <t>S-</t>
        </is>
      </c>
      <c r="B58" s="234" t="inlineStr">
        <is>
          <t>Arilestearase activity, non inhibited</t>
        </is>
      </c>
      <c r="C58" s="235" t="n"/>
      <c r="D58" s="236" t="n">
        <v>0.125</v>
      </c>
      <c r="E58" s="244" t="n"/>
      <c r="F58" s="417" t="n"/>
      <c r="G58" s="238" t="n"/>
      <c r="H58" s="239" t="n"/>
      <c r="I58" s="240" t="n"/>
      <c r="K58" s="233" t="n"/>
    </row>
    <row r="59">
      <c r="A59" s="234" t="inlineStr">
        <is>
          <t>P-</t>
        </is>
      </c>
      <c r="B59" s="234" t="inlineStr">
        <is>
          <t>Ascorbate (Vitamin C)</t>
        </is>
      </c>
      <c r="C59" s="235" t="n"/>
      <c r="D59" s="236" t="n">
        <v>0.238</v>
      </c>
      <c r="E59" s="244" t="n"/>
      <c r="F59" s="417" t="n"/>
      <c r="G59" s="238" t="n"/>
      <c r="H59" s="239" t="n"/>
      <c r="I59" s="240" t="n"/>
      <c r="K59" s="233" t="n"/>
    </row>
    <row r="60">
      <c r="A60" s="234" t="inlineStr">
        <is>
          <t>S-</t>
        </is>
      </c>
      <c r="B60" s="234" t="inlineStr">
        <is>
          <t>Ascorbate (Vitamin C)</t>
        </is>
      </c>
      <c r="C60" s="235" t="n"/>
      <c r="D60" s="236" t="n">
        <v>0.316</v>
      </c>
      <c r="E60" s="244" t="n"/>
      <c r="F60" s="417" t="n"/>
      <c r="G60" s="238" t="n"/>
      <c r="H60" s="239" t="n"/>
      <c r="I60" s="240" t="n"/>
      <c r="K60" s="233" t="n"/>
    </row>
    <row r="61">
      <c r="A61" s="234" t="inlineStr">
        <is>
          <t>S-</t>
        </is>
      </c>
      <c r="B61" s="234" t="inlineStr">
        <is>
          <t>ASOT</t>
        </is>
      </c>
      <c r="C61" s="235" t="n"/>
      <c r="D61" s="248" t="n"/>
      <c r="E61" s="244" t="n"/>
      <c r="F61" s="417" t="n"/>
      <c r="G61" s="238" t="n"/>
      <c r="H61" s="239" t="n">
        <v>0.25</v>
      </c>
      <c r="I61" s="240" t="n"/>
      <c r="K61" s="233" t="n"/>
    </row>
    <row r="62">
      <c r="A62" s="234" t="inlineStr">
        <is>
          <t>P-</t>
        </is>
      </c>
      <c r="B62" s="234" t="inlineStr">
        <is>
          <t>Asparagine</t>
        </is>
      </c>
      <c r="C62" s="235" t="n"/>
      <c r="D62" s="236" t="n">
        <v>0.178</v>
      </c>
      <c r="E62" s="244" t="n"/>
      <c r="F62" s="417" t="n"/>
      <c r="G62" s="238" t="n"/>
      <c r="H62" s="239" t="n"/>
      <c r="I62" s="240" t="n"/>
      <c r="K62" s="233" t="n"/>
    </row>
    <row r="63">
      <c r="A63" s="234" t="inlineStr">
        <is>
          <t>S-</t>
        </is>
      </c>
      <c r="B63" s="234" t="inlineStr">
        <is>
          <t>Aspartate aminotransferase (AST)</t>
        </is>
      </c>
      <c r="C63" s="242" t="n">
        <v>0.083</v>
      </c>
      <c r="D63" s="236" t="n">
        <v>0.1669</v>
      </c>
      <c r="E63" s="244" t="n"/>
      <c r="F63" s="417" t="inlineStr">
        <is>
          <t>5 U/L ≤ 40 U/L</t>
        </is>
      </c>
      <c r="G63" s="238" t="inlineStr">
        <is>
          <t>12% ≥ 40 U/L</t>
        </is>
      </c>
      <c r="H63" s="239" t="n">
        <v>0.17</v>
      </c>
      <c r="I63" s="245" t="n">
        <v>0.2</v>
      </c>
      <c r="K63" s="247" t="n">
        <v>0.148</v>
      </c>
    </row>
    <row r="64">
      <c r="A64" s="234" t="inlineStr">
        <is>
          <t>P-</t>
        </is>
      </c>
      <c r="B64" s="234" t="inlineStr">
        <is>
          <t>Aspartic acid</t>
        </is>
      </c>
      <c r="C64" s="235" t="n"/>
      <c r="D64" s="236" t="n">
        <v>0.416</v>
      </c>
      <c r="E64" s="244" t="n"/>
      <c r="F64" s="417" t="n"/>
      <c r="G64" s="238" t="n"/>
      <c r="H64" s="239" t="n"/>
      <c r="I64" s="240" t="n"/>
      <c r="K64" s="233" t="n"/>
    </row>
    <row r="65">
      <c r="A65" s="234" t="inlineStr">
        <is>
          <t>S-</t>
        </is>
      </c>
      <c r="B65" s="234" t="inlineStr">
        <is>
          <t>β-2-Microglobulin</t>
        </is>
      </c>
      <c r="C65" s="235" t="n"/>
      <c r="D65" s="251" t="n">
        <v>0.09</v>
      </c>
      <c r="E65" s="243" t="n">
        <v>0.135</v>
      </c>
      <c r="F65" s="417" t="inlineStr">
        <is>
          <t>0.2 mg/L ≤ 2.0 mg/L</t>
        </is>
      </c>
      <c r="G65" s="238" t="inlineStr">
        <is>
          <t>10% ≥ 2.0 mg/L</t>
        </is>
      </c>
      <c r="H65" s="239" t="n">
        <v>0.12</v>
      </c>
      <c r="I65" s="240" t="n"/>
      <c r="K65" s="233" t="n"/>
    </row>
    <row r="66">
      <c r="A66" s="234" t="inlineStr">
        <is>
          <t>P-</t>
        </is>
      </c>
      <c r="B66" s="234" t="inlineStr">
        <is>
          <t>β-Carotene</t>
        </is>
      </c>
      <c r="C66" s="235" t="n"/>
      <c r="D66" s="236" t="n">
        <v>0.277</v>
      </c>
      <c r="E66" s="244" t="n"/>
      <c r="F66" s="417" t="n"/>
      <c r="G66" s="238" t="n"/>
      <c r="H66" s="239" t="n"/>
      <c r="I66" s="240" t="n"/>
      <c r="K66" s="233" t="n"/>
    </row>
    <row r="67">
      <c r="A67" s="234" t="inlineStr">
        <is>
          <t>S-</t>
        </is>
      </c>
      <c r="B67" s="234" t="inlineStr">
        <is>
          <t>β-Carotene</t>
        </is>
      </c>
      <c r="C67" s="235" t="n"/>
      <c r="D67" s="236" t="n">
        <v>0.431</v>
      </c>
      <c r="E67" s="244" t="n"/>
      <c r="F67" s="417" t="n"/>
      <c r="G67" s="238" t="n"/>
      <c r="H67" s="239" t="n"/>
      <c r="I67" s="240" t="n"/>
      <c r="K67" s="233" t="n"/>
    </row>
    <row r="68">
      <c r="A68" s="234" t="inlineStr">
        <is>
          <t>S-</t>
        </is>
      </c>
      <c r="B68" s="234" t="inlineStr">
        <is>
          <t>β-Globulins</t>
        </is>
      </c>
      <c r="C68" s="235" t="n"/>
      <c r="D68" s="236" t="n">
        <v>0.117</v>
      </c>
      <c r="E68" s="244" t="n"/>
      <c r="F68" s="417" t="n"/>
      <c r="G68" s="238" t="n"/>
      <c r="H68" s="239" t="n"/>
      <c r="I68" s="240" t="n"/>
      <c r="K68" s="233" t="n"/>
    </row>
    <row r="69">
      <c r="A69" s="234" t="inlineStr">
        <is>
          <t>S-</t>
        </is>
      </c>
      <c r="B69" s="234" t="inlineStr">
        <is>
          <t>β-hCG</t>
        </is>
      </c>
      <c r="C69" s="235" t="n"/>
      <c r="D69" s="248" t="n"/>
      <c r="E69" s="244" t="n"/>
      <c r="F69" s="417" t="inlineStr">
        <is>
          <t>1.0 U/L ≤ 10 U/L</t>
        </is>
      </c>
      <c r="G69" s="238" t="inlineStr">
        <is>
          <t>10% ≥ 10 U/L</t>
        </is>
      </c>
      <c r="H69" s="239" t="inlineStr">
        <is>
          <t>4U/L or 20%</t>
        </is>
      </c>
      <c r="I69" s="240" t="inlineStr">
        <is>
          <t>3sd</t>
        </is>
      </c>
      <c r="K69" s="247" t="n">
        <v>0.127</v>
      </c>
    </row>
    <row r="70">
      <c r="A70" s="234" t="inlineStr">
        <is>
          <t>B-</t>
        </is>
      </c>
      <c r="B70" s="234" t="inlineStr">
        <is>
          <t>Base excess</t>
        </is>
      </c>
      <c r="C70" s="235" t="n"/>
      <c r="D70" s="251" t="n">
        <v>0.85</v>
      </c>
      <c r="E70" s="244" t="n"/>
      <c r="F70" s="417" t="n"/>
      <c r="G70" s="238" t="n"/>
      <c r="H70" s="239" t="n"/>
      <c r="I70" s="240" t="n"/>
      <c r="K70" s="233" t="n"/>
    </row>
    <row r="71">
      <c r="A71" s="234" t="inlineStr">
        <is>
          <t>S-</t>
        </is>
      </c>
      <c r="B71" s="234" t="inlineStr">
        <is>
          <t>Basophile, count</t>
        </is>
      </c>
      <c r="C71" s="235" t="n"/>
      <c r="D71" s="236" t="n">
        <v>0.385</v>
      </c>
      <c r="E71" s="244" t="n"/>
      <c r="F71" s="417" t="n"/>
      <c r="G71" s="238" t="n"/>
      <c r="H71" s="239" t="n"/>
      <c r="I71" s="240" t="n"/>
      <c r="K71" s="233" t="n"/>
    </row>
    <row r="72">
      <c r="A72" s="234" t="inlineStr">
        <is>
          <t>S-</t>
        </is>
      </c>
      <c r="B72" s="234" t="inlineStr">
        <is>
          <t>Bicarbonate</t>
        </is>
      </c>
      <c r="C72" s="235" t="n"/>
      <c r="D72" s="248" t="n"/>
      <c r="E72" s="244" t="n"/>
      <c r="F72" s="417" t="inlineStr">
        <is>
          <t>2.0 umol/L ≤ 20 umol/L</t>
        </is>
      </c>
      <c r="G72" s="238" t="inlineStr">
        <is>
          <t>10% ≥ 20 umol/L</t>
        </is>
      </c>
      <c r="H72" s="239" t="inlineStr">
        <is>
          <t>3mmol/L or 15%</t>
        </is>
      </c>
      <c r="I72" s="240" t="n"/>
      <c r="K72" s="233" t="n"/>
    </row>
    <row r="73">
      <c r="A73" s="234" t="inlineStr">
        <is>
          <t>S-</t>
        </is>
      </c>
      <c r="B73" s="234" t="inlineStr">
        <is>
          <t>Bilirubin total</t>
        </is>
      </c>
      <c r="C73" s="242" t="n">
        <v>0.135</v>
      </c>
      <c r="D73" s="236" t="n">
        <v>0.2694</v>
      </c>
      <c r="E73" s="244" t="n"/>
      <c r="F73" s="417" t="inlineStr">
        <is>
          <t>3.0 umol/L ≤ 25 umol/L</t>
        </is>
      </c>
      <c r="G73" s="238" t="inlineStr">
        <is>
          <t>12% ≥ 25 umol/L</t>
        </is>
      </c>
      <c r="H73" s="239" t="inlineStr">
        <is>
          <t>4umol/L or 20%</t>
        </is>
      </c>
      <c r="I73" s="240" t="inlineStr">
        <is>
          <t>6.8umol/L or 20%</t>
        </is>
      </c>
      <c r="K73" s="247" t="n">
        <v>0.159</v>
      </c>
    </row>
    <row r="74">
      <c r="A74" s="234" t="inlineStr">
        <is>
          <t>S-</t>
        </is>
      </c>
      <c r="B74" s="234" t="inlineStr">
        <is>
          <t>Bilirubin conjugated</t>
        </is>
      </c>
      <c r="C74" s="242" t="n">
        <v>0.223</v>
      </c>
      <c r="D74" s="236" t="n">
        <v>0.445</v>
      </c>
      <c r="E74" s="244" t="n"/>
      <c r="F74" s="417" t="inlineStr">
        <is>
          <t>3.0 umol/L ≤ 15 umol/L</t>
        </is>
      </c>
      <c r="G74" s="238" t="inlineStr">
        <is>
          <t>20% ≥ 15 umol/L</t>
        </is>
      </c>
      <c r="H74" s="239" t="inlineStr">
        <is>
          <t>7umol/L or36%</t>
        </is>
      </c>
      <c r="I74" s="240" t="n"/>
      <c r="K74" s="247" t="n">
        <v>0.258</v>
      </c>
    </row>
    <row r="75">
      <c r="A75" s="234" t="inlineStr">
        <is>
          <t>P-</t>
        </is>
      </c>
      <c r="B75" s="234" t="inlineStr">
        <is>
          <t>C Protein</t>
        </is>
      </c>
      <c r="C75" s="235" t="n"/>
      <c r="D75" s="236" t="n">
        <v>0.187</v>
      </c>
      <c r="E75" s="252" t="n">
        <v>0.28</v>
      </c>
      <c r="F75" s="417" t="n"/>
      <c r="G75" s="238" t="n"/>
      <c r="H75" s="239" t="n"/>
      <c r="I75" s="240" t="n"/>
      <c r="K75" s="233" t="n"/>
    </row>
    <row r="76">
      <c r="A76" s="234" t="inlineStr">
        <is>
          <t>S-</t>
        </is>
      </c>
      <c r="B76" s="234" t="inlineStr">
        <is>
          <t>C reactive protein</t>
        </is>
      </c>
      <c r="C76" s="253" t="n">
        <v>0.283</v>
      </c>
      <c r="D76" s="236" t="n">
        <v>0.5659999999999999</v>
      </c>
      <c r="E76" s="244" t="n"/>
      <c r="F76" s="417" t="n"/>
      <c r="G76" s="238" t="n"/>
      <c r="H76" s="239" t="n">
        <v>0.22</v>
      </c>
      <c r="I76" s="240" t="n"/>
      <c r="K76" s="233" t="n"/>
    </row>
    <row r="77">
      <c r="A77" s="234" t="inlineStr">
        <is>
          <t>S-</t>
        </is>
      </c>
      <c r="B77" s="234" t="inlineStr">
        <is>
          <t>C reactive protein - high sensitivity</t>
        </is>
      </c>
      <c r="C77" s="235" t="n"/>
      <c r="D77" s="236" t="n">
        <v>0.6654</v>
      </c>
      <c r="E77" s="244" t="n"/>
      <c r="F77" s="417" t="n"/>
      <c r="G77" s="238" t="n"/>
      <c r="H77" s="239" t="n">
        <v>0.22</v>
      </c>
      <c r="I77" s="240" t="n"/>
      <c r="K77" s="233" t="n"/>
    </row>
    <row r="78">
      <c r="A78" s="234" t="inlineStr">
        <is>
          <t>S-</t>
        </is>
      </c>
      <c r="B78" s="234" t="inlineStr">
        <is>
          <t>C3 Complement</t>
        </is>
      </c>
      <c r="C78" s="235" t="n"/>
      <c r="D78" s="236" t="n">
        <v>0.08400000000000001</v>
      </c>
      <c r="E78" s="244" t="n"/>
      <c r="F78" s="417" t="n"/>
      <c r="G78" s="238" t="n"/>
      <c r="H78" s="239" t="n">
        <v>0.12</v>
      </c>
      <c r="I78" s="240" t="inlineStr">
        <is>
          <t>3sd</t>
        </is>
      </c>
      <c r="K78" s="233" t="n"/>
    </row>
    <row r="79">
      <c r="A79" s="234" t="inlineStr">
        <is>
          <t>S-</t>
        </is>
      </c>
      <c r="B79" s="234" t="inlineStr">
        <is>
          <t>C4 Complement</t>
        </is>
      </c>
      <c r="C79" s="254" t="n">
        <v>0.08</v>
      </c>
      <c r="D79" s="251" t="n">
        <v>0.16</v>
      </c>
      <c r="E79" s="244" t="n"/>
      <c r="F79" s="417" t="n"/>
      <c r="G79" s="238" t="n"/>
      <c r="H79" s="239" t="n">
        <v>0.2</v>
      </c>
      <c r="I79" s="240" t="inlineStr">
        <is>
          <t>3sd</t>
        </is>
      </c>
      <c r="K79" s="233" t="n"/>
    </row>
    <row r="80">
      <c r="A80" s="234" t="inlineStr">
        <is>
          <t>S-</t>
        </is>
      </c>
      <c r="B80" s="234" t="inlineStr">
        <is>
          <t>CA 125 antigen</t>
        </is>
      </c>
      <c r="C80" s="242" t="n">
        <v>0.177</v>
      </c>
      <c r="D80" s="236" t="n">
        <v>0.354</v>
      </c>
      <c r="E80" s="244" t="n"/>
      <c r="F80" s="417" t="inlineStr">
        <is>
          <t>6 kU/L ≤ 50kU/L</t>
        </is>
      </c>
      <c r="G80" s="238" t="inlineStr">
        <is>
          <t>12% ≥ 50kU/L</t>
        </is>
      </c>
      <c r="H80" s="239" t="n">
        <v>0.2</v>
      </c>
      <c r="I80" s="240" t="n"/>
      <c r="K80" s="247" t="n">
        <v>0.129</v>
      </c>
    </row>
    <row r="81">
      <c r="A81" s="234" t="inlineStr">
        <is>
          <t>S-</t>
        </is>
      </c>
      <c r="B81" s="234" t="inlineStr">
        <is>
          <t>CA 15.3 antigen</t>
        </is>
      </c>
      <c r="C81" s="242" t="n">
        <v>0.104</v>
      </c>
      <c r="D81" s="236" t="n">
        <v>0.208</v>
      </c>
      <c r="E81" s="244" t="n"/>
      <c r="F81" s="417" t="inlineStr">
        <is>
          <t>3 kU/L ≤ 30kU/L</t>
        </is>
      </c>
      <c r="G81" s="238" t="inlineStr">
        <is>
          <t>10% ≥ 30kU/L</t>
        </is>
      </c>
      <c r="H81" s="239" t="n">
        <v>0.2</v>
      </c>
      <c r="I81" s="240" t="n"/>
      <c r="K81" s="233" t="n"/>
    </row>
    <row r="82">
      <c r="A82" s="234" t="inlineStr">
        <is>
          <t>S-</t>
        </is>
      </c>
      <c r="B82" s="234" t="inlineStr">
        <is>
          <t>CA 19.9 antigen</t>
        </is>
      </c>
      <c r="C82" s="254" t="n">
        <v>0.23</v>
      </c>
      <c r="D82" s="236" t="n">
        <v>0.4603</v>
      </c>
      <c r="E82" s="244" t="n"/>
      <c r="F82" s="417" t="inlineStr">
        <is>
          <t>6 kU/L ≤ 40kU/L</t>
        </is>
      </c>
      <c r="G82" s="238" t="inlineStr">
        <is>
          <t>15% ≥ 40kU/L</t>
        </is>
      </c>
      <c r="H82" s="239" t="n">
        <v>0.2</v>
      </c>
      <c r="I82" s="240" t="n"/>
      <c r="K82" s="247" t="n">
        <v>0.165</v>
      </c>
    </row>
    <row r="83">
      <c r="A83" s="234" t="inlineStr">
        <is>
          <t>S-</t>
        </is>
      </c>
      <c r="B83" s="234" t="inlineStr">
        <is>
          <t>CA 549 antigen</t>
        </is>
      </c>
      <c r="C83" s="235" t="n"/>
      <c r="D83" s="236" t="n">
        <v>0.162</v>
      </c>
      <c r="E83" s="244" t="n"/>
      <c r="F83" s="417" t="n"/>
      <c r="G83" s="238" t="n"/>
      <c r="H83" s="239" t="n"/>
      <c r="I83" s="240" t="n"/>
      <c r="K83" s="233" t="n"/>
    </row>
    <row r="84">
      <c r="A84" s="234" t="inlineStr">
        <is>
          <t>S-</t>
        </is>
      </c>
      <c r="B84" s="234" t="inlineStr">
        <is>
          <t>Calcitonin</t>
        </is>
      </c>
      <c r="C84" s="235" t="n"/>
      <c r="D84" s="248" t="n"/>
      <c r="E84" s="244" t="n"/>
      <c r="F84" s="417" t="n"/>
      <c r="G84" s="238" t="n"/>
      <c r="H84" s="239" t="n">
        <v>0.2</v>
      </c>
      <c r="I84" s="240" t="n"/>
      <c r="K84" s="233" t="n"/>
    </row>
    <row r="85">
      <c r="A85" s="234" t="inlineStr">
        <is>
          <t>S-</t>
        </is>
      </c>
      <c r="B85" s="234" t="inlineStr">
        <is>
          <t>Calcium</t>
        </is>
      </c>
      <c r="C85" s="235" t="n"/>
      <c r="D85" s="236" t="n">
        <v>0.0255</v>
      </c>
      <c r="E85" s="243" t="n">
        <v>0.036</v>
      </c>
      <c r="F85" s="417" t="inlineStr">
        <is>
          <t>0.1 mmol/L ≤ 2.5 mmol/L</t>
        </is>
      </c>
      <c r="G85" s="238" t="inlineStr">
        <is>
          <t>4% ≥ 2.5 mmol/L</t>
        </is>
      </c>
      <c r="H85" s="239" t="n">
        <v>0.044</v>
      </c>
      <c r="I85" s="240" t="inlineStr">
        <is>
          <t>0.25 mmol/L</t>
        </is>
      </c>
      <c r="K85" s="247" t="n">
        <v>0.083</v>
      </c>
    </row>
    <row r="86">
      <c r="A86" s="234" t="inlineStr">
        <is>
          <t>S-</t>
        </is>
      </c>
      <c r="B86" s="234" t="inlineStr">
        <is>
          <t>Calcium, complexed</t>
        </is>
      </c>
      <c r="C86" s="235" t="n"/>
      <c r="D86" s="236" t="n">
        <v>0.061</v>
      </c>
      <c r="E86" s="244" t="n"/>
      <c r="F86" s="417" t="n"/>
      <c r="G86" s="238" t="n"/>
      <c r="H86" s="239" t="n"/>
      <c r="I86" s="240" t="n"/>
      <c r="K86" s="233" t="n"/>
    </row>
    <row r="87" ht="15" customHeight="1">
      <c r="A87" s="234" t="inlineStr">
        <is>
          <t>U-</t>
        </is>
      </c>
      <c r="B87" s="234" t="inlineStr">
        <is>
          <t>Calcium, concentration, 24h</t>
        </is>
      </c>
      <c r="C87" s="235" t="n"/>
      <c r="D87" s="236" t="n">
        <v>0.341</v>
      </c>
      <c r="E87" s="243" t="n">
        <v>0.031</v>
      </c>
      <c r="F87" s="417" t="inlineStr">
        <is>
          <t>0.20mmol/L</t>
        </is>
      </c>
      <c r="G87" s="418" t="n"/>
      <c r="H87" s="239" t="n"/>
      <c r="I87" s="240" t="n"/>
      <c r="K87" s="233" t="n"/>
    </row>
    <row r="88" ht="15" customHeight="1">
      <c r="A88" s="234" t="inlineStr">
        <is>
          <t>B-Gas</t>
        </is>
      </c>
      <c r="B88" s="234" t="inlineStr">
        <is>
          <t>Calcium, ionized</t>
        </is>
      </c>
      <c r="C88" s="235" t="n"/>
      <c r="D88" s="248" t="n"/>
      <c r="E88" s="244" t="n"/>
      <c r="F88" s="417" t="inlineStr">
        <is>
          <t>0.05mmol/L</t>
        </is>
      </c>
      <c r="G88" s="418" t="n"/>
      <c r="H88" s="239" t="n">
        <v>0.1</v>
      </c>
      <c r="I88" s="240" t="n"/>
      <c r="K88" s="233" t="n"/>
    </row>
    <row r="89">
      <c r="A89" s="234" t="inlineStr">
        <is>
          <t>S-</t>
        </is>
      </c>
      <c r="B89" s="234" t="inlineStr">
        <is>
          <t>Calcium, ionized</t>
        </is>
      </c>
      <c r="C89" s="235" t="n"/>
      <c r="D89" s="251" t="n">
        <v>0.02</v>
      </c>
      <c r="E89" s="244" t="n"/>
      <c r="F89" s="417" t="n"/>
      <c r="G89" s="238" t="n"/>
      <c r="H89" s="239" t="n">
        <v>0.044</v>
      </c>
      <c r="I89" s="240" t="n"/>
      <c r="K89" s="233" t="n"/>
    </row>
    <row r="90">
      <c r="A90" s="234" t="inlineStr">
        <is>
          <t>U-</t>
        </is>
      </c>
      <c r="B90" s="234" t="inlineStr">
        <is>
          <t>Calcium, output, 24h</t>
        </is>
      </c>
      <c r="C90" s="242" t="n">
        <v>0.155</v>
      </c>
      <c r="D90" s="251" t="n">
        <v>0.31</v>
      </c>
      <c r="E90" s="244" t="n"/>
      <c r="F90" s="417" t="n"/>
      <c r="G90" s="238" t="n"/>
      <c r="H90" s="239" t="n">
        <v>0.12</v>
      </c>
      <c r="I90" s="240" t="n"/>
      <c r="K90" s="233" t="n"/>
    </row>
    <row r="91">
      <c r="A91" s="234" t="inlineStr">
        <is>
          <t>S-</t>
        </is>
      </c>
      <c r="B91" s="234" t="inlineStr">
        <is>
          <t>Calcium, protein bound</t>
        </is>
      </c>
      <c r="C91" s="235" t="n"/>
      <c r="D91" s="236" t="n">
        <v>0.052</v>
      </c>
      <c r="E91" s="244" t="n"/>
      <c r="F91" s="417" t="n"/>
      <c r="G91" s="238" t="n"/>
      <c r="H91" s="239" t="n"/>
      <c r="I91" s="240" t="n"/>
      <c r="K91" s="233" t="n"/>
    </row>
    <row r="92">
      <c r="A92" s="234" t="inlineStr">
        <is>
          <t>S-</t>
        </is>
      </c>
      <c r="B92" s="234" t="inlineStr">
        <is>
          <t>Calcium, ultrafiltrable</t>
        </is>
      </c>
      <c r="C92" s="235" t="n"/>
      <c r="D92" s="236" t="n">
        <v>0.027</v>
      </c>
      <c r="E92" s="244" t="n"/>
      <c r="F92" s="417" t="n"/>
      <c r="G92" s="238" t="n"/>
      <c r="H92" s="239" t="n"/>
      <c r="I92" s="240" t="n"/>
      <c r="K92" s="233" t="n"/>
    </row>
    <row r="93">
      <c r="A93" s="234" t="inlineStr">
        <is>
          <t>S-</t>
        </is>
      </c>
      <c r="B93" s="234" t="inlineStr">
        <is>
          <t>Carbamazepine</t>
        </is>
      </c>
      <c r="C93" s="235" t="n"/>
      <c r="D93" s="248" t="n"/>
      <c r="E93" s="244" t="n"/>
      <c r="F93" s="417" t="inlineStr">
        <is>
          <t>2.0 umol/L ≤ 20 umol/L</t>
        </is>
      </c>
      <c r="G93" s="238" t="inlineStr">
        <is>
          <t>10% ≥ 20 umol/L</t>
        </is>
      </c>
      <c r="H93" s="239" t="n">
        <v>0.16</v>
      </c>
      <c r="I93" s="245" t="n">
        <v>0.25</v>
      </c>
      <c r="K93" s="233" t="n"/>
    </row>
    <row r="94">
      <c r="A94" s="234" t="inlineStr">
        <is>
          <t>S-</t>
        </is>
      </c>
      <c r="B94" s="234" t="inlineStr">
        <is>
          <t>Carbohydrate deficient transferrin</t>
        </is>
      </c>
      <c r="C94" s="235" t="n"/>
      <c r="D94" s="236" t="n">
        <v>0.157</v>
      </c>
      <c r="E94" s="243" t="n">
        <v>0.235</v>
      </c>
      <c r="F94" s="417" t="n"/>
      <c r="G94" s="238" t="n"/>
      <c r="H94" s="239" t="n"/>
      <c r="I94" s="240" t="n"/>
      <c r="K94" s="233" t="n"/>
    </row>
    <row r="95">
      <c r="A95" s="234" t="inlineStr">
        <is>
          <t>B-</t>
        </is>
      </c>
      <c r="B95" s="234" t="inlineStr">
        <is>
          <t>CO2, total</t>
        </is>
      </c>
      <c r="C95" s="235" t="n"/>
      <c r="D95" s="236" t="n">
        <v>0.0486</v>
      </c>
      <c r="E95" s="243" t="n">
        <v>0.073</v>
      </c>
      <c r="F95" s="417" t="n"/>
      <c r="G95" s="238" t="n"/>
      <c r="H95" s="239" t="n">
        <v>0.09</v>
      </c>
      <c r="I95" s="240" t="n"/>
      <c r="K95" s="233" t="n"/>
    </row>
    <row r="96">
      <c r="A96" s="234" t="inlineStr">
        <is>
          <t>S-</t>
        </is>
      </c>
      <c r="B96" s="234" t="inlineStr">
        <is>
          <t>Carcinoembryonic antigen (CEA)</t>
        </is>
      </c>
      <c r="C96" s="242" t="n">
        <v>0.124</v>
      </c>
      <c r="D96" s="236" t="n">
        <v>0.247</v>
      </c>
      <c r="E96" s="244" t="n"/>
      <c r="F96" s="417" t="inlineStr">
        <is>
          <t>0.6 ug/L ≤ 5.0ug/L</t>
        </is>
      </c>
      <c r="G96" s="238" t="inlineStr">
        <is>
          <t>12% ≥ 5.0ug/L</t>
        </is>
      </c>
      <c r="H96" s="239" t="n">
        <v>0.2</v>
      </c>
      <c r="I96" s="240" t="n"/>
      <c r="K96" s="247" t="n">
        <v>0.113</v>
      </c>
    </row>
    <row r="97">
      <c r="A97" s="234" t="inlineStr">
        <is>
          <t>S-</t>
        </is>
      </c>
      <c r="B97" s="234" t="inlineStr">
        <is>
          <t>Carnitine, Acyl-free</t>
        </is>
      </c>
      <c r="C97" s="235" t="n"/>
      <c r="D97" s="236" t="n">
        <v>0.1607</v>
      </c>
      <c r="E97" s="244" t="n"/>
      <c r="F97" s="417" t="n"/>
      <c r="G97" s="238" t="n"/>
      <c r="H97" s="239" t="n"/>
      <c r="I97" s="240" t="n"/>
      <c r="K97" s="233" t="n"/>
    </row>
    <row r="98">
      <c r="A98" s="234" t="inlineStr">
        <is>
          <t>S-</t>
        </is>
      </c>
      <c r="B98" s="234" t="inlineStr">
        <is>
          <t>Carnitine, free</t>
        </is>
      </c>
      <c r="C98" s="235" t="n"/>
      <c r="D98" s="236" t="n">
        <v>0.1126</v>
      </c>
      <c r="E98" s="243" t="n">
        <v>0.169</v>
      </c>
      <c r="F98" s="417" t="n"/>
      <c r="G98" s="238" t="n"/>
      <c r="H98" s="239" t="n"/>
      <c r="I98" s="240" t="n"/>
      <c r="K98" s="233" t="n"/>
    </row>
    <row r="99">
      <c r="A99" s="234" t="inlineStr">
        <is>
          <t>S-</t>
        </is>
      </c>
      <c r="B99" s="234" t="inlineStr">
        <is>
          <t>Carnitine, total</t>
        </is>
      </c>
      <c r="C99" s="235" t="n"/>
      <c r="D99" s="236" t="n">
        <v>0.1099</v>
      </c>
      <c r="E99" s="244" t="n"/>
      <c r="F99" s="417" t="n"/>
      <c r="G99" s="238" t="n"/>
      <c r="H99" s="239" t="n"/>
      <c r="I99" s="240" t="n"/>
      <c r="K99" s="233" t="n"/>
    </row>
    <row r="100">
      <c r="A100" s="234" t="inlineStr">
        <is>
          <t>S-</t>
        </is>
      </c>
      <c r="B100" s="234" t="inlineStr">
        <is>
          <t>Ceruloplasmin (ferroxidase)</t>
        </is>
      </c>
      <c r="C100" s="235" t="n"/>
      <c r="D100" s="236" t="n">
        <v>0.079</v>
      </c>
      <c r="E100" s="243" t="n">
        <v>0.119</v>
      </c>
      <c r="F100" s="417" t="n"/>
      <c r="G100" s="238" t="n"/>
      <c r="H100" s="239" t="n">
        <v>0.12</v>
      </c>
      <c r="I100" s="240" t="n"/>
      <c r="K100" s="233" t="n"/>
    </row>
    <row r="101" ht="15" customHeight="1">
      <c r="A101" s="234" t="inlineStr">
        <is>
          <t>B-Gas</t>
        </is>
      </c>
      <c r="B101" s="234" t="inlineStr">
        <is>
          <t>Chloride</t>
        </is>
      </c>
      <c r="C101" s="235" t="n"/>
      <c r="D101" s="248" t="n"/>
      <c r="E101" s="244" t="n"/>
      <c r="F101" s="417" t="inlineStr">
        <is>
          <t>3mmol/L</t>
        </is>
      </c>
      <c r="G101" s="418" t="n"/>
      <c r="H101" s="239" t="n">
        <v>0.033</v>
      </c>
      <c r="I101" s="240" t="n"/>
      <c r="K101" s="233" t="n"/>
    </row>
    <row r="102">
      <c r="A102" s="234" t="inlineStr">
        <is>
          <t>CSF-</t>
        </is>
      </c>
      <c r="B102" s="234" t="inlineStr">
        <is>
          <t>Chloride</t>
        </is>
      </c>
      <c r="C102" s="235" t="n"/>
      <c r="D102" s="248" t="n"/>
      <c r="E102" s="244" t="n"/>
      <c r="F102" s="255" t="n"/>
      <c r="G102" s="256" t="n"/>
      <c r="H102" s="239" t="n">
        <v>0.2</v>
      </c>
      <c r="I102" s="240" t="n"/>
      <c r="K102" s="233" t="n"/>
    </row>
    <row r="103">
      <c r="A103" s="234" t="inlineStr">
        <is>
          <t>S-</t>
        </is>
      </c>
      <c r="B103" s="234" t="inlineStr">
        <is>
          <t>Chloride</t>
        </is>
      </c>
      <c r="C103" s="235" t="n"/>
      <c r="D103" s="236" t="n">
        <v>0.015</v>
      </c>
      <c r="E103" s="243" t="n">
        <v>0.022</v>
      </c>
      <c r="F103" s="417" t="inlineStr">
        <is>
          <t>3 mmol/L ≤ 100 mmol/L</t>
        </is>
      </c>
      <c r="G103" s="238" t="inlineStr">
        <is>
          <t>3% ≥ 100 mmol/L</t>
        </is>
      </c>
      <c r="H103" s="239" t="n">
        <v>0.032</v>
      </c>
      <c r="I103" s="245" t="n">
        <v>0.05</v>
      </c>
      <c r="K103" s="247" t="n">
        <v>0.046</v>
      </c>
    </row>
    <row r="104">
      <c r="A104" s="234" t="inlineStr">
        <is>
          <t>U-</t>
        </is>
      </c>
      <c r="B104" s="234" t="inlineStr">
        <is>
          <t>Chloride</t>
        </is>
      </c>
      <c r="C104" s="235" t="n"/>
      <c r="D104" s="248" t="n"/>
      <c r="E104" s="244" t="n"/>
      <c r="F104" s="417" t="inlineStr">
        <is>
          <t>2 mmol/L ≤ 20 mmol/L</t>
        </is>
      </c>
      <c r="G104" s="238" t="inlineStr">
        <is>
          <t>10% ≥ 20 mmol/L</t>
        </is>
      </c>
      <c r="H104" s="239" t="n">
        <v>0.1</v>
      </c>
      <c r="I104" s="240" t="n"/>
      <c r="K104" s="233" t="n"/>
    </row>
    <row r="105">
      <c r="A105" s="234" t="inlineStr">
        <is>
          <t>S-</t>
        </is>
      </c>
      <c r="B105" s="234" t="inlineStr">
        <is>
          <t>Cholesterol</t>
        </is>
      </c>
      <c r="C105" s="242" t="n">
        <v>0.045</v>
      </c>
      <c r="D105" s="236" t="n">
        <v>0.0901</v>
      </c>
      <c r="E105" s="244" t="n"/>
      <c r="F105" s="417" t="inlineStr">
        <is>
          <t>0.3 mmol/L ≤ 5 mmol/L</t>
        </is>
      </c>
      <c r="G105" s="238" t="inlineStr">
        <is>
          <t>6% ≥ 5 mmol/L</t>
        </is>
      </c>
      <c r="H105" s="239" t="n">
        <v>0.13</v>
      </c>
      <c r="I105" s="245" t="n">
        <v>0.1</v>
      </c>
      <c r="K105" s="247" t="n">
        <v>0.08599999999999999</v>
      </c>
    </row>
    <row r="106">
      <c r="A106" s="234" t="inlineStr">
        <is>
          <t>S-</t>
        </is>
      </c>
      <c r="B106" s="234" t="inlineStr">
        <is>
          <t>Cholinesterase, activity</t>
        </is>
      </c>
      <c r="C106" s="235" t="n"/>
      <c r="D106" s="236" t="n">
        <v>0.098</v>
      </c>
      <c r="E106" s="243" t="n">
        <v>0.147</v>
      </c>
      <c r="F106" s="417" t="inlineStr">
        <is>
          <t>500 U/L ≤ 5000 U/L</t>
        </is>
      </c>
      <c r="G106" s="238" t="inlineStr">
        <is>
          <t>10% ≥ 5000 U/L</t>
        </is>
      </c>
      <c r="H106" s="239" t="n">
        <v>0.2</v>
      </c>
      <c r="I106" s="240" t="n"/>
      <c r="K106" s="233" t="n"/>
    </row>
    <row r="107">
      <c r="A107" s="234" t="inlineStr">
        <is>
          <t>P-</t>
        </is>
      </c>
      <c r="B107" s="234" t="inlineStr">
        <is>
          <t>Chromogranin A</t>
        </is>
      </c>
      <c r="C107" s="235" t="n"/>
      <c r="D107" s="236" t="n">
        <v>0.179</v>
      </c>
      <c r="E107" s="244" t="n"/>
      <c r="F107" s="417" t="n"/>
      <c r="G107" s="238" t="n"/>
      <c r="H107" s="239" t="n"/>
      <c r="I107" s="240" t="n"/>
      <c r="K107" s="233" t="n"/>
    </row>
    <row r="108">
      <c r="A108" s="234" t="inlineStr">
        <is>
          <t>P-</t>
        </is>
      </c>
      <c r="B108" s="234" t="inlineStr">
        <is>
          <t>Citrulline</t>
        </is>
      </c>
      <c r="C108" s="235" t="n"/>
      <c r="D108" s="236" t="n">
        <v>0.299</v>
      </c>
      <c r="E108" s="244" t="n"/>
      <c r="F108" s="417" t="n"/>
      <c r="G108" s="238" t="n"/>
      <c r="H108" s="239" t="n"/>
      <c r="I108" s="240" t="n"/>
      <c r="K108" s="233" t="n"/>
    </row>
    <row r="109">
      <c r="A109" s="234" t="inlineStr">
        <is>
          <t>S-</t>
        </is>
      </c>
      <c r="B109" s="234" t="inlineStr">
        <is>
          <t>Collagen type I C propeptide (PICP)</t>
        </is>
      </c>
      <c r="C109" s="235" t="n"/>
      <c r="D109" s="236" t="n">
        <v>0.134</v>
      </c>
      <c r="E109" s="244" t="n"/>
      <c r="F109" s="417" t="n"/>
      <c r="G109" s="238" t="n"/>
      <c r="H109" s="239" t="n"/>
      <c r="I109" s="240" t="n"/>
      <c r="K109" s="233" t="n"/>
    </row>
    <row r="110">
      <c r="A110" s="234" t="inlineStr">
        <is>
          <t>S-</t>
        </is>
      </c>
      <c r="B110" s="234" t="inlineStr">
        <is>
          <t>Collagen type I N propeptide (PINP)</t>
        </is>
      </c>
      <c r="C110" s="235" t="n"/>
      <c r="D110" s="236" t="n">
        <v>0.205</v>
      </c>
      <c r="E110" s="244" t="n"/>
      <c r="F110" s="417" t="n"/>
      <c r="G110" s="238" t="n"/>
      <c r="H110" s="239" t="n"/>
      <c r="I110" s="240" t="n"/>
      <c r="K110" s="233" t="n"/>
    </row>
    <row r="111">
      <c r="A111" s="234" t="inlineStr">
        <is>
          <t>S-</t>
        </is>
      </c>
      <c r="B111" s="234" t="inlineStr">
        <is>
          <t>Collagen type III N propeptide (PIIINP)</t>
        </is>
      </c>
      <c r="C111" s="235" t="n"/>
      <c r="D111" s="236" t="n">
        <v>0.333</v>
      </c>
      <c r="E111" s="243" t="n">
        <v>0.499</v>
      </c>
      <c r="F111" s="417" t="n"/>
      <c r="G111" s="238" t="n"/>
      <c r="H111" s="239" t="n"/>
      <c r="I111" s="240" t="n"/>
      <c r="K111" s="233" t="n"/>
    </row>
    <row r="112">
      <c r="A112" s="234" t="inlineStr">
        <is>
          <t>U-</t>
        </is>
      </c>
      <c r="B112" s="234" t="inlineStr">
        <is>
          <t>Color, first morning</t>
        </is>
      </c>
      <c r="C112" s="235" t="n"/>
      <c r="D112" s="236" t="n">
        <v>0.396</v>
      </c>
      <c r="E112" s="244" t="n"/>
      <c r="F112" s="417" t="n"/>
      <c r="G112" s="238" t="n"/>
      <c r="H112" s="239" t="n"/>
      <c r="I112" s="240" t="n"/>
      <c r="K112" s="233" t="n"/>
    </row>
    <row r="113">
      <c r="A113" s="234" t="inlineStr">
        <is>
          <t>P-</t>
        </is>
      </c>
      <c r="B113" s="234" t="inlineStr">
        <is>
          <t>Copper</t>
        </is>
      </c>
      <c r="C113" s="235" t="n"/>
      <c r="D113" s="236" t="n">
        <v>0.118</v>
      </c>
      <c r="E113" s="244" t="n"/>
      <c r="F113" s="417" t="n"/>
      <c r="G113" s="238" t="n"/>
      <c r="H113" s="239" t="n"/>
      <c r="I113" s="240" t="n"/>
      <c r="K113" s="233" t="n"/>
    </row>
    <row r="114">
      <c r="A114" s="234" t="inlineStr">
        <is>
          <t>S-</t>
        </is>
      </c>
      <c r="B114" s="234" t="inlineStr">
        <is>
          <t>Copper</t>
        </is>
      </c>
      <c r="C114" s="235" t="n"/>
      <c r="D114" s="236" t="n">
        <v>0.0747</v>
      </c>
      <c r="E114" s="243" t="n">
        <v>0.112</v>
      </c>
      <c r="F114" s="417" t="n"/>
      <c r="G114" s="238" t="n"/>
      <c r="H114" s="239" t="n">
        <v>0.13</v>
      </c>
      <c r="I114" s="240" t="n"/>
      <c r="K114" s="233" t="n"/>
    </row>
    <row r="115">
      <c r="A115" s="234" t="inlineStr">
        <is>
          <t>P-</t>
        </is>
      </c>
      <c r="B115" s="234" t="inlineStr">
        <is>
          <t>Cortisol</t>
        </is>
      </c>
      <c r="C115" s="235" t="n"/>
      <c r="D115" s="236" t="n">
        <v>0.3066</v>
      </c>
      <c r="E115" s="244" t="n"/>
      <c r="F115" s="417" t="n"/>
      <c r="G115" s="238" t="n"/>
      <c r="H115" s="239" t="n"/>
      <c r="I115" s="240" t="n"/>
      <c r="K115" s="233" t="n"/>
    </row>
    <row r="116">
      <c r="A116" s="234" t="inlineStr">
        <is>
          <t>S-</t>
        </is>
      </c>
      <c r="B116" s="234" t="inlineStr">
        <is>
          <t>Cortisol</t>
        </is>
      </c>
      <c r="C116" s="242" t="n">
        <v>0.114</v>
      </c>
      <c r="D116" s="236" t="n">
        <v>0.228</v>
      </c>
      <c r="E116" s="244" t="n"/>
      <c r="F116" s="417" t="inlineStr">
        <is>
          <t>30nmol/L ≤ 150nmol/L</t>
        </is>
      </c>
      <c r="G116" s="238" t="inlineStr">
        <is>
          <t>15% ≥ 150nmol/L</t>
        </is>
      </c>
      <c r="H116" s="239" t="n">
        <v>0.25</v>
      </c>
      <c r="I116" s="245" t="n">
        <v>0.25</v>
      </c>
      <c r="K116" s="247" t="n">
        <v>0.135</v>
      </c>
    </row>
    <row r="117">
      <c r="A117" s="234" t="inlineStr">
        <is>
          <t>U-</t>
        </is>
      </c>
      <c r="B117" s="234" t="inlineStr">
        <is>
          <t>Cortisol</t>
        </is>
      </c>
      <c r="C117" s="235" t="n"/>
      <c r="D117" s="248" t="n"/>
      <c r="E117" s="244" t="n"/>
      <c r="F117" s="417" t="inlineStr">
        <is>
          <t>30nmol/L ≤ 200nmol/L</t>
        </is>
      </c>
      <c r="G117" s="238" t="inlineStr">
        <is>
          <t>15% ≥ 200nmol/L</t>
        </is>
      </c>
      <c r="H117" s="239" t="n">
        <v>0.25</v>
      </c>
      <c r="I117" s="240" t="n"/>
      <c r="K117" s="233" t="n"/>
    </row>
    <row r="118">
      <c r="A118" s="234" t="inlineStr">
        <is>
          <t>S-</t>
        </is>
      </c>
      <c r="B118" s="234" t="inlineStr">
        <is>
          <t>C Peptide</t>
        </is>
      </c>
      <c r="C118" s="242" t="n">
        <v>0.104</v>
      </c>
      <c r="D118" s="236" t="n">
        <v>0.208</v>
      </c>
      <c r="E118" s="244" t="n"/>
      <c r="F118" s="417" t="inlineStr">
        <is>
          <t xml:space="preserve"> 0.15 up to 1.25nmol/L</t>
        </is>
      </c>
      <c r="G118" s="238" t="inlineStr">
        <is>
          <t>12% &gt;1.25 nmol/L</t>
        </is>
      </c>
      <c r="H118" s="239" t="n"/>
      <c r="I118" s="240" t="n"/>
      <c r="K118" s="233" t="n"/>
    </row>
    <row r="119">
      <c r="A119" s="234" t="inlineStr">
        <is>
          <t>S-</t>
        </is>
      </c>
      <c r="B119" s="234" t="inlineStr">
        <is>
          <t>Creatine kinase (CK)</t>
        </is>
      </c>
      <c r="C119" s="242" t="n">
        <v>0.283</v>
      </c>
      <c r="D119" s="236" t="n">
        <v>0.303</v>
      </c>
      <c r="E119" s="244" t="n"/>
      <c r="G119" s="238" t="inlineStr">
        <is>
          <t>12% ≥ 125 U/L</t>
        </is>
      </c>
      <c r="H119" s="239" t="n">
        <v>0.2</v>
      </c>
      <c r="I119" s="245" t="n">
        <v>0.3</v>
      </c>
      <c r="K119" s="250" t="n">
        <v>0.12</v>
      </c>
    </row>
    <row r="120">
      <c r="A120" s="234" t="inlineStr">
        <is>
          <t>S-</t>
        </is>
      </c>
      <c r="B120" s="234" t="inlineStr">
        <is>
          <t>Creatine kinase MB, %</t>
        </is>
      </c>
      <c r="C120" s="242" t="n">
        <v>0.152</v>
      </c>
      <c r="D120" s="236" t="n">
        <v>0.165</v>
      </c>
      <c r="E120" s="244" t="n"/>
      <c r="F120" s="417" t="n"/>
      <c r="G120" s="238" t="n"/>
      <c r="H120" s="239" t="n"/>
      <c r="I120" s="240" t="inlineStr">
        <is>
          <t>3sd</t>
        </is>
      </c>
      <c r="K120" s="233" t="n"/>
    </row>
    <row r="121">
      <c r="A121" s="234" t="inlineStr">
        <is>
          <t>S-</t>
        </is>
      </c>
      <c r="B121" s="234" t="inlineStr">
        <is>
          <t>Creatine kinase MB, activity</t>
        </is>
      </c>
      <c r="C121" s="242" t="n">
        <v>0.083</v>
      </c>
      <c r="D121" s="236" t="n">
        <v>0.241</v>
      </c>
      <c r="E121" s="244" t="n"/>
      <c r="F121" s="417" t="inlineStr">
        <is>
          <t xml:space="preserve">3 U/L ≤ 15 U/L </t>
        </is>
      </c>
      <c r="G121" s="238" t="inlineStr">
        <is>
          <t>20% ≥ 15 U/L</t>
        </is>
      </c>
      <c r="H121" s="239" t="n">
        <v>0.2</v>
      </c>
      <c r="I121" s="240" t="inlineStr">
        <is>
          <t>3sd</t>
        </is>
      </c>
      <c r="K121" s="233" t="n"/>
    </row>
    <row r="122">
      <c r="A122" s="234" t="inlineStr">
        <is>
          <t>S-</t>
        </is>
      </c>
      <c r="B122" s="234" t="inlineStr">
        <is>
          <t>Creatine kinase MB, mass</t>
        </is>
      </c>
      <c r="C122" s="254" t="n">
        <v>0.15</v>
      </c>
      <c r="D122" s="236" t="n">
        <v>0.3006</v>
      </c>
      <c r="E122" s="244" t="n"/>
      <c r="F122" s="417" t="inlineStr">
        <is>
          <t>3 ug/L ≤ 15ug/L</t>
        </is>
      </c>
      <c r="G122" s="238" t="inlineStr">
        <is>
          <t>20% ≥ 15 ug/L</t>
        </is>
      </c>
      <c r="H122" s="239" t="n">
        <v>0.2</v>
      </c>
      <c r="I122" s="240" t="inlineStr">
        <is>
          <t>3sd</t>
        </is>
      </c>
      <c r="K122" s="233" t="n"/>
    </row>
    <row r="123">
      <c r="A123" s="234" t="inlineStr">
        <is>
          <t>B-Gas</t>
        </is>
      </c>
      <c r="B123" s="234" t="inlineStr">
        <is>
          <t>Creatinine</t>
        </is>
      </c>
      <c r="C123" s="235" t="n"/>
      <c r="D123" s="248" t="n"/>
      <c r="E123" s="244" t="n"/>
      <c r="F123" s="417" t="inlineStr">
        <is>
          <t>10mmol/L ≤ 100mmol/L</t>
        </is>
      </c>
      <c r="G123" s="238" t="inlineStr">
        <is>
          <t>10% ≥100mmol/L</t>
        </is>
      </c>
      <c r="H123" s="239" t="n"/>
      <c r="I123" s="240" t="n"/>
      <c r="K123" s="233" t="n"/>
    </row>
    <row r="124">
      <c r="A124" s="234" t="inlineStr">
        <is>
          <t>S-</t>
        </is>
      </c>
      <c r="B124" s="234" t="inlineStr">
        <is>
          <t>Creatinine</t>
        </is>
      </c>
      <c r="C124" s="242" t="n">
        <v>0.077</v>
      </c>
      <c r="D124" s="236" t="n">
        <v>0.0887</v>
      </c>
      <c r="E124" s="244" t="n"/>
      <c r="F124" s="417" t="inlineStr">
        <is>
          <t>8 umol/L ≤ 100 umol/L</t>
        </is>
      </c>
      <c r="G124" s="238" t="inlineStr">
        <is>
          <t>8% ≥ 100 umol/L</t>
        </is>
      </c>
      <c r="H124" s="239" t="n">
        <v>0.1</v>
      </c>
      <c r="I124" s="240" t="inlineStr">
        <is>
          <t>26umol/L or 15%</t>
        </is>
      </c>
      <c r="K124" s="247" t="n">
        <v>0.126</v>
      </c>
    </row>
    <row r="125">
      <c r="A125" s="234" t="inlineStr">
        <is>
          <t>U-</t>
        </is>
      </c>
      <c r="B125" s="234" t="inlineStr">
        <is>
          <t>Creatinine, concentration, 24h</t>
        </is>
      </c>
      <c r="C125" s="235" t="n"/>
      <c r="D125" s="236" t="n">
        <v>0.284</v>
      </c>
      <c r="E125" s="244" t="n"/>
      <c r="F125" s="417" t="inlineStr">
        <is>
          <t>0.5 mmol/L ≤ 5 mmol/L</t>
        </is>
      </c>
      <c r="G125" s="238" t="inlineStr">
        <is>
          <t>10% ≥ 5 mmol/L</t>
        </is>
      </c>
      <c r="H125" s="239" t="n">
        <v>0.15</v>
      </c>
      <c r="I125" s="240" t="n"/>
      <c r="K125" s="233" t="n"/>
    </row>
    <row r="126">
      <c r="A126" s="234" t="inlineStr">
        <is>
          <t>U-</t>
        </is>
      </c>
      <c r="B126" s="234" t="inlineStr">
        <is>
          <t>Creatinine, concentration, first morning</t>
        </is>
      </c>
      <c r="C126" s="235" t="n"/>
      <c r="D126" s="236" t="n">
        <v>0.278</v>
      </c>
      <c r="E126" s="244" t="n"/>
      <c r="F126" s="417" t="inlineStr">
        <is>
          <t>0.5 mmol/L ≤ 5 mmol/L</t>
        </is>
      </c>
      <c r="G126" s="238" t="inlineStr">
        <is>
          <t>10% ≥ 5 mmol/L</t>
        </is>
      </c>
      <c r="H126" s="239" t="n">
        <v>0.15</v>
      </c>
      <c r="I126" s="240" t="n"/>
      <c r="K126" s="233" t="n"/>
    </row>
    <row r="127">
      <c r="A127" s="234" t="inlineStr">
        <is>
          <t>U-</t>
        </is>
      </c>
      <c r="B127" s="234" t="inlineStr">
        <is>
          <t>Creatinine, concentration, random</t>
        </is>
      </c>
      <c r="C127" s="235" t="n"/>
      <c r="D127" s="236" t="n">
        <v>0.421</v>
      </c>
      <c r="E127" s="244" t="n"/>
      <c r="F127" s="417" t="inlineStr">
        <is>
          <t>0.5 mmol/L ≤ 5 mmol/L</t>
        </is>
      </c>
      <c r="G127" s="238" t="inlineStr">
        <is>
          <t>10% ≥ 5 mmol/L</t>
        </is>
      </c>
      <c r="H127" s="239" t="n">
        <v>0.15</v>
      </c>
      <c r="I127" s="240" t="n"/>
      <c r="K127" s="233" t="n"/>
    </row>
    <row r="128">
      <c r="A128" s="234" t="inlineStr">
        <is>
          <t>U-</t>
        </is>
      </c>
      <c r="B128" s="234" t="inlineStr">
        <is>
          <t>Creatinine, output, 24h</t>
        </is>
      </c>
      <c r="C128" s="235" t="n"/>
      <c r="D128" s="236" t="n">
        <v>0.154</v>
      </c>
      <c r="E128" s="244" t="n"/>
      <c r="F128" s="417" t="inlineStr">
        <is>
          <t>0.5 mmol/L ≤ 5 mmol/L</t>
        </is>
      </c>
      <c r="G128" s="238" t="inlineStr">
        <is>
          <t>10% ≥ 5 mmol/L</t>
        </is>
      </c>
      <c r="H128" s="239" t="n">
        <v>0.15</v>
      </c>
      <c r="I128" s="240" t="n"/>
      <c r="K128" s="233" t="n"/>
    </row>
    <row r="129">
      <c r="A129" s="234" t="inlineStr">
        <is>
          <t>S-</t>
        </is>
      </c>
      <c r="B129" s="234" t="inlineStr">
        <is>
          <t>C-Terminal telopeptide type I collagen (CTY I)</t>
        </is>
      </c>
      <c r="C129" s="235" t="n"/>
      <c r="D129" s="236" t="n">
        <v>0.1545</v>
      </c>
      <c r="E129" s="244" t="n"/>
      <c r="F129" s="417" t="n"/>
      <c r="G129" s="238" t="n"/>
      <c r="H129" s="239" t="n"/>
      <c r="I129" s="240" t="n"/>
      <c r="K129" s="233" t="n"/>
    </row>
    <row r="130">
      <c r="A130" s="234" t="inlineStr">
        <is>
          <t>S-</t>
        </is>
      </c>
      <c r="B130" s="234" t="inlineStr">
        <is>
          <t>Cyclosporin</t>
        </is>
      </c>
      <c r="C130" s="235" t="n"/>
      <c r="D130" s="248" t="n"/>
      <c r="E130" s="244" t="n"/>
      <c r="F130" s="417" t="n"/>
      <c r="G130" s="238" t="n"/>
      <c r="H130" s="239" t="n">
        <v>0.25</v>
      </c>
      <c r="I130" s="240" t="n"/>
      <c r="K130" s="233" t="n"/>
    </row>
    <row r="131">
      <c r="A131" s="234" t="inlineStr">
        <is>
          <t>S-</t>
        </is>
      </c>
      <c r="B131" s="234" t="inlineStr">
        <is>
          <t>Cyfra 21.1 Antigen</t>
        </is>
      </c>
      <c r="C131" s="242" t="n">
        <v>0.139</v>
      </c>
      <c r="D131" s="236" t="n">
        <v>0.279</v>
      </c>
      <c r="E131" s="244" t="n"/>
      <c r="F131" s="417" t="n"/>
      <c r="G131" s="238" t="n"/>
      <c r="H131" s="239" t="n"/>
      <c r="I131" s="240" t="n"/>
      <c r="K131" s="233" t="n"/>
    </row>
    <row r="132">
      <c r="A132" s="234" t="inlineStr">
        <is>
          <t>S-</t>
        </is>
      </c>
      <c r="B132" s="234" t="inlineStr">
        <is>
          <t>Cystastin C</t>
        </is>
      </c>
      <c r="C132" s="235" t="n"/>
      <c r="D132" s="236" t="n">
        <v>0.0761</v>
      </c>
      <c r="E132" s="244" t="n"/>
      <c r="F132" s="417" t="n"/>
      <c r="G132" s="238" t="n"/>
      <c r="H132" s="239" t="n"/>
      <c r="I132" s="240" t="n"/>
      <c r="K132" s="233" t="n"/>
    </row>
    <row r="133">
      <c r="A133" s="234" t="inlineStr">
        <is>
          <t>P-</t>
        </is>
      </c>
      <c r="B133" s="234" t="inlineStr">
        <is>
          <t>Cysteine</t>
        </is>
      </c>
      <c r="C133" s="235" t="n"/>
      <c r="D133" s="236" t="n">
        <v>0.083</v>
      </c>
      <c r="E133" s="243" t="n">
        <v>0.124</v>
      </c>
      <c r="F133" s="417" t="n"/>
      <c r="G133" s="238" t="n"/>
      <c r="H133" s="239" t="n"/>
      <c r="I133" s="240" t="n"/>
      <c r="K133" s="233" t="n"/>
    </row>
    <row r="134">
      <c r="A134" s="234" t="inlineStr">
        <is>
          <t>P-</t>
        </is>
      </c>
      <c r="B134" s="234" t="inlineStr">
        <is>
          <t>Cystine</t>
        </is>
      </c>
      <c r="C134" s="235" t="n"/>
      <c r="D134" s="251" t="n">
        <v>0.47</v>
      </c>
      <c r="E134" s="244" t="n"/>
      <c r="F134" s="417" t="n"/>
      <c r="G134" s="238" t="n"/>
      <c r="H134" s="239" t="n"/>
      <c r="I134" s="240" t="n"/>
      <c r="K134" s="233" t="n"/>
    </row>
    <row r="135">
      <c r="A135" s="234" t="inlineStr">
        <is>
          <t>S-</t>
        </is>
      </c>
      <c r="B135" s="234" t="inlineStr">
        <is>
          <t>D-Dimer (MoM)</t>
        </is>
      </c>
      <c r="C135" s="235" t="n"/>
      <c r="D135" s="236" t="n">
        <v>0.2804</v>
      </c>
      <c r="E135" s="244" t="n"/>
      <c r="F135" s="417" t="n"/>
      <c r="G135" s="238" t="n"/>
      <c r="H135" s="239" t="n">
        <v>0.2</v>
      </c>
      <c r="I135" s="240" t="n"/>
      <c r="K135" s="233" t="n"/>
    </row>
    <row r="136">
      <c r="A136" s="234" t="inlineStr">
        <is>
          <t>S-</t>
        </is>
      </c>
      <c r="B136" s="234" t="inlineStr">
        <is>
          <t>Dehydroepiandrosterone sulfate (DHEAS)</t>
        </is>
      </c>
      <c r="C136" s="235" t="n"/>
      <c r="D136" s="236" t="n">
        <v>0.1308</v>
      </c>
      <c r="E136" s="243" t="n">
        <v>0.196</v>
      </c>
      <c r="F136" s="417" t="inlineStr">
        <is>
          <t>1.2 umol/L ≤ 10umol/L</t>
        </is>
      </c>
      <c r="G136" s="238" t="inlineStr">
        <is>
          <t>12% ≥10umol/L</t>
        </is>
      </c>
      <c r="H136" s="239" t="n">
        <v>0.2</v>
      </c>
      <c r="I136" s="240" t="n"/>
      <c r="K136" s="247" t="n">
        <v>0.142</v>
      </c>
    </row>
    <row r="137">
      <c r="A137" s="234" t="inlineStr">
        <is>
          <t>U-</t>
        </is>
      </c>
      <c r="B137" s="234" t="inlineStr">
        <is>
          <t>Deoxypyridinoline/creatinine, 24h</t>
        </is>
      </c>
      <c r="C137" s="235" t="n"/>
      <c r="D137" s="236" t="n">
        <v>0.219</v>
      </c>
      <c r="E137" s="244" t="n"/>
      <c r="F137" s="417" t="n"/>
      <c r="G137" s="238" t="n"/>
      <c r="H137" s="239" t="n"/>
      <c r="I137" s="240" t="n"/>
      <c r="K137" s="233" t="n"/>
    </row>
    <row r="138">
      <c r="A138" s="234" t="inlineStr">
        <is>
          <t>U-</t>
        </is>
      </c>
      <c r="B138" s="234" t="inlineStr">
        <is>
          <t>Deoxypyridinoline/creatinine, first morning</t>
        </is>
      </c>
      <c r="C138" s="235" t="n"/>
      <c r="D138" s="236" t="n">
        <v>0.207</v>
      </c>
      <c r="E138" s="244" t="n"/>
      <c r="F138" s="417" t="n"/>
      <c r="G138" s="238" t="n"/>
      <c r="H138" s="239" t="n"/>
      <c r="I138" s="240" t="n"/>
      <c r="K138" s="233" t="n"/>
    </row>
    <row r="139">
      <c r="A139" s="234" t="inlineStr">
        <is>
          <t>U-</t>
        </is>
      </c>
      <c r="B139" s="234" t="inlineStr">
        <is>
          <t>Deoxipyridinoline/minute, first morning</t>
        </is>
      </c>
      <c r="C139" s="235" t="n"/>
      <c r="D139" s="236" t="n">
        <v>0.212</v>
      </c>
      <c r="E139" s="244" t="n"/>
      <c r="F139" s="417" t="n"/>
      <c r="G139" s="238" t="n"/>
      <c r="H139" s="239" t="n"/>
      <c r="I139" s="240" t="n"/>
      <c r="K139" s="233" t="n"/>
    </row>
    <row r="140">
      <c r="A140" s="234" t="inlineStr">
        <is>
          <t>S-</t>
        </is>
      </c>
      <c r="B140" s="234" t="inlineStr">
        <is>
          <t>Digoxin</t>
        </is>
      </c>
      <c r="C140" s="235" t="n"/>
      <c r="D140" s="248" t="n"/>
      <c r="E140" s="244" t="n"/>
      <c r="F140" s="417" t="inlineStr">
        <is>
          <t>0.2 nmol/L ≤ 2.0 nmol/L</t>
        </is>
      </c>
      <c r="G140" s="238" t="inlineStr">
        <is>
          <t>10% ≥ 2.0 nmol/L</t>
        </is>
      </c>
      <c r="H140" s="239" t="n">
        <v>0.18</v>
      </c>
      <c r="I140" s="240" t="inlineStr">
        <is>
          <t>20% or 0.26nmol/L</t>
        </is>
      </c>
      <c r="K140" s="233" t="n"/>
    </row>
    <row r="141">
      <c r="A141" s="234" t="inlineStr">
        <is>
          <t>P-</t>
        </is>
      </c>
      <c r="B141" s="234" t="inlineStr">
        <is>
          <t>Dipeptidyl-peptidase IV (ACE)</t>
        </is>
      </c>
      <c r="C141" s="235" t="n"/>
      <c r="D141" s="236" t="n">
        <v>0.109</v>
      </c>
      <c r="E141" s="244" t="n"/>
      <c r="F141" s="417" t="n"/>
      <c r="G141" s="238" t="n"/>
      <c r="H141" s="239" t="n"/>
      <c r="I141" s="240" t="n"/>
      <c r="K141" s="233" t="n"/>
    </row>
    <row r="142">
      <c r="A142" s="234" t="inlineStr">
        <is>
          <t>S-</t>
        </is>
      </c>
      <c r="B142" s="234" t="inlineStr">
        <is>
          <t>Dipeptidyl-peptidase IV (ACE)</t>
        </is>
      </c>
      <c r="C142" s="235" t="n"/>
      <c r="D142" s="236" t="n">
        <v>0.179</v>
      </c>
      <c r="E142" s="244" t="n"/>
      <c r="F142" s="417" t="n"/>
      <c r="G142" s="238" t="n"/>
      <c r="H142" s="239" t="n"/>
      <c r="I142" s="240" t="n"/>
      <c r="K142" s="233" t="n"/>
    </row>
    <row r="143">
      <c r="A143" s="234" t="inlineStr">
        <is>
          <t>P-</t>
        </is>
      </c>
      <c r="B143" s="234" t="inlineStr">
        <is>
          <t>Elastase</t>
        </is>
      </c>
      <c r="C143" s="235" t="n"/>
      <c r="D143" s="236" t="n">
        <v>0.1511</v>
      </c>
      <c r="E143" s="244" t="n"/>
      <c r="F143" s="417" t="n"/>
      <c r="G143" s="238" t="n"/>
      <c r="H143" s="239" t="n"/>
      <c r="I143" s="240" t="n"/>
      <c r="K143" s="233" t="n"/>
    </row>
    <row r="144">
      <c r="A144" s="234" t="inlineStr">
        <is>
          <t>B-</t>
        </is>
      </c>
      <c r="B144" s="234" t="inlineStr">
        <is>
          <t>Eosinophils, count</t>
        </is>
      </c>
      <c r="C144" s="235" t="n"/>
      <c r="D144" s="236" t="n">
        <v>0.371</v>
      </c>
      <c r="E144" s="244" t="n"/>
      <c r="F144" s="417" t="n"/>
      <c r="G144" s="238" t="n"/>
      <c r="H144" s="239" t="n"/>
      <c r="I144" s="240" t="n"/>
      <c r="K144" s="233" t="n"/>
    </row>
    <row r="145">
      <c r="A145" s="234" t="inlineStr">
        <is>
          <t>B-</t>
        </is>
      </c>
      <c r="B145" s="234" t="inlineStr">
        <is>
          <t>Erythrocytes, count</t>
        </is>
      </c>
      <c r="C145" s="235" t="n"/>
      <c r="D145" s="236" t="n">
        <v>0.044</v>
      </c>
      <c r="E145" s="243" t="n">
        <v>0.067</v>
      </c>
      <c r="F145" s="417" t="n"/>
      <c r="G145" s="238" t="n"/>
      <c r="H145" s="239" t="n">
        <v>0.06</v>
      </c>
      <c r="I145" s="245" t="n">
        <v>0.06</v>
      </c>
      <c r="K145" s="233" t="n"/>
    </row>
    <row r="146">
      <c r="A146" s="234" t="inlineStr">
        <is>
          <t>B-</t>
        </is>
      </c>
      <c r="B146" s="234" t="inlineStr">
        <is>
          <t>Erythrocyte distribution wide (RDW)</t>
        </is>
      </c>
      <c r="C146" s="235" t="n"/>
      <c r="D146" s="236" t="n">
        <v>0.046</v>
      </c>
      <c r="E146" s="244" t="n"/>
      <c r="F146" s="417" t="n"/>
      <c r="G146" s="238" t="n"/>
      <c r="H146" s="239" t="inlineStr">
        <is>
          <t>5.6 or 4.6%</t>
        </is>
      </c>
      <c r="I146" s="240" t="n"/>
      <c r="K146" s="233" t="n"/>
    </row>
    <row r="147">
      <c r="A147" s="234" t="inlineStr">
        <is>
          <t>B-</t>
        </is>
      </c>
      <c r="B147" s="234" t="inlineStr">
        <is>
          <t>Erythrocyte sedimentation rate (ESR)</t>
        </is>
      </c>
      <c r="C147" s="235" t="n"/>
      <c r="D147" s="248" t="n"/>
      <c r="E147" s="244" t="n"/>
      <c r="F147" s="417" t="n"/>
      <c r="G147" s="238" t="n"/>
      <c r="H147" s="239" t="n">
        <v>0.3</v>
      </c>
      <c r="I147" s="240" t="n"/>
      <c r="K147" s="233" t="n"/>
    </row>
    <row r="148">
      <c r="A148" s="234" t="inlineStr">
        <is>
          <t>S-</t>
        </is>
      </c>
      <c r="B148" s="234" t="inlineStr">
        <is>
          <t>Estradiol</t>
        </is>
      </c>
      <c r="C148" s="242" t="n">
        <v>0.134</v>
      </c>
      <c r="D148" s="236" t="n">
        <v>0.2686</v>
      </c>
      <c r="E148" s="244" t="n"/>
      <c r="F148" s="417" t="inlineStr">
        <is>
          <t>25 pmol/L ≤ 100 pmol/L</t>
        </is>
      </c>
      <c r="G148" s="238" t="inlineStr">
        <is>
          <t>25% ≥ 100.0 pmol/L</t>
        </is>
      </c>
      <c r="H148" s="239" t="n">
        <v>0.2</v>
      </c>
      <c r="I148" s="240" t="n"/>
      <c r="K148" s="247" t="n">
        <v>0.137</v>
      </c>
    </row>
    <row r="149">
      <c r="A149" s="234" t="inlineStr">
        <is>
          <t>S-</t>
        </is>
      </c>
      <c r="B149" s="234" t="inlineStr">
        <is>
          <t>Estradiol, free</t>
        </is>
      </c>
      <c r="C149" s="235" t="n"/>
      <c r="D149" s="248" t="n"/>
      <c r="E149" s="244" t="n"/>
      <c r="F149" s="417" t="inlineStr">
        <is>
          <t>0.9 pmol/L ≤ 6.0 pmol/L</t>
        </is>
      </c>
      <c r="G149" s="238" t="inlineStr">
        <is>
          <t>15% ≥ 6.0 pmol/L</t>
        </is>
      </c>
      <c r="H149" s="239" t="n"/>
      <c r="I149" s="240" t="n"/>
      <c r="K149" s="233" t="n"/>
    </row>
    <row r="150">
      <c r="A150" s="234" t="inlineStr">
        <is>
          <t>S-</t>
        </is>
      </c>
      <c r="B150" s="234" t="inlineStr">
        <is>
          <t>Ethosuxamide</t>
        </is>
      </c>
      <c r="C150" s="235" t="n"/>
      <c r="D150" s="248" t="n"/>
      <c r="E150" s="244" t="n"/>
      <c r="F150" s="417" t="n"/>
      <c r="G150" s="238" t="n"/>
      <c r="H150" s="239" t="n">
        <v>0.12</v>
      </c>
      <c r="I150" s="240" t="n"/>
      <c r="K150" s="233" t="n"/>
    </row>
    <row r="151">
      <c r="A151" s="234" t="inlineStr">
        <is>
          <t>P-</t>
        </is>
      </c>
      <c r="B151" s="234" t="inlineStr">
        <is>
          <t>Factor II coagulation</t>
        </is>
      </c>
      <c r="C151" s="235" t="n"/>
      <c r="D151" s="248" t="n"/>
      <c r="E151" s="244" t="n"/>
      <c r="F151" s="417" t="n"/>
      <c r="G151" s="238" t="n"/>
      <c r="H151" s="239" t="n">
        <v>0.15</v>
      </c>
      <c r="I151" s="240" t="n"/>
      <c r="K151" s="233" t="n"/>
    </row>
    <row r="152">
      <c r="A152" s="234" t="inlineStr">
        <is>
          <t>P-</t>
        </is>
      </c>
      <c r="B152" s="234" t="inlineStr">
        <is>
          <t>Factor V coagulation</t>
        </is>
      </c>
      <c r="C152" s="235" t="n"/>
      <c r="D152" s="248" t="n"/>
      <c r="E152" s="244" t="n"/>
      <c r="F152" s="417" t="n"/>
      <c r="G152" s="238" t="n"/>
      <c r="H152" s="239" t="n">
        <v>0.15</v>
      </c>
      <c r="I152" s="240" t="n"/>
      <c r="K152" s="233" t="n"/>
    </row>
    <row r="153">
      <c r="A153" s="234" t="inlineStr">
        <is>
          <t>P-</t>
        </is>
      </c>
      <c r="B153" s="234" t="inlineStr">
        <is>
          <t>Factor VII coagulation</t>
        </is>
      </c>
      <c r="C153" s="235" t="n"/>
      <c r="D153" s="236" t="n">
        <v>0.107</v>
      </c>
      <c r="E153" s="243" t="n">
        <v>0.161</v>
      </c>
      <c r="F153" s="417" t="n"/>
      <c r="G153" s="238" t="n"/>
      <c r="H153" s="239" t="n">
        <v>0.15</v>
      </c>
      <c r="I153" s="240" t="n"/>
      <c r="K153" s="233" t="n"/>
    </row>
    <row r="154">
      <c r="A154" s="234" t="inlineStr">
        <is>
          <t>P-</t>
        </is>
      </c>
      <c r="B154" s="234" t="inlineStr">
        <is>
          <t>Factor VIII coagulation</t>
        </is>
      </c>
      <c r="C154" s="235" t="n"/>
      <c r="D154" s="236" t="n">
        <v>0.089</v>
      </c>
      <c r="E154" s="243" t="n">
        <v>0.133</v>
      </c>
      <c r="F154" s="417" t="n"/>
      <c r="G154" s="238" t="n"/>
      <c r="H154" s="239" t="n">
        <v>0.15</v>
      </c>
      <c r="I154" s="240" t="n"/>
      <c r="K154" s="233" t="n"/>
    </row>
    <row r="155">
      <c r="A155" s="234" t="inlineStr">
        <is>
          <t>P-</t>
        </is>
      </c>
      <c r="B155" s="234" t="inlineStr">
        <is>
          <t>Factor IX</t>
        </is>
      </c>
      <c r="C155" s="235" t="n"/>
      <c r="D155" s="248" t="n"/>
      <c r="E155" s="244" t="n"/>
      <c r="F155" s="417" t="n"/>
      <c r="G155" s="238" t="n"/>
      <c r="H155" s="239" t="n">
        <v>0.15</v>
      </c>
      <c r="I155" s="240" t="n"/>
      <c r="K155" s="233" t="n"/>
    </row>
    <row r="156">
      <c r="A156" s="234" t="inlineStr">
        <is>
          <t>P-</t>
        </is>
      </c>
      <c r="B156" s="234" t="inlineStr">
        <is>
          <t>Factor X coagulation</t>
        </is>
      </c>
      <c r="C156" s="235" t="n"/>
      <c r="D156" s="248" t="n"/>
      <c r="E156" s="244" t="n"/>
      <c r="F156" s="417" t="n"/>
      <c r="G156" s="238" t="n"/>
      <c r="H156" s="239" t="n">
        <v>0.15</v>
      </c>
      <c r="I156" s="240" t="n"/>
      <c r="K156" s="233" t="n"/>
    </row>
    <row r="157">
      <c r="A157" s="234" t="inlineStr">
        <is>
          <t>P-</t>
        </is>
      </c>
      <c r="B157" s="234" t="inlineStr">
        <is>
          <t xml:space="preserve">Factor XI </t>
        </is>
      </c>
      <c r="C157" s="235" t="n"/>
      <c r="D157" s="248" t="n"/>
      <c r="E157" s="244" t="n"/>
      <c r="F157" s="417" t="n"/>
      <c r="G157" s="238" t="n"/>
      <c r="H157" s="239" t="n">
        <v>0.15</v>
      </c>
      <c r="I157" s="240" t="n"/>
      <c r="K157" s="233" t="n"/>
    </row>
    <row r="158">
      <c r="A158" s="234" t="inlineStr">
        <is>
          <t>P-</t>
        </is>
      </c>
      <c r="B158" s="234" t="inlineStr">
        <is>
          <t>Factor XII</t>
        </is>
      </c>
      <c r="C158" s="235" t="n"/>
      <c r="D158" s="248" t="n"/>
      <c r="E158" s="244" t="n"/>
      <c r="F158" s="417" t="n"/>
      <c r="G158" s="238" t="n"/>
      <c r="H158" s="239" t="n">
        <v>0.15</v>
      </c>
      <c r="I158" s="240" t="n"/>
      <c r="K158" s="233" t="n"/>
    </row>
    <row r="159">
      <c r="A159" s="234" t="inlineStr">
        <is>
          <t>S-</t>
        </is>
      </c>
      <c r="B159" s="234" t="inlineStr">
        <is>
          <t>Ferritin</t>
        </is>
      </c>
      <c r="C159" s="242" t="n">
        <v>0.08400000000000001</v>
      </c>
      <c r="D159" s="236" t="n">
        <v>0.169</v>
      </c>
      <c r="E159" s="244" t="n"/>
      <c r="F159" s="417" t="inlineStr">
        <is>
          <t>4.0ug/L ≤ 27.0ug/L</t>
        </is>
      </c>
      <c r="G159" s="238" t="inlineStr">
        <is>
          <t>15% ≥ 27ug/L</t>
        </is>
      </c>
      <c r="H159" s="239" t="n">
        <v>0.15</v>
      </c>
      <c r="I159" s="240" t="n"/>
      <c r="K159" s="247" t="n">
        <v>0.131</v>
      </c>
    </row>
    <row r="160">
      <c r="A160" s="234" t="inlineStr">
        <is>
          <t>P-</t>
        </is>
      </c>
      <c r="B160" s="234" t="inlineStr">
        <is>
          <t>Fibrinogen</t>
        </is>
      </c>
      <c r="C160" s="235" t="n"/>
      <c r="D160" s="236" t="n">
        <v>0.136</v>
      </c>
      <c r="E160" s="244" t="n"/>
      <c r="F160" s="417" t="n"/>
      <c r="G160" s="238" t="n"/>
      <c r="H160" s="239" t="n">
        <v>0.25</v>
      </c>
      <c r="I160" s="245" t="n">
        <v>0.2</v>
      </c>
      <c r="K160" s="233" t="n"/>
    </row>
    <row r="161">
      <c r="A161" s="234" t="inlineStr">
        <is>
          <t>(B)Erthry-</t>
        </is>
      </c>
      <c r="B161" s="234" t="inlineStr">
        <is>
          <t>Folate</t>
        </is>
      </c>
      <c r="C161" s="235" t="n"/>
      <c r="D161" s="236" t="n">
        <v>0.267</v>
      </c>
      <c r="E161" s="244" t="n"/>
      <c r="F161" s="417" t="n"/>
      <c r="G161" s="238" t="n"/>
      <c r="H161" s="239" t="n"/>
      <c r="I161" s="240" t="n"/>
      <c r="K161" s="233" t="n"/>
    </row>
    <row r="162">
      <c r="A162" s="234" t="inlineStr">
        <is>
          <t>S-</t>
        </is>
      </c>
      <c r="B162" s="234" t="inlineStr">
        <is>
          <t>Folate</t>
        </is>
      </c>
      <c r="C162" s="242" t="n">
        <v>0.195</v>
      </c>
      <c r="D162" s="251" t="n">
        <v>0.39</v>
      </c>
      <c r="E162" s="244" t="n"/>
      <c r="F162" s="417" t="inlineStr">
        <is>
          <t>1.5nmol/L ≤ 6.0nmol/L</t>
        </is>
      </c>
      <c r="G162" s="238" t="inlineStr">
        <is>
          <t>25% ≥ 6.0nmol/L</t>
        </is>
      </c>
      <c r="H162" s="239" t="n">
        <v>0.25</v>
      </c>
      <c r="I162" s="240" t="n"/>
      <c r="K162" s="247" t="n">
        <v>0.239</v>
      </c>
    </row>
    <row r="163">
      <c r="A163" s="234" t="inlineStr">
        <is>
          <t>S-</t>
        </is>
      </c>
      <c r="B163" s="234" t="inlineStr">
        <is>
          <t>Follicle stimulating hormone (FSH)</t>
        </is>
      </c>
      <c r="C163" s="242" t="n">
        <v>0.106</v>
      </c>
      <c r="D163" s="236" t="n">
        <v>0.2119</v>
      </c>
      <c r="E163" s="244" t="n"/>
      <c r="F163" s="417" t="inlineStr">
        <is>
          <t>1.0IU/L ≤ 10.0 IU/L</t>
        </is>
      </c>
      <c r="G163" s="238" t="inlineStr">
        <is>
          <t>10% ≥ 10IU/L</t>
        </is>
      </c>
      <c r="H163" s="239" t="n">
        <v>0.2</v>
      </c>
      <c r="I163" s="240" t="n"/>
      <c r="K163" s="247" t="n">
        <v>0.114</v>
      </c>
    </row>
    <row r="164">
      <c r="A164" s="234" t="inlineStr">
        <is>
          <t>S-</t>
        </is>
      </c>
      <c r="B164" s="234" t="inlineStr">
        <is>
          <t>Fructosamine</t>
        </is>
      </c>
      <c r="C164" s="235" t="n"/>
      <c r="D164" s="236" t="n">
        <v>0.045</v>
      </c>
      <c r="E164" s="243" t="n">
        <v>0.068</v>
      </c>
      <c r="F164" s="417" t="inlineStr">
        <is>
          <t>15 umol/L ≤ 250 umol/L</t>
        </is>
      </c>
      <c r="G164" s="238" t="inlineStr">
        <is>
          <t>6% ≥ 250 umol/L</t>
        </is>
      </c>
      <c r="H164" s="239" t="n">
        <v>0.07000000000000001</v>
      </c>
      <c r="I164" s="240" t="n"/>
      <c r="K164" s="233" t="n"/>
    </row>
    <row r="165">
      <c r="A165" s="234" t="inlineStr">
        <is>
          <t>S-</t>
        </is>
      </c>
      <c r="B165" s="234" t="inlineStr">
        <is>
          <t>Galactosyl hydroxylysine</t>
        </is>
      </c>
      <c r="C165" s="235" t="n"/>
      <c r="D165" s="236" t="n">
        <v>0.168</v>
      </c>
      <c r="E165" s="244" t="n"/>
      <c r="F165" s="417" t="n"/>
      <c r="G165" s="238" t="n"/>
      <c r="H165" s="239" t="n">
        <v>0.25</v>
      </c>
      <c r="I165" s="240" t="n"/>
      <c r="K165" s="233" t="n"/>
    </row>
    <row r="166">
      <c r="A166" s="234" t="inlineStr">
        <is>
          <t>P-</t>
        </is>
      </c>
      <c r="B166" s="234" t="inlineStr">
        <is>
          <t>γ-Fibrinogen</t>
        </is>
      </c>
      <c r="C166" s="235" t="n"/>
      <c r="D166" s="236" t="n">
        <v>0.193</v>
      </c>
      <c r="E166" s="244" t="n"/>
      <c r="F166" s="417" t="n"/>
      <c r="G166" s="238" t="n"/>
      <c r="H166" s="239" t="n"/>
      <c r="I166" s="240" t="n"/>
      <c r="K166" s="233" t="n"/>
    </row>
    <row r="167">
      <c r="A167" s="234" t="inlineStr">
        <is>
          <t>S-</t>
        </is>
      </c>
      <c r="B167" s="234" t="inlineStr">
        <is>
          <t>γ-Globulins</t>
        </is>
      </c>
      <c r="C167" s="235" t="n"/>
      <c r="D167" s="236" t="n">
        <v>0.168</v>
      </c>
      <c r="E167" s="244" t="n"/>
      <c r="F167" s="417" t="n"/>
      <c r="G167" s="238" t="n"/>
      <c r="H167" s="239" t="n"/>
      <c r="I167" s="240" t="n"/>
      <c r="K167" s="233" t="n"/>
    </row>
    <row r="168">
      <c r="A168" s="234" t="inlineStr">
        <is>
          <t>S-</t>
        </is>
      </c>
      <c r="B168" s="234" t="inlineStr">
        <is>
          <t>γ-glutamyltransferase (GGT)</t>
        </is>
      </c>
      <c r="C168" s="242" t="n">
        <v>0.111</v>
      </c>
      <c r="D168" s="236" t="n">
        <v>0.2211</v>
      </c>
      <c r="E168" s="244" t="n"/>
      <c r="F168" s="417" t="inlineStr">
        <is>
          <t>5 U/L ≤ 40 U/L</t>
        </is>
      </c>
      <c r="G168" s="238" t="inlineStr">
        <is>
          <t>12% ≥ 40 U/L</t>
        </is>
      </c>
      <c r="H168" s="239" t="n">
        <v>0.21</v>
      </c>
      <c r="I168" s="240" t="n"/>
      <c r="K168" s="247" t="n">
        <v>0.179</v>
      </c>
    </row>
    <row r="169">
      <c r="A169" s="234" t="inlineStr">
        <is>
          <t>S-</t>
        </is>
      </c>
      <c r="B169" s="234" t="inlineStr">
        <is>
          <t>Gastrin</t>
        </is>
      </c>
      <c r="C169" s="235" t="n"/>
      <c r="D169" s="248" t="n"/>
      <c r="E169" s="244" t="n"/>
      <c r="F169" s="417" t="inlineStr">
        <is>
          <t>10 pmol/L ≤ 100 pmol/L</t>
        </is>
      </c>
      <c r="G169" s="238" t="inlineStr">
        <is>
          <t>10% ≥ 100 pmol/L</t>
        </is>
      </c>
      <c r="H169" s="239" t="n">
        <v>0.2</v>
      </c>
      <c r="I169" s="240" t="n"/>
      <c r="K169" s="233" t="n"/>
    </row>
    <row r="170">
      <c r="A170" s="234" t="inlineStr">
        <is>
          <t>S-</t>
        </is>
      </c>
      <c r="B170" s="234" t="inlineStr">
        <is>
          <t>Gentamicin</t>
        </is>
      </c>
      <c r="C170" s="235" t="n"/>
      <c r="D170" s="248" t="n"/>
      <c r="E170" s="244" t="n"/>
      <c r="F170" s="417" t="inlineStr">
        <is>
          <t>0.2mg/L ≤ 2mgl/L</t>
        </is>
      </c>
      <c r="G170" s="238" t="inlineStr">
        <is>
          <t>10% ≥ 5.3mg/L</t>
        </is>
      </c>
      <c r="H170" s="239" t="n">
        <v>0.2</v>
      </c>
      <c r="I170" s="245" t="n">
        <v>0.25</v>
      </c>
      <c r="K170" s="233" t="n"/>
    </row>
    <row r="171">
      <c r="A171" s="234" t="inlineStr">
        <is>
          <t>S-</t>
        </is>
      </c>
      <c r="B171" s="234" t="inlineStr">
        <is>
          <t>Globulins, total</t>
        </is>
      </c>
      <c r="C171" s="235" t="n"/>
      <c r="D171" s="251" t="n">
        <v>0.08</v>
      </c>
      <c r="E171" s="243" t="n">
        <v>0.121</v>
      </c>
      <c r="F171" s="417" t="n"/>
      <c r="G171" s="238" t="n"/>
      <c r="H171" s="239" t="n"/>
      <c r="I171" s="240" t="n"/>
      <c r="K171" s="233" t="n"/>
    </row>
    <row r="172">
      <c r="A172" s="234" t="inlineStr">
        <is>
          <t>B-Gas</t>
        </is>
      </c>
      <c r="B172" s="234" t="inlineStr">
        <is>
          <t>Glucose</t>
        </is>
      </c>
      <c r="C172" s="235" t="n"/>
      <c r="D172" s="248" t="n"/>
      <c r="E172" s="244" t="n"/>
      <c r="F172" s="417" t="inlineStr">
        <is>
          <t>1.0mmol/L ≤ 10mmol/L</t>
        </is>
      </c>
      <c r="G172" s="238" t="inlineStr">
        <is>
          <t>10% ≥10mmol/L</t>
        </is>
      </c>
      <c r="H172" s="239" t="n">
        <v>0.074</v>
      </c>
      <c r="I172" s="240" t="n"/>
      <c r="K172" s="233" t="n"/>
    </row>
    <row r="173">
      <c r="A173" s="234" t="inlineStr">
        <is>
          <t>CSF-</t>
        </is>
      </c>
      <c r="B173" s="234" t="inlineStr">
        <is>
          <t>Glucose</t>
        </is>
      </c>
      <c r="C173" s="235" t="n"/>
      <c r="D173" s="248" t="n"/>
      <c r="E173" s="244" t="n"/>
      <c r="F173" s="417" t="inlineStr">
        <is>
          <t>0.2mmol/L ≤ 2.0mmol/L</t>
        </is>
      </c>
      <c r="G173" s="238" t="inlineStr">
        <is>
          <t>10% ≥2.0mmol/L</t>
        </is>
      </c>
      <c r="H173" s="239" t="n">
        <v>0.2</v>
      </c>
      <c r="I173" s="240" t="n"/>
      <c r="K173" s="233" t="n"/>
    </row>
    <row r="174">
      <c r="A174" s="234" t="inlineStr">
        <is>
          <t>P-</t>
        </is>
      </c>
      <c r="B174" s="234" t="inlineStr">
        <is>
          <t>Glucose</t>
        </is>
      </c>
      <c r="C174" s="235" t="n"/>
      <c r="D174" s="236" t="n">
        <v>0.055</v>
      </c>
      <c r="E174" s="244" t="n"/>
      <c r="F174" s="417" t="inlineStr">
        <is>
          <t>0.4mmol/L ≤ 5.0mmol/L</t>
        </is>
      </c>
      <c r="G174" s="238" t="inlineStr">
        <is>
          <t>8% ≥ 5.0mmol/L</t>
        </is>
      </c>
      <c r="H174" s="239" t="n">
        <v>0.074</v>
      </c>
      <c r="I174" s="240" t="inlineStr">
        <is>
          <t>0.3mmol/L or 10%</t>
        </is>
      </c>
      <c r="K174" s="247" t="n">
        <v>0.08500000000000001</v>
      </c>
    </row>
    <row r="175">
      <c r="A175" s="234" t="inlineStr">
        <is>
          <t>S-</t>
        </is>
      </c>
      <c r="B175" s="234" t="inlineStr">
        <is>
          <t>Glucose</t>
        </is>
      </c>
      <c r="C175" s="235" t="n"/>
      <c r="D175" s="236" t="n">
        <v>0.0696</v>
      </c>
      <c r="E175" s="244" t="n"/>
      <c r="F175" s="417" t="n"/>
      <c r="G175" s="238" t="n"/>
      <c r="H175" s="239" t="n"/>
      <c r="I175" s="240" t="n"/>
      <c r="K175" s="233" t="n"/>
    </row>
    <row r="176">
      <c r="A176" s="234" t="inlineStr">
        <is>
          <t>U-</t>
        </is>
      </c>
      <c r="B176" s="234" t="inlineStr">
        <is>
          <t>Glucose</t>
        </is>
      </c>
      <c r="C176" s="235" t="n"/>
      <c r="D176" s="248" t="n"/>
      <c r="E176" s="244" t="n"/>
      <c r="F176" s="417" t="inlineStr">
        <is>
          <t>1.0mmol/L ≤ 10mmol/L</t>
        </is>
      </c>
      <c r="G176" s="238" t="inlineStr">
        <is>
          <t>10% ≥10mmol/L</t>
        </is>
      </c>
      <c r="H176" s="239" t="n">
        <v>0.1</v>
      </c>
      <c r="I176" s="240" t="n"/>
      <c r="K176" s="233" t="n"/>
    </row>
    <row r="177" ht="25.5" customHeight="1">
      <c r="A177" s="234" t="inlineStr">
        <is>
          <t>(B)Erythr-</t>
        </is>
      </c>
      <c r="B177" s="234" t="inlineStr">
        <is>
          <t>Glucose-6-phosphate-1-dehydrogenase (G6PDH)</t>
        </is>
      </c>
      <c r="C177" s="235" t="n"/>
      <c r="D177" s="236" t="n">
        <v>0.385</v>
      </c>
      <c r="E177" s="244" t="n"/>
      <c r="F177" s="417" t="n"/>
      <c r="G177" s="238" t="n"/>
      <c r="H177" s="239" t="n"/>
      <c r="I177" s="240" t="n"/>
      <c r="K177" s="233" t="n"/>
    </row>
    <row r="178" ht="25.5" customHeight="1">
      <c r="A178" s="234" t="inlineStr">
        <is>
          <t>B - spot</t>
        </is>
      </c>
      <c r="B178" s="234" t="inlineStr">
        <is>
          <t>Glucose-6-phosphate-1-dehydrogenase (G6PDH)</t>
        </is>
      </c>
      <c r="C178" s="235" t="n"/>
      <c r="D178" s="236" t="n">
        <v>0.092</v>
      </c>
      <c r="E178" s="244" t="n"/>
      <c r="F178" s="417" t="n"/>
      <c r="G178" s="238" t="n"/>
      <c r="H178" s="239" t="n"/>
      <c r="I178" s="240" t="n"/>
      <c r="K178" s="233" t="n"/>
    </row>
    <row r="179">
      <c r="A179" s="234" t="inlineStr">
        <is>
          <t>P-</t>
        </is>
      </c>
      <c r="B179" s="234" t="inlineStr">
        <is>
          <t>Glutamic acid</t>
        </is>
      </c>
      <c r="C179" s="235" t="n"/>
      <c r="D179" s="236" t="n">
        <v>0.614</v>
      </c>
      <c r="E179" s="244" t="n"/>
      <c r="F179" s="417" t="n"/>
      <c r="G179" s="238" t="n"/>
      <c r="H179" s="239" t="n"/>
      <c r="I179" s="240" t="n"/>
      <c r="K179" s="233" t="n"/>
    </row>
    <row r="180">
      <c r="A180" s="234" t="inlineStr">
        <is>
          <t>P-</t>
        </is>
      </c>
      <c r="B180" s="234" t="inlineStr">
        <is>
          <t>Glutamine</t>
        </is>
      </c>
      <c r="C180" s="235" t="n"/>
      <c r="D180" s="236" t="n">
        <v>0.163</v>
      </c>
      <c r="E180" s="244" t="n"/>
      <c r="F180" s="417" t="n"/>
      <c r="G180" s="238" t="n"/>
      <c r="H180" s="239" t="n"/>
      <c r="I180" s="240" t="n"/>
      <c r="K180" s="233" t="n"/>
    </row>
    <row r="181">
      <c r="A181" s="234" t="inlineStr">
        <is>
          <t>S-</t>
        </is>
      </c>
      <c r="B181" s="234" t="inlineStr">
        <is>
          <t>Glutathion peroxidase</t>
        </is>
      </c>
      <c r="C181" s="235" t="n"/>
      <c r="D181" s="236" t="n">
        <v>0.117</v>
      </c>
      <c r="E181" s="243" t="n">
        <v>0.175</v>
      </c>
      <c r="F181" s="417" t="n"/>
      <c r="G181" s="238" t="n"/>
      <c r="H181" s="239" t="n"/>
      <c r="I181" s="240" t="n"/>
      <c r="K181" s="233" t="n"/>
    </row>
    <row r="182">
      <c r="A182" s="234" t="inlineStr">
        <is>
          <t>P-</t>
        </is>
      </c>
      <c r="B182" s="234" t="inlineStr">
        <is>
          <t>Glycine</t>
        </is>
      </c>
      <c r="C182" s="235" t="n"/>
      <c r="D182" s="236" t="n">
        <v>0.202</v>
      </c>
      <c r="E182" s="244" t="n"/>
      <c r="F182" s="417" t="n"/>
      <c r="G182" s="238" t="n"/>
      <c r="H182" s="239" t="n"/>
      <c r="I182" s="240" t="n"/>
      <c r="K182" s="233" t="n"/>
    </row>
    <row r="183">
      <c r="A183" s="234" t="inlineStr">
        <is>
          <t>S-</t>
        </is>
      </c>
      <c r="B183" s="234" t="inlineStr">
        <is>
          <t>Growth Hormone</t>
        </is>
      </c>
      <c r="C183" s="235" t="n"/>
      <c r="D183" s="248" t="n"/>
      <c r="E183" s="244" t="n"/>
      <c r="F183" s="249" t="inlineStr">
        <is>
          <t>+-1 up to ≤ 7 mU/L</t>
        </is>
      </c>
      <c r="G183" s="238" t="inlineStr">
        <is>
          <t>15% ≥ 7 mU/L</t>
        </is>
      </c>
      <c r="H183" s="239" t="n"/>
      <c r="I183" s="240" t="n"/>
      <c r="K183" s="233" t="n"/>
    </row>
    <row r="184">
      <c r="A184" s="234" t="inlineStr">
        <is>
          <t>P-</t>
        </is>
      </c>
      <c r="B184" s="234" t="inlineStr">
        <is>
          <t>Haptoglobin</t>
        </is>
      </c>
      <c r="C184" s="242" t="n">
        <v>0.136</v>
      </c>
      <c r="D184" s="236" t="n">
        <v>0.251</v>
      </c>
      <c r="E184" s="244" t="n"/>
      <c r="F184" s="417" t="n"/>
      <c r="G184" s="238" t="n"/>
      <c r="H184" s="239" t="n"/>
      <c r="I184" s="240" t="n"/>
      <c r="K184" s="233" t="n"/>
    </row>
    <row r="185">
      <c r="A185" s="234" t="inlineStr">
        <is>
          <t>S-</t>
        </is>
      </c>
      <c r="B185" s="234" t="inlineStr">
        <is>
          <t>Haptoglobin</t>
        </is>
      </c>
      <c r="C185" s="235" t="n"/>
      <c r="D185" s="236" t="n">
        <v>0.273</v>
      </c>
      <c r="E185" s="244" t="n"/>
      <c r="F185" s="417" t="n"/>
      <c r="G185" s="238" t="n"/>
      <c r="H185" s="239" t="n">
        <v>0.12</v>
      </c>
      <c r="I185" s="240" t="n"/>
      <c r="K185" s="233" t="n"/>
    </row>
    <row r="186">
      <c r="A186" s="234" t="inlineStr">
        <is>
          <t>S-</t>
        </is>
      </c>
      <c r="B186" s="234" t="inlineStr">
        <is>
          <t>HDL cholesterol</t>
        </is>
      </c>
      <c r="C186" s="235" t="n"/>
      <c r="D186" s="236" t="n">
        <v>0.1163</v>
      </c>
      <c r="E186" s="244" t="n"/>
      <c r="F186" s="417" t="inlineStr">
        <is>
          <t>0.1 mmol/L ≤ 0.8 mmol/L</t>
        </is>
      </c>
      <c r="G186" s="238" t="inlineStr">
        <is>
          <t>12% ≥ 0.8 mmol/L</t>
        </is>
      </c>
      <c r="H186" s="239" t="n">
        <v>0.12</v>
      </c>
      <c r="I186" s="245" t="n">
        <v>0.3</v>
      </c>
      <c r="K186" s="247" t="n">
        <v>0.211</v>
      </c>
    </row>
    <row r="187">
      <c r="A187" s="234" t="inlineStr">
        <is>
          <t>S-</t>
        </is>
      </c>
      <c r="B187" s="234" t="inlineStr">
        <is>
          <t>HDL 1 cholesterol</t>
        </is>
      </c>
      <c r="C187" s="235" t="n"/>
      <c r="D187" s="236" t="n">
        <v>0.115</v>
      </c>
      <c r="E187" s="243" t="n">
        <v>0.172</v>
      </c>
      <c r="F187" s="417" t="n"/>
      <c r="G187" s="238" t="n"/>
      <c r="H187" s="239" t="n"/>
      <c r="I187" s="240" t="n"/>
      <c r="K187" s="233" t="n"/>
    </row>
    <row r="188">
      <c r="A188" s="234" t="inlineStr">
        <is>
          <t>S-</t>
        </is>
      </c>
      <c r="B188" s="234" t="inlineStr">
        <is>
          <t>HDL 2 cholesterol</t>
        </is>
      </c>
      <c r="C188" s="235" t="n"/>
      <c r="D188" s="236" t="n">
        <v>0.239</v>
      </c>
      <c r="E188" s="244" t="n"/>
      <c r="F188" s="417" t="n"/>
      <c r="G188" s="238" t="n"/>
      <c r="H188" s="239" t="n"/>
      <c r="I188" s="240" t="n"/>
      <c r="K188" s="233" t="n"/>
    </row>
    <row r="189">
      <c r="A189" s="234" t="inlineStr">
        <is>
          <t>S-</t>
        </is>
      </c>
      <c r="B189" s="234" t="inlineStr">
        <is>
          <t>HDL 3 cholesterol</t>
        </is>
      </c>
      <c r="C189" s="235" t="n"/>
      <c r="D189" s="236" t="n">
        <v>0.098</v>
      </c>
      <c r="E189" s="243" t="n">
        <v>0.146</v>
      </c>
      <c r="F189" s="417" t="n"/>
      <c r="G189" s="238" t="n"/>
      <c r="H189" s="239" t="n"/>
      <c r="I189" s="240" t="n"/>
      <c r="K189" s="233" t="n"/>
    </row>
    <row r="190">
      <c r="A190" s="234" t="inlineStr">
        <is>
          <t>B-</t>
        </is>
      </c>
      <c r="B190" s="234" t="inlineStr">
        <is>
          <t>Hematocrit</t>
        </is>
      </c>
      <c r="C190" s="235" t="n"/>
      <c r="D190" s="236" t="n">
        <v>0.0397</v>
      </c>
      <c r="E190" s="243" t="n">
        <v>0.059</v>
      </c>
      <c r="F190" s="417" t="n"/>
      <c r="G190" s="238" t="n"/>
      <c r="H190" s="239" t="n">
        <v>0.06</v>
      </c>
      <c r="I190" s="245" t="n">
        <v>0.06</v>
      </c>
      <c r="K190" s="233" t="n"/>
    </row>
    <row r="191">
      <c r="A191" s="234" t="inlineStr">
        <is>
          <t>B-</t>
        </is>
      </c>
      <c r="B191" s="234" t="inlineStr">
        <is>
          <t>Hemoglobin</t>
        </is>
      </c>
      <c r="C191" s="235" t="n"/>
      <c r="D191" s="236" t="n">
        <v>0.0419</v>
      </c>
      <c r="E191" s="243" t="n">
        <v>0.063</v>
      </c>
      <c r="F191" s="417" t="n"/>
      <c r="G191" s="238" t="n"/>
      <c r="H191" s="239" t="n">
        <v>0.07000000000000001</v>
      </c>
      <c r="I191" s="245" t="n">
        <v>0.07000000000000001</v>
      </c>
      <c r="K191" s="233" t="n"/>
    </row>
    <row r="192">
      <c r="A192" s="234" t="inlineStr">
        <is>
          <t>B-</t>
        </is>
      </c>
      <c r="B192" s="234" t="inlineStr">
        <is>
          <t>Hemoglobin A1 C (NSP) (%)</t>
        </is>
      </c>
      <c r="C192" s="235" t="n"/>
      <c r="D192" s="251" t="n">
        <v>0.03</v>
      </c>
      <c r="E192" s="243" t="n">
        <v>0.045</v>
      </c>
      <c r="F192" s="417" t="inlineStr">
        <is>
          <t>0.5 ≤ 10%</t>
        </is>
      </c>
      <c r="G192" s="238" t="inlineStr">
        <is>
          <t>5% ≥ 10%</t>
        </is>
      </c>
      <c r="H192" s="239" t="n">
        <v>0.2</v>
      </c>
      <c r="I192" s="240" t="n"/>
      <c r="K192" s="233" t="n"/>
    </row>
    <row r="193">
      <c r="A193" s="234" t="inlineStr">
        <is>
          <t>B-</t>
        </is>
      </c>
      <c r="B193" s="234" t="inlineStr">
        <is>
          <t>Hemoglobin A1 C (IFCC) (mmol/mol)</t>
        </is>
      </c>
      <c r="C193" s="235" t="n"/>
      <c r="D193" s="251" t="n">
        <v>0.03</v>
      </c>
      <c r="E193" s="243" t="n">
        <v>0.045</v>
      </c>
      <c r="F193" s="417" t="inlineStr">
        <is>
          <t>4 ≤ 86mmol/mol</t>
        </is>
      </c>
      <c r="G193" s="238" t="inlineStr">
        <is>
          <t>5% ≥ 86 mmol/mol</t>
        </is>
      </c>
      <c r="H193" s="239" t="n">
        <v>0.2</v>
      </c>
      <c r="I193" s="240" t="n"/>
      <c r="K193" s="233" t="n"/>
    </row>
    <row r="194">
      <c r="A194" s="234" t="inlineStr">
        <is>
          <t>B-</t>
        </is>
      </c>
      <c r="B194" s="234" t="inlineStr">
        <is>
          <t>Hemoglobin A2</t>
        </is>
      </c>
      <c r="C194" s="235" t="n"/>
      <c r="D194" s="236" t="n">
        <v>0.0251</v>
      </c>
      <c r="E194" s="244" t="n"/>
      <c r="F194" s="417" t="n"/>
      <c r="G194" s="238" t="n"/>
      <c r="H194" s="239" t="n"/>
      <c r="I194" s="240" t="n"/>
      <c r="K194" s="233" t="n"/>
    </row>
    <row r="195">
      <c r="A195" s="234" t="inlineStr">
        <is>
          <t>P-</t>
        </is>
      </c>
      <c r="B195" s="234" t="inlineStr">
        <is>
          <t>Histidine</t>
        </is>
      </c>
      <c r="C195" s="235" t="n"/>
      <c r="D195" s="236" t="n">
        <v>0.152</v>
      </c>
      <c r="E195" s="244" t="n"/>
      <c r="F195" s="417" t="n"/>
      <c r="G195" s="238" t="n"/>
      <c r="H195" s="239" t="n"/>
      <c r="I195" s="240" t="n"/>
      <c r="K195" s="233" t="n"/>
    </row>
    <row r="196">
      <c r="A196" s="234" t="inlineStr">
        <is>
          <t>P-</t>
        </is>
      </c>
      <c r="B196" s="234" t="inlineStr">
        <is>
          <t>Homocysteine</t>
        </is>
      </c>
      <c r="C196" s="235" t="n"/>
      <c r="D196" s="236" t="n">
        <v>0.1548</v>
      </c>
      <c r="E196" s="243" t="n">
        <v>0.266</v>
      </c>
      <c r="F196" s="417" t="inlineStr">
        <is>
          <t>1.5umol/L ≤ 15 umol/L</t>
        </is>
      </c>
      <c r="G196" s="238" t="inlineStr">
        <is>
          <t>10% ≥ 15 umol/L</t>
        </is>
      </c>
      <c r="H196" s="239" t="n">
        <v>0.25</v>
      </c>
      <c r="I196" s="240" t="n"/>
      <c r="K196" s="233" t="n"/>
    </row>
    <row r="197">
      <c r="A197" s="234" t="inlineStr">
        <is>
          <t>P-</t>
        </is>
      </c>
      <c r="B197" s="234" t="inlineStr">
        <is>
          <t>Hydroxyproline</t>
        </is>
      </c>
      <c r="C197" s="235" t="n"/>
      <c r="D197" s="236" t="n">
        <v>0.451</v>
      </c>
      <c r="E197" s="244" t="n"/>
      <c r="F197" s="417" t="n"/>
      <c r="G197" s="238" t="n"/>
      <c r="H197" s="239" t="n"/>
      <c r="I197" s="240" t="n"/>
      <c r="K197" s="233" t="n"/>
    </row>
    <row r="198">
      <c r="A198" s="234" t="inlineStr">
        <is>
          <t>U-</t>
        </is>
      </c>
      <c r="B198" s="234" t="inlineStr">
        <is>
          <t>Hydroxyproline/minute, first morning</t>
        </is>
      </c>
      <c r="C198" s="235" t="n"/>
      <c r="D198" s="251" t="n">
        <v>0.43</v>
      </c>
      <c r="E198" s="244" t="n"/>
      <c r="F198" s="417" t="n"/>
      <c r="G198" s="238" t="n"/>
      <c r="H198" s="239" t="n"/>
      <c r="I198" s="240" t="n"/>
      <c r="K198" s="233" t="n"/>
    </row>
    <row r="199">
      <c r="A199" s="234" t="inlineStr">
        <is>
          <t>U-</t>
        </is>
      </c>
      <c r="B199" s="234" t="inlineStr">
        <is>
          <t>Hydroxyproline/minute, second void</t>
        </is>
      </c>
      <c r="C199" s="235" t="n"/>
      <c r="D199" s="236" t="n">
        <v>0.465</v>
      </c>
      <c r="E199" s="244" t="n"/>
      <c r="F199" s="417" t="n"/>
      <c r="G199" s="238" t="n"/>
      <c r="H199" s="239" t="n"/>
      <c r="I199" s="240" t="n"/>
      <c r="K199" s="233" t="n"/>
    </row>
    <row r="200">
      <c r="A200" s="234" t="inlineStr">
        <is>
          <t>S-</t>
        </is>
      </c>
      <c r="B200" s="234" t="inlineStr">
        <is>
          <t>Immunoglobulin A</t>
        </is>
      </c>
      <c r="C200" s="242" t="n">
        <v>0.068</v>
      </c>
      <c r="D200" s="236" t="n">
        <v>0.135</v>
      </c>
      <c r="E200" s="244" t="n"/>
      <c r="F200" s="417" t="n"/>
      <c r="G200" s="238" t="n"/>
      <c r="H200" s="239" t="n">
        <v>0.19</v>
      </c>
      <c r="I200" s="240" t="inlineStr">
        <is>
          <t>3sd</t>
        </is>
      </c>
      <c r="K200" s="233" t="n"/>
    </row>
    <row r="201">
      <c r="A201" s="234" t="inlineStr">
        <is>
          <t>S-</t>
        </is>
      </c>
      <c r="B201" s="234" t="inlineStr">
        <is>
          <t>Immunoglobulin E</t>
        </is>
      </c>
      <c r="C201" s="235" t="n"/>
      <c r="D201" s="248" t="n"/>
      <c r="E201" s="244" t="n"/>
      <c r="F201" s="417" t="n"/>
      <c r="G201" s="238" t="n"/>
      <c r="H201" s="239" t="n">
        <v>0.12</v>
      </c>
      <c r="I201" s="240" t="inlineStr">
        <is>
          <t>3sd</t>
        </is>
      </c>
      <c r="K201" s="233" t="n"/>
    </row>
    <row r="202">
      <c r="A202" s="234" t="inlineStr">
        <is>
          <t>CSF-</t>
        </is>
      </c>
      <c r="B202" s="234" t="inlineStr">
        <is>
          <t>Immunoglobulin G</t>
        </is>
      </c>
      <c r="C202" s="235" t="n"/>
      <c r="D202" s="248" t="n"/>
      <c r="E202" s="244" t="n"/>
      <c r="F202" s="417" t="inlineStr">
        <is>
          <t>0.02g/L ≤ 0.1g/L</t>
        </is>
      </c>
      <c r="G202" s="238" t="inlineStr">
        <is>
          <t>20% ≥0.1g/L</t>
        </is>
      </c>
      <c r="H202" s="239" t="n">
        <v>0.2</v>
      </c>
      <c r="I202" s="245" t="n">
        <v>0.2</v>
      </c>
      <c r="K202" s="233" t="n"/>
    </row>
    <row r="203">
      <c r="A203" s="234" t="inlineStr">
        <is>
          <t>S-</t>
        </is>
      </c>
      <c r="B203" s="234" t="inlineStr">
        <is>
          <t>Immunoglobulin G</t>
        </is>
      </c>
      <c r="C203" s="235" t="n"/>
      <c r="D203" s="251" t="n">
        <v>0.08</v>
      </c>
      <c r="E203" s="244" t="n"/>
      <c r="F203" s="417" t="n"/>
      <c r="G203" s="238" t="n"/>
      <c r="H203" s="239" t="n">
        <v>0.12</v>
      </c>
      <c r="I203" s="245" t="n">
        <v>0.25</v>
      </c>
      <c r="K203" s="233" t="n"/>
    </row>
    <row r="204">
      <c r="A204" s="234" t="inlineStr">
        <is>
          <t>S-</t>
        </is>
      </c>
      <c r="B204" s="234" t="inlineStr">
        <is>
          <t>Immunoglobulin M</t>
        </is>
      </c>
      <c r="C204" s="242" t="n">
        <v>0.08400000000000001</v>
      </c>
      <c r="D204" s="236" t="n">
        <v>0.168</v>
      </c>
      <c r="E204" s="244" t="n"/>
      <c r="F204" s="417" t="n"/>
      <c r="G204" s="238" t="n"/>
      <c r="H204" s="239" t="n">
        <v>0.22</v>
      </c>
      <c r="I204" s="240" t="inlineStr">
        <is>
          <t>3sd</t>
        </is>
      </c>
      <c r="K204" s="233" t="n"/>
    </row>
    <row r="205">
      <c r="A205" s="234" t="inlineStr">
        <is>
          <t>S-</t>
        </is>
      </c>
      <c r="B205" s="234" t="inlineStr">
        <is>
          <t>Immunoglobulins κ chains</t>
        </is>
      </c>
      <c r="C205" s="235" t="n"/>
      <c r="D205" s="251" t="n">
        <v>0.08</v>
      </c>
      <c r="E205" s="252" t="n">
        <v>0.12</v>
      </c>
      <c r="F205" s="417" t="n"/>
      <c r="G205" s="238" t="n"/>
      <c r="H205" s="239" t="n"/>
      <c r="I205" s="240" t="n"/>
      <c r="K205" s="233" t="n"/>
    </row>
    <row r="206">
      <c r="A206" s="234" t="inlineStr">
        <is>
          <t>S-</t>
        </is>
      </c>
      <c r="B206" s="234" t="inlineStr">
        <is>
          <t>Immunoglobulins λ chains</t>
        </is>
      </c>
      <c r="C206" s="235" t="n"/>
      <c r="D206" s="236" t="n">
        <v>0.08599999999999999</v>
      </c>
      <c r="E206" s="243" t="n">
        <v>0.129</v>
      </c>
      <c r="F206" s="417" t="n"/>
      <c r="G206" s="238" t="n"/>
      <c r="H206" s="239" t="n"/>
      <c r="I206" s="240" t="n"/>
      <c r="K206" s="233" t="n"/>
    </row>
    <row r="207">
      <c r="A207" s="234" t="inlineStr">
        <is>
          <t>S-</t>
        </is>
      </c>
      <c r="B207" s="234" t="inlineStr">
        <is>
          <t>Inhibin A</t>
        </is>
      </c>
      <c r="C207" s="235" t="n"/>
      <c r="D207" s="248" t="n"/>
      <c r="E207" s="244" t="n"/>
      <c r="F207" s="417" t="n"/>
      <c r="G207" s="238" t="n"/>
      <c r="H207" s="239" t="n">
        <v>0.2</v>
      </c>
      <c r="I207" s="240" t="n"/>
      <c r="K207" s="233" t="n"/>
    </row>
    <row r="208">
      <c r="A208" s="234" t="inlineStr">
        <is>
          <t>S-</t>
        </is>
      </c>
      <c r="B208" s="234" t="inlineStr">
        <is>
          <t>Inhibin B</t>
        </is>
      </c>
      <c r="C208" s="235" t="n"/>
      <c r="D208" s="236" t="n">
        <v>0.1498</v>
      </c>
      <c r="E208" s="244" t="n"/>
      <c r="F208" s="417" t="n"/>
      <c r="G208" s="238" t="n"/>
      <c r="H208" s="239" t="n"/>
      <c r="I208" s="240" t="n"/>
      <c r="K208" s="233" t="n"/>
    </row>
    <row r="209">
      <c r="A209" s="234" t="inlineStr">
        <is>
          <t>S-</t>
        </is>
      </c>
      <c r="B209" s="234" t="inlineStr">
        <is>
          <t>Insulin</t>
        </is>
      </c>
      <c r="C209" s="235" t="n"/>
      <c r="D209" s="236" t="n">
        <v>0.329</v>
      </c>
      <c r="E209" s="244" t="n"/>
      <c r="F209" s="417" t="inlineStr">
        <is>
          <t>0.6 mU/L ≤ 5.0mU/L</t>
        </is>
      </c>
      <c r="G209" s="238" t="inlineStr">
        <is>
          <t>12% ≥ 5.0 mU/L</t>
        </is>
      </c>
      <c r="H209" s="239" t="n">
        <v>0.25</v>
      </c>
      <c r="I209" s="240" t="n"/>
      <c r="K209" s="233" t="n">
        <v>15.3</v>
      </c>
    </row>
    <row r="210">
      <c r="A210" s="234" t="inlineStr">
        <is>
          <t>S-</t>
        </is>
      </c>
      <c r="B210" s="234" t="inlineStr">
        <is>
          <t>Insulin-like growth factor (IGF-1)</t>
        </is>
      </c>
      <c r="C210" s="235" t="n"/>
      <c r="D210" s="251" t="n">
        <v>0.24</v>
      </c>
      <c r="E210" s="244" t="n"/>
      <c r="F210" s="417" t="inlineStr">
        <is>
          <t>3 up to 25 nmol/L</t>
        </is>
      </c>
      <c r="G210" s="238" t="inlineStr">
        <is>
          <t>12% &gt;25nmol/L</t>
        </is>
      </c>
      <c r="H210" s="239" t="n"/>
      <c r="I210" s="240" t="n"/>
      <c r="K210" s="233" t="n"/>
    </row>
    <row r="211" ht="25.5" customHeight="1">
      <c r="A211" s="234" t="inlineStr">
        <is>
          <t>S-</t>
        </is>
      </c>
      <c r="B211" s="234" t="inlineStr">
        <is>
          <t>Insulin-like growth factor binding protein 3 (IGFBP-3)</t>
        </is>
      </c>
      <c r="C211" s="235" t="n"/>
      <c r="D211" s="236" t="n">
        <v>0.245</v>
      </c>
      <c r="E211" s="244" t="n"/>
      <c r="F211" s="417" t="n"/>
      <c r="G211" s="238" t="n"/>
      <c r="H211" s="239" t="n"/>
      <c r="I211" s="240" t="n"/>
      <c r="K211" s="233" t="n"/>
    </row>
    <row r="212">
      <c r="A212" s="234" t="inlineStr">
        <is>
          <t>S-</t>
        </is>
      </c>
      <c r="B212" s="234" t="inlineStr">
        <is>
          <t>Intercellular adhesion molecule-1 (ICAM-1)</t>
        </is>
      </c>
      <c r="C212" s="235" t="n"/>
      <c r="D212" s="236" t="n">
        <v>0.068</v>
      </c>
      <c r="E212" s="244" t="n"/>
      <c r="F212" s="417" t="n"/>
      <c r="G212" s="238" t="n"/>
      <c r="H212" s="239" t="n"/>
      <c r="I212" s="240" t="n"/>
      <c r="K212" s="233" t="n"/>
    </row>
    <row r="213">
      <c r="A213" s="234" t="inlineStr">
        <is>
          <t>(B)Leuc-</t>
        </is>
      </c>
      <c r="B213" s="234" t="inlineStr">
        <is>
          <t>Interferon receptor</t>
        </is>
      </c>
      <c r="C213" s="235" t="n"/>
      <c r="D213" s="236" t="n">
        <v>0.177</v>
      </c>
      <c r="E213" s="244" t="n"/>
      <c r="F213" s="417" t="n"/>
      <c r="G213" s="238" t="n"/>
      <c r="H213" s="239" t="n"/>
      <c r="I213" s="240" t="n"/>
      <c r="K213" s="233" t="n"/>
    </row>
    <row r="214">
      <c r="A214" s="234" t="inlineStr">
        <is>
          <t>S-</t>
        </is>
      </c>
      <c r="B214" s="234" t="inlineStr">
        <is>
          <t>Interleukin 1-β</t>
        </is>
      </c>
      <c r="C214" s="235" t="n"/>
      <c r="D214" s="236" t="n">
        <v>0.365</v>
      </c>
      <c r="E214" s="244" t="n"/>
      <c r="F214" s="417" t="n"/>
      <c r="G214" s="238" t="n"/>
      <c r="H214" s="239" t="n"/>
      <c r="I214" s="240" t="n"/>
      <c r="K214" s="233" t="n"/>
    </row>
    <row r="215">
      <c r="A215" s="234" t="inlineStr">
        <is>
          <t>S-</t>
        </is>
      </c>
      <c r="B215" s="234" t="inlineStr">
        <is>
          <t>Interleukin-8</t>
        </is>
      </c>
      <c r="C215" s="235" t="n"/>
      <c r="D215" s="236" t="n">
        <v>0.296</v>
      </c>
      <c r="E215" s="244" t="n"/>
      <c r="F215" s="417" t="n"/>
      <c r="G215" s="238" t="n"/>
      <c r="H215" s="239" t="n"/>
      <c r="I215" s="240" t="n"/>
      <c r="K215" s="233" t="n"/>
    </row>
    <row r="216">
      <c r="A216" s="234" t="inlineStr">
        <is>
          <t>S-</t>
        </is>
      </c>
      <c r="B216" s="234" t="inlineStr">
        <is>
          <t>Iron</t>
        </is>
      </c>
      <c r="C216" s="242" t="n">
        <v>0.153</v>
      </c>
      <c r="D216" s="236" t="n">
        <v>0.307</v>
      </c>
      <c r="E216" s="244" t="n"/>
      <c r="F216" s="417" t="inlineStr">
        <is>
          <t>3 umol/L ≤ 25 umol/L</t>
        </is>
      </c>
      <c r="G216" s="238" t="inlineStr">
        <is>
          <t>12% ≥ 25 umol/L</t>
        </is>
      </c>
      <c r="H216" s="239" t="n">
        <v>0.2</v>
      </c>
      <c r="I216" s="245" t="n">
        <v>0.2</v>
      </c>
      <c r="K216" s="250" t="n">
        <v>0.1</v>
      </c>
    </row>
    <row r="217">
      <c r="A217" s="234" t="inlineStr">
        <is>
          <t>P-</t>
        </is>
      </c>
      <c r="B217" s="234" t="inlineStr">
        <is>
          <t>Isoleucine</t>
        </is>
      </c>
      <c r="C217" s="235" t="n"/>
      <c r="D217" s="236" t="n">
        <v>0.248</v>
      </c>
      <c r="E217" s="244" t="n"/>
      <c r="F217" s="417" t="n"/>
      <c r="G217" s="238" t="n"/>
      <c r="H217" s="239" t="n"/>
      <c r="I217" s="240" t="n"/>
      <c r="K217" s="233" t="n"/>
    </row>
    <row r="218">
      <c r="A218" s="234" t="inlineStr">
        <is>
          <t>S-</t>
        </is>
      </c>
      <c r="B218" s="234" t="inlineStr">
        <is>
          <t>Kallicrein 6</t>
        </is>
      </c>
      <c r="C218" s="235" t="n"/>
      <c r="D218" s="236" t="n">
        <v>0.1724</v>
      </c>
      <c r="E218" s="244" t="n"/>
      <c r="F218" s="417" t="n"/>
      <c r="G218" s="238" t="n"/>
      <c r="H218" s="239" t="n"/>
      <c r="I218" s="240" t="n"/>
      <c r="K218" s="233" t="n"/>
    </row>
    <row r="219">
      <c r="A219" s="234" t="inlineStr">
        <is>
          <t>B-Gas</t>
        </is>
      </c>
      <c r="B219" s="234" t="inlineStr">
        <is>
          <t>Lactate</t>
        </is>
      </c>
      <c r="C219" s="235" t="n"/>
      <c r="D219" s="248" t="n"/>
      <c r="E219" s="244" t="n"/>
      <c r="F219" s="417" t="inlineStr">
        <is>
          <t>1.0mmol/L ≤ 10mmol/L</t>
        </is>
      </c>
      <c r="G219" s="238" t="inlineStr">
        <is>
          <t>10% ≥10mmol/L</t>
        </is>
      </c>
      <c r="H219" s="239" t="n">
        <v>0.2</v>
      </c>
      <c r="I219" s="240" t="n"/>
      <c r="K219" s="233" t="n"/>
    </row>
    <row r="220">
      <c r="A220" s="234" t="inlineStr">
        <is>
          <t>B-</t>
        </is>
      </c>
      <c r="B220" s="234" t="inlineStr">
        <is>
          <t>Lactate</t>
        </is>
      </c>
      <c r="C220" s="242" t="n">
        <v>0.152</v>
      </c>
      <c r="D220" s="236" t="n">
        <v>0.304</v>
      </c>
      <c r="E220" s="244" t="n"/>
      <c r="F220" s="417" t="inlineStr">
        <is>
          <t>0.5 mmol/L ≤ 4.0 mmol/L</t>
        </is>
      </c>
      <c r="G220" s="238" t="inlineStr">
        <is>
          <t>12% ≥ 4.0 mmol/L</t>
        </is>
      </c>
      <c r="H220" s="239" t="n">
        <v>0.2</v>
      </c>
      <c r="I220" s="240" t="n"/>
      <c r="K220" s="233" t="n"/>
    </row>
    <row r="221">
      <c r="A221" s="234" t="inlineStr">
        <is>
          <t>CSF-</t>
        </is>
      </c>
      <c r="B221" s="234" t="inlineStr">
        <is>
          <t>Lactate</t>
        </is>
      </c>
      <c r="C221" s="235" t="n"/>
      <c r="D221" s="248" t="n"/>
      <c r="E221" s="244" t="n"/>
      <c r="F221" s="417" t="inlineStr">
        <is>
          <t>0.3mmol/L ≤3.0mmol/L</t>
        </is>
      </c>
      <c r="G221" s="238" t="inlineStr">
        <is>
          <t>10% ≥ 3.0mmol/L</t>
        </is>
      </c>
      <c r="H221" s="239" t="n">
        <v>0.2</v>
      </c>
      <c r="I221" s="240" t="n"/>
      <c r="K221" s="233" t="n"/>
    </row>
    <row r="222">
      <c r="A222" s="234" t="inlineStr">
        <is>
          <t>S-</t>
        </is>
      </c>
      <c r="B222" s="234" t="inlineStr">
        <is>
          <t>Lactate dehydrogenase (LDH) (L to P)</t>
        </is>
      </c>
      <c r="C222" s="242" t="n">
        <v>0.057</v>
      </c>
      <c r="D222" s="236" t="n">
        <v>0.114</v>
      </c>
      <c r="E222" s="244" t="n"/>
      <c r="F222" s="417" t="inlineStr">
        <is>
          <t>20 U/L ≤ 250 U/L</t>
        </is>
      </c>
      <c r="G222" s="238" t="inlineStr">
        <is>
          <t>8% ≥ 250 U/L</t>
        </is>
      </c>
      <c r="H222" s="239" t="n">
        <v>0.15</v>
      </c>
      <c r="I222" s="245" t="n">
        <v>0.2</v>
      </c>
      <c r="K222" s="247" t="n">
        <v>0.128</v>
      </c>
    </row>
    <row r="223">
      <c r="A223" s="234" t="inlineStr">
        <is>
          <t>S-</t>
        </is>
      </c>
      <c r="B223" s="234" t="inlineStr">
        <is>
          <t>Lactate dehydrogenase (LDH)</t>
        </is>
      </c>
      <c r="C223" s="242" t="n">
        <v>0.057</v>
      </c>
      <c r="D223" s="236" t="n">
        <v>0.114</v>
      </c>
      <c r="E223" s="244" t="n"/>
      <c r="F223" s="417" t="n"/>
      <c r="G223" s="238" t="n"/>
      <c r="H223" s="239" t="n">
        <v>0.15</v>
      </c>
      <c r="I223" s="245" t="n">
        <v>0.2</v>
      </c>
      <c r="K223" s="233" t="n"/>
    </row>
    <row r="224">
      <c r="A224" s="234" t="inlineStr">
        <is>
          <t>S-</t>
        </is>
      </c>
      <c r="B224" s="234" t="inlineStr">
        <is>
          <t>Lactate dehydrogenase 1 isoform (LDH1)</t>
        </is>
      </c>
      <c r="C224" s="235" t="n"/>
      <c r="D224" s="236" t="n">
        <v>0.041</v>
      </c>
      <c r="E224" s="243" t="n">
        <v>0.061</v>
      </c>
      <c r="F224" s="417" t="n"/>
      <c r="G224" s="238" t="n"/>
      <c r="H224" s="239" t="n"/>
      <c r="I224" s="245" t="n">
        <v>0.3</v>
      </c>
      <c r="K224" s="233" t="n"/>
    </row>
    <row r="225">
      <c r="A225" s="234" t="inlineStr">
        <is>
          <t>S-</t>
        </is>
      </c>
      <c r="B225" s="234" t="inlineStr">
        <is>
          <t>Lactate dehydrogenase 2 isoform (LDH2)</t>
        </is>
      </c>
      <c r="C225" s="235" t="n"/>
      <c r="D225" s="236" t="n">
        <v>0.037</v>
      </c>
      <c r="E225" s="243" t="n">
        <v>0.056</v>
      </c>
      <c r="F225" s="417" t="n"/>
      <c r="G225" s="238" t="n"/>
      <c r="H225" s="239" t="n"/>
      <c r="I225" s="245" t="n">
        <v>0.3</v>
      </c>
      <c r="K225" s="233" t="n"/>
    </row>
    <row r="226">
      <c r="A226" s="234" t="inlineStr">
        <is>
          <t>S-</t>
        </is>
      </c>
      <c r="B226" s="234" t="inlineStr">
        <is>
          <t>Lactate dehydrogenase 3 isoform (LDH3)</t>
        </is>
      </c>
      <c r="C226" s="235" t="n"/>
      <c r="D226" s="236" t="n">
        <v>0.035</v>
      </c>
      <c r="E226" s="243" t="n">
        <v>0.052</v>
      </c>
      <c r="F226" s="417" t="n"/>
      <c r="G226" s="238" t="n"/>
      <c r="H226" s="239" t="n"/>
      <c r="I226" s="245" t="n">
        <v>0.3</v>
      </c>
      <c r="K226" s="233" t="n"/>
    </row>
    <row r="227">
      <c r="A227" s="234" t="inlineStr">
        <is>
          <t>S-</t>
        </is>
      </c>
      <c r="B227" s="234" t="inlineStr">
        <is>
          <t>Lactate dehydrogenase 4 isoform (LDH4)</t>
        </is>
      </c>
      <c r="C227" s="235" t="n"/>
      <c r="D227" s="236" t="n">
        <v>0.06900000000000001</v>
      </c>
      <c r="E227" s="243" t="n">
        <v>0.103</v>
      </c>
      <c r="F227" s="417" t="n"/>
      <c r="G227" s="238" t="n"/>
      <c r="H227" s="239" t="n"/>
      <c r="I227" s="245" t="n">
        <v>0.3</v>
      </c>
      <c r="K227" s="233" t="n"/>
    </row>
    <row r="228">
      <c r="A228" s="234" t="inlineStr">
        <is>
          <t>S-</t>
        </is>
      </c>
      <c r="B228" s="234" t="inlineStr">
        <is>
          <t>Lactate dehydrogenase 5 isoform (LDH5)</t>
        </is>
      </c>
      <c r="C228" s="235" t="n"/>
      <c r="D228" s="236" t="n">
        <v>0.097</v>
      </c>
      <c r="E228" s="243" t="n">
        <v>0.146</v>
      </c>
      <c r="F228" s="417" t="n"/>
      <c r="G228" s="238" t="n"/>
      <c r="H228" s="239" t="n"/>
      <c r="I228" s="245" t="n">
        <v>0.3</v>
      </c>
      <c r="K228" s="233" t="n"/>
    </row>
    <row r="229">
      <c r="A229" s="234" t="inlineStr">
        <is>
          <t>P-</t>
        </is>
      </c>
      <c r="B229" s="234" t="inlineStr">
        <is>
          <t>Lactoferrin</t>
        </is>
      </c>
      <c r="C229" s="235" t="n"/>
      <c r="D229" s="236" t="n">
        <v>0.164</v>
      </c>
      <c r="E229" s="244" t="n"/>
      <c r="F229" s="417" t="n"/>
      <c r="G229" s="238" t="n"/>
      <c r="H229" s="239" t="n"/>
      <c r="I229" s="240" t="n"/>
      <c r="K229" s="233" t="n"/>
    </row>
    <row r="230">
      <c r="A230" s="234" t="inlineStr">
        <is>
          <t>S-</t>
        </is>
      </c>
      <c r="B230" s="234" t="inlineStr">
        <is>
          <t>LDL Cholesterol</t>
        </is>
      </c>
      <c r="C230" s="235" t="n"/>
      <c r="D230" s="236" t="n">
        <v>0.119</v>
      </c>
      <c r="E230" s="243" t="n">
        <v>0.178</v>
      </c>
      <c r="F230" s="417" t="inlineStr">
        <is>
          <t>0.2 mmol/L ≤ 2.0 mmol/L</t>
        </is>
      </c>
      <c r="G230" s="238" t="inlineStr">
        <is>
          <t>10% ≥ 2.0 mmol/L</t>
        </is>
      </c>
      <c r="H230" s="239" t="n">
        <v>0.2</v>
      </c>
      <c r="I230" s="240" t="n"/>
      <c r="K230" s="233" t="n"/>
    </row>
    <row r="231">
      <c r="A231" s="234" t="inlineStr">
        <is>
          <t>P-</t>
        </is>
      </c>
      <c r="B231" s="234" t="inlineStr">
        <is>
          <t>LDL Cholesterol (oxidized)</t>
        </is>
      </c>
      <c r="C231" s="235" t="n"/>
      <c r="D231" s="236" t="n">
        <v>0.309</v>
      </c>
      <c r="E231" s="244" t="n"/>
      <c r="F231" s="417" t="n"/>
      <c r="G231" s="238" t="n"/>
      <c r="H231" s="239" t="n"/>
      <c r="I231" s="240" t="n"/>
      <c r="K231" s="233" t="n"/>
    </row>
    <row r="232">
      <c r="A232" s="234" t="inlineStr">
        <is>
          <t>S-</t>
        </is>
      </c>
      <c r="B232" s="234" t="inlineStr">
        <is>
          <t>LDL Cholesterol, small dense</t>
        </is>
      </c>
      <c r="C232" s="235" t="n"/>
      <c r="D232" s="251" t="n">
        <v>0.13</v>
      </c>
      <c r="E232" s="244" t="n"/>
      <c r="F232" s="417" t="n"/>
      <c r="G232" s="238" t="n"/>
      <c r="H232" s="239" t="n"/>
      <c r="I232" s="240" t="n"/>
      <c r="K232" s="233" t="n"/>
    </row>
    <row r="233">
      <c r="A233" s="234" t="inlineStr">
        <is>
          <t>S-</t>
        </is>
      </c>
      <c r="B233" s="234" t="inlineStr">
        <is>
          <t>LDL receptor mRNA</t>
        </is>
      </c>
      <c r="C233" s="235" t="n"/>
      <c r="D233" s="236" t="n">
        <v>0.241</v>
      </c>
      <c r="E233" s="244" t="n"/>
      <c r="F233" s="417" t="n"/>
      <c r="G233" s="238" t="n"/>
      <c r="H233" s="239" t="n"/>
      <c r="I233" s="240" t="n"/>
      <c r="K233" s="233" t="n"/>
    </row>
    <row r="234">
      <c r="A234" s="234" t="inlineStr">
        <is>
          <t>P-</t>
        </is>
      </c>
      <c r="B234" s="234" t="inlineStr">
        <is>
          <t>Leucine</t>
        </is>
      </c>
      <c r="C234" s="235" t="n"/>
      <c r="D234" s="236" t="n">
        <v>0.238</v>
      </c>
      <c r="E234" s="244" t="n"/>
      <c r="F234" s="417" t="n"/>
      <c r="G234" s="238" t="n"/>
      <c r="H234" s="239" t="n"/>
      <c r="I234" s="240" t="n"/>
      <c r="K234" s="233" t="n"/>
    </row>
    <row r="235">
      <c r="A235" s="234" t="inlineStr">
        <is>
          <t>B-</t>
        </is>
      </c>
      <c r="B235" s="234" t="inlineStr">
        <is>
          <t>Leukocytes count</t>
        </is>
      </c>
      <c r="C235" s="235" t="n"/>
      <c r="D235" s="236" t="n">
        <v>0.1549</v>
      </c>
      <c r="E235" s="244" t="n"/>
      <c r="F235" s="417" t="n"/>
      <c r="G235" s="238" t="n"/>
      <c r="H235" s="239" t="n">
        <v>0.15</v>
      </c>
      <c r="I235" s="245" t="n">
        <v>0.15</v>
      </c>
      <c r="K235" s="233" t="n"/>
    </row>
    <row r="236">
      <c r="A236" s="234" t="inlineStr">
        <is>
          <t>S-</t>
        </is>
      </c>
      <c r="B236" s="234" t="inlineStr">
        <is>
          <t>Lipase</t>
        </is>
      </c>
      <c r="C236" s="235" t="n"/>
      <c r="D236" s="236" t="n">
        <v>0.3788</v>
      </c>
      <c r="E236" s="244" t="n"/>
      <c r="F236" s="417" t="inlineStr">
        <is>
          <t>12 U/L ≤ 60 U/L</t>
        </is>
      </c>
      <c r="G236" s="238" t="inlineStr">
        <is>
          <t>20% ≥ 60 U/L</t>
        </is>
      </c>
      <c r="H236" s="239" t="n">
        <v>0.15</v>
      </c>
      <c r="I236" s="240" t="n"/>
      <c r="K236" s="247" t="n">
        <v>0.257</v>
      </c>
    </row>
    <row r="237">
      <c r="A237" s="234" t="inlineStr">
        <is>
          <t>S-</t>
        </is>
      </c>
      <c r="B237" s="234" t="inlineStr">
        <is>
          <t>Lipoprotein (a)</t>
        </is>
      </c>
      <c r="C237" s="235" t="n"/>
      <c r="D237" s="236" t="n">
        <v>0.241</v>
      </c>
      <c r="E237" s="244" t="n"/>
      <c r="F237" s="417" t="n"/>
      <c r="G237" s="238" t="n"/>
      <c r="H237" s="239" t="n">
        <v>0.21</v>
      </c>
      <c r="I237" s="240" t="n"/>
      <c r="K237" s="233" t="n"/>
    </row>
    <row r="238" ht="15" customHeight="1">
      <c r="A238" s="234" t="inlineStr">
        <is>
          <t>S-</t>
        </is>
      </c>
      <c r="B238" s="234" t="inlineStr">
        <is>
          <t>Lithium</t>
        </is>
      </c>
      <c r="C238" s="235" t="n"/>
      <c r="D238" s="248" t="n"/>
      <c r="E238" s="244" t="n"/>
      <c r="F238" s="417" t="inlineStr">
        <is>
          <t>0.2 mmol/L</t>
        </is>
      </c>
      <c r="G238" s="418" t="n"/>
      <c r="H238" s="239" t="inlineStr">
        <is>
          <t>0.2mmol/L or 12%</t>
        </is>
      </c>
      <c r="I238" s="240" t="inlineStr">
        <is>
          <t>20% or 0.3mmol/L</t>
        </is>
      </c>
      <c r="K238" s="233" t="n"/>
    </row>
    <row r="239">
      <c r="A239" s="234" t="inlineStr">
        <is>
          <t>P-</t>
        </is>
      </c>
      <c r="B239" s="234" t="inlineStr">
        <is>
          <t>Lutein</t>
        </is>
      </c>
      <c r="C239" s="235" t="n"/>
      <c r="D239" s="236" t="n">
        <v>0.169</v>
      </c>
      <c r="E239" s="244" t="n"/>
      <c r="F239" s="417" t="n"/>
      <c r="G239" s="238" t="n"/>
      <c r="H239" s="239" t="n"/>
      <c r="I239" s="240" t="n"/>
      <c r="K239" s="233" t="n"/>
    </row>
    <row r="240">
      <c r="A240" s="234" t="inlineStr">
        <is>
          <t>S-</t>
        </is>
      </c>
      <c r="B240" s="234" t="inlineStr">
        <is>
          <t>Luteinizing hormone (LH)</t>
        </is>
      </c>
      <c r="C240" s="254" t="n">
        <v>0.14</v>
      </c>
      <c r="D240" s="236" t="n">
        <v>0.2792</v>
      </c>
      <c r="E240" s="244" t="n"/>
      <c r="F240" s="417" t="inlineStr">
        <is>
          <t>1.5 IU/L ≤ 10.0 IU/L</t>
        </is>
      </c>
      <c r="G240" s="238" t="inlineStr">
        <is>
          <t>15% ≥ 10.0 IU/L</t>
        </is>
      </c>
      <c r="H240" s="239" t="n">
        <v>0.2</v>
      </c>
      <c r="I240" s="240" t="n"/>
      <c r="K240" s="247" t="n">
        <v>0.121</v>
      </c>
    </row>
    <row r="241">
      <c r="A241" s="234" t="inlineStr">
        <is>
          <t>P-</t>
        </is>
      </c>
      <c r="B241" s="234" t="inlineStr">
        <is>
          <t>Lycopene</t>
        </is>
      </c>
      <c r="C241" s="235" t="n"/>
      <c r="D241" s="236" t="n">
        <v>0.281</v>
      </c>
      <c r="E241" s="244" t="n"/>
      <c r="F241" s="417" t="n"/>
      <c r="G241" s="238" t="n"/>
      <c r="H241" s="239" t="n"/>
      <c r="I241" s="240" t="n"/>
      <c r="K241" s="233" t="n"/>
    </row>
    <row r="242">
      <c r="A242" s="234" t="inlineStr">
        <is>
          <t>B-</t>
        </is>
      </c>
      <c r="B242" s="234" t="inlineStr">
        <is>
          <t>Lymphocytes, count</t>
        </is>
      </c>
      <c r="C242" s="235" t="n"/>
      <c r="D242" s="236" t="n">
        <v>0.176</v>
      </c>
      <c r="E242" s="244" t="n"/>
      <c r="F242" s="417" t="n"/>
      <c r="G242" s="238" t="n"/>
      <c r="H242" s="239" t="n"/>
      <c r="I242" s="240" t="n"/>
      <c r="K242" s="233" t="n"/>
    </row>
    <row r="243">
      <c r="A243" s="234" t="inlineStr">
        <is>
          <t>P-</t>
        </is>
      </c>
      <c r="B243" s="234" t="inlineStr">
        <is>
          <t>Lysine</t>
        </is>
      </c>
      <c r="C243" s="235" t="n"/>
      <c r="D243" s="236" t="n">
        <v>0.195</v>
      </c>
      <c r="E243" s="244" t="n"/>
      <c r="F243" s="417" t="n"/>
      <c r="G243" s="238" t="n"/>
      <c r="H243" s="239" t="n"/>
      <c r="I243" s="240" t="n"/>
      <c r="K243" s="233" t="n"/>
    </row>
    <row r="244">
      <c r="A244" s="234" t="inlineStr">
        <is>
          <t>(B)Erythr-</t>
        </is>
      </c>
      <c r="B244" s="234" t="inlineStr">
        <is>
          <t>Magnesium</t>
        </is>
      </c>
      <c r="C244" s="235" t="n"/>
      <c r="D244" s="236" t="n">
        <v>0.078</v>
      </c>
      <c r="E244" s="243" t="n">
        <v>0.117</v>
      </c>
      <c r="F244" s="417" t="n"/>
      <c r="G244" s="238" t="n"/>
      <c r="H244" s="239" t="n"/>
      <c r="I244" s="240" t="n"/>
      <c r="K244" s="233" t="n"/>
    </row>
    <row r="245">
      <c r="A245" s="234" t="inlineStr">
        <is>
          <t>(B)Leuc-</t>
        </is>
      </c>
      <c r="B245" s="234" t="inlineStr">
        <is>
          <t>Magnesium</t>
        </is>
      </c>
      <c r="C245" s="235" t="n"/>
      <c r="D245" s="236" t="n">
        <v>0.2083</v>
      </c>
      <c r="E245" s="244" t="n"/>
      <c r="F245" s="417" t="n"/>
      <c r="G245" s="238" t="n"/>
      <c r="H245" s="239" t="n"/>
      <c r="I245" s="240" t="n"/>
      <c r="K245" s="233" t="n"/>
    </row>
    <row r="246">
      <c r="A246" s="234" t="inlineStr">
        <is>
          <t>(B)Mon -</t>
        </is>
      </c>
      <c r="B246" s="234" t="inlineStr">
        <is>
          <t>Magnesium</t>
        </is>
      </c>
      <c r="C246" s="235" t="n"/>
      <c r="D246" s="236" t="n">
        <v>0.217</v>
      </c>
      <c r="E246" s="244" t="n"/>
      <c r="F246" s="417" t="n"/>
      <c r="G246" s="238" t="n"/>
      <c r="H246" s="239" t="n"/>
      <c r="I246" s="240" t="n"/>
      <c r="K246" s="233" t="n"/>
    </row>
    <row r="247" ht="25.5" customHeight="1">
      <c r="A247" s="234" t="inlineStr">
        <is>
          <t>S-</t>
        </is>
      </c>
      <c r="B247" s="234" t="inlineStr">
        <is>
          <t>Magnesium</t>
        </is>
      </c>
      <c r="C247" s="235" t="n"/>
      <c r="D247" s="236" t="n">
        <v>0.048</v>
      </c>
      <c r="E247" s="243" t="n">
        <v>0.07199999999999999</v>
      </c>
      <c r="F247" s="417" t="inlineStr">
        <is>
          <t>0.1 mmol/L ≤ 1.25 mmol/L</t>
        </is>
      </c>
      <c r="G247" s="238" t="inlineStr">
        <is>
          <t>8% ≥ 1.25 mmol/L</t>
        </is>
      </c>
      <c r="H247" s="239" t="n">
        <v>0.08</v>
      </c>
      <c r="I247" s="245" t="n">
        <v>0.25</v>
      </c>
      <c r="K247" s="250" t="n">
        <v>0.11</v>
      </c>
    </row>
    <row r="248">
      <c r="A248" s="234" t="inlineStr">
        <is>
          <t>U-</t>
        </is>
      </c>
      <c r="B248" s="234" t="inlineStr">
        <is>
          <t>Magnesium, ionized</t>
        </is>
      </c>
      <c r="C248" s="235" t="n"/>
      <c r="D248" s="236" t="n">
        <v>0.029</v>
      </c>
      <c r="E248" s="244" t="n"/>
      <c r="F248" s="417" t="n"/>
      <c r="G248" s="238" t="n"/>
      <c r="H248" s="239" t="n"/>
      <c r="I248" s="240" t="n"/>
      <c r="K248" s="233" t="n"/>
    </row>
    <row r="249" ht="15" customHeight="1">
      <c r="A249" s="234" t="inlineStr">
        <is>
          <t>U-</t>
        </is>
      </c>
      <c r="B249" s="234" t="inlineStr">
        <is>
          <t>Magnesium, output, 24h</t>
        </is>
      </c>
      <c r="C249" s="235" t="n"/>
      <c r="D249" s="251" t="n">
        <v>0.45</v>
      </c>
      <c r="E249" s="244" t="n"/>
      <c r="F249" s="417" t="inlineStr">
        <is>
          <t>0.2 mmolL</t>
        </is>
      </c>
      <c r="G249" s="418" t="n"/>
      <c r="H249" s="239" t="n">
        <v>0.25</v>
      </c>
      <c r="I249" s="240" t="n"/>
      <c r="K249" s="233" t="n"/>
    </row>
    <row r="250">
      <c r="A250" s="234" t="inlineStr">
        <is>
          <t>(B)Erythr-</t>
        </is>
      </c>
      <c r="B250" s="234" t="inlineStr">
        <is>
          <t>Mean corpuscular hemoglobin (MCH)</t>
        </is>
      </c>
      <c r="C250" s="235" t="n"/>
      <c r="D250" s="236" t="n">
        <v>0.025</v>
      </c>
      <c r="E250" s="243" t="n">
        <v>0.038</v>
      </c>
      <c r="F250" s="417" t="n"/>
      <c r="G250" s="238" t="n"/>
      <c r="H250" s="239" t="n">
        <v>0.06</v>
      </c>
      <c r="I250" s="240" t="n"/>
      <c r="K250" s="233" t="n"/>
    </row>
    <row r="251" ht="25.5" customHeight="1">
      <c r="A251" s="234" t="inlineStr">
        <is>
          <t>(B)Erythr-</t>
        </is>
      </c>
      <c r="B251" s="234" t="inlineStr">
        <is>
          <t>Mean corpuscular hemoglobin concentration (MCHC)</t>
        </is>
      </c>
      <c r="C251" s="235" t="n"/>
      <c r="D251" s="236" t="n">
        <v>0.0127</v>
      </c>
      <c r="E251" s="243" t="n">
        <v>0.019</v>
      </c>
      <c r="F251" s="417" t="n"/>
      <c r="G251" s="238" t="n"/>
      <c r="H251" s="239" t="n">
        <v>0.06</v>
      </c>
      <c r="I251" s="240" t="n"/>
      <c r="K251" s="233" t="n"/>
    </row>
    <row r="252">
      <c r="A252" s="234" t="inlineStr">
        <is>
          <t>(B)Erythr-</t>
        </is>
      </c>
      <c r="B252" s="234" t="inlineStr">
        <is>
          <t>Mean corpuscular volume (MCV)</t>
        </is>
      </c>
      <c r="C252" s="235" t="n"/>
      <c r="D252" s="236" t="n">
        <v>0.0242</v>
      </c>
      <c r="E252" s="243" t="n">
        <v>0.023</v>
      </c>
      <c r="F252" s="417" t="n"/>
      <c r="G252" s="238" t="n"/>
      <c r="H252" s="239" t="n">
        <v>0.06</v>
      </c>
      <c r="I252" s="240" t="n"/>
      <c r="K252" s="233" t="n"/>
    </row>
    <row r="253">
      <c r="A253" s="234" t="inlineStr">
        <is>
          <t>(B)Plat-</t>
        </is>
      </c>
      <c r="B253" s="234" t="inlineStr">
        <is>
          <t>Mean platelet volume (MPV)</t>
        </is>
      </c>
      <c r="C253" s="235" t="n"/>
      <c r="D253" s="236" t="n">
        <v>0.0584</v>
      </c>
      <c r="E253" s="243" t="n">
        <v>0.08799999999999999</v>
      </c>
      <c r="F253" s="417" t="n"/>
      <c r="G253" s="238" t="n"/>
      <c r="H253" s="239" t="n">
        <v>0.2</v>
      </c>
      <c r="I253" s="240" t="n"/>
      <c r="K253" s="233" t="n"/>
    </row>
    <row r="254">
      <c r="A254" s="234" t="inlineStr">
        <is>
          <t>S-</t>
        </is>
      </c>
      <c r="B254" s="234" t="inlineStr">
        <is>
          <t>Methotrexate</t>
        </is>
      </c>
      <c r="C254" s="235" t="n"/>
      <c r="D254" s="248" t="n"/>
      <c r="E254" s="244" t="n"/>
      <c r="F254" s="417" t="n"/>
      <c r="G254" s="238" t="n"/>
      <c r="H254" s="239" t="n">
        <v>0.2</v>
      </c>
      <c r="I254" s="240" t="n"/>
      <c r="K254" s="233" t="n"/>
    </row>
    <row r="255">
      <c r="A255" s="234" t="inlineStr">
        <is>
          <t>P-</t>
        </is>
      </c>
      <c r="B255" s="234" t="inlineStr">
        <is>
          <t>Metionine</t>
        </is>
      </c>
      <c r="C255" s="235" t="n"/>
      <c r="D255" s="236" t="n">
        <v>0.236</v>
      </c>
      <c r="E255" s="244" t="n"/>
      <c r="F255" s="417" t="n"/>
      <c r="G255" s="238" t="n"/>
      <c r="H255" s="239" t="n"/>
      <c r="I255" s="240" t="n"/>
      <c r="K255" s="233" t="n"/>
    </row>
    <row r="256">
      <c r="A256" s="234" t="inlineStr">
        <is>
          <t>B-</t>
        </is>
      </c>
      <c r="B256" s="234" t="inlineStr">
        <is>
          <t>Monocytes, count</t>
        </is>
      </c>
      <c r="C256" s="235" t="n"/>
      <c r="D256" s="236" t="n">
        <v>0.279</v>
      </c>
      <c r="E256" s="244" t="n"/>
      <c r="F256" s="417" t="n"/>
      <c r="G256" s="238" t="n"/>
      <c r="H256" s="239" t="n"/>
      <c r="I256" s="240" t="n"/>
      <c r="K256" s="233" t="n"/>
    </row>
    <row r="257">
      <c r="A257" s="234" t="inlineStr">
        <is>
          <t>S-</t>
        </is>
      </c>
      <c r="B257" s="234" t="inlineStr">
        <is>
          <t>Myeloperoxidase</t>
        </is>
      </c>
      <c r="C257" s="235" t="n"/>
      <c r="D257" s="236" t="n">
        <v>0.414</v>
      </c>
      <c r="E257" s="244" t="n"/>
      <c r="F257" s="417" t="n"/>
      <c r="G257" s="238" t="n"/>
      <c r="H257" s="239" t="n"/>
      <c r="I257" s="240" t="n"/>
      <c r="K257" s="233" t="n"/>
    </row>
    <row r="258">
      <c r="A258" s="234" t="inlineStr">
        <is>
          <t>S-</t>
        </is>
      </c>
      <c r="B258" s="234" t="inlineStr">
        <is>
          <t>Myoglobin</t>
        </is>
      </c>
      <c r="C258" s="242" t="n">
        <v>0.135</v>
      </c>
      <c r="D258" s="236" t="n">
        <v>0.196</v>
      </c>
      <c r="E258" s="244" t="n"/>
      <c r="F258" s="417" t="n"/>
      <c r="G258" s="238" t="n"/>
      <c r="H258" s="239" t="n">
        <v>0.28</v>
      </c>
      <c r="I258" s="240" t="n"/>
      <c r="K258" s="233" t="n"/>
    </row>
    <row r="259" ht="25.5" customHeight="1">
      <c r="A259" s="234" t="inlineStr">
        <is>
          <t>U-</t>
        </is>
      </c>
      <c r="B259" s="234" t="inlineStr">
        <is>
          <t>N-Acetyl Glucosaminidase, concentration, first morning</t>
        </is>
      </c>
      <c r="C259" s="235" t="n"/>
      <c r="D259" s="251" t="n">
        <v>0.58</v>
      </c>
      <c r="E259" s="244" t="n"/>
      <c r="F259" s="417" t="n"/>
      <c r="G259" s="238" t="n"/>
      <c r="H259" s="239" t="n"/>
      <c r="I259" s="240" t="n"/>
      <c r="K259" s="233" t="n"/>
    </row>
    <row r="260">
      <c r="A260" s="234" t="inlineStr">
        <is>
          <t>U-</t>
        </is>
      </c>
      <c r="B260" s="234" t="inlineStr">
        <is>
          <t>N-Acetyl Glucosaminidase/Creatinine</t>
        </is>
      </c>
      <c r="C260" s="235" t="n"/>
      <c r="D260" s="251" t="n">
        <v>0.5600000000000001</v>
      </c>
      <c r="E260" s="244" t="n"/>
      <c r="F260" s="417" t="n"/>
      <c r="G260" s="238" t="n"/>
      <c r="H260" s="239" t="n"/>
      <c r="I260" s="240" t="n"/>
      <c r="K260" s="233" t="n"/>
    </row>
    <row r="261">
      <c r="A261" s="234" t="inlineStr">
        <is>
          <t>B-</t>
        </is>
      </c>
      <c r="B261" s="234" t="inlineStr">
        <is>
          <t>Neutrophyles, count</t>
        </is>
      </c>
      <c r="C261" s="235" t="n"/>
      <c r="D261" s="236" t="n">
        <v>0.2335</v>
      </c>
      <c r="E261" s="244" t="n"/>
      <c r="F261" s="417" t="n"/>
      <c r="G261" s="238" t="n"/>
      <c r="H261" s="239" t="n"/>
      <c r="I261" s="240" t="n"/>
      <c r="K261" s="233" t="n"/>
    </row>
    <row r="262">
      <c r="A262" s="234" t="inlineStr">
        <is>
          <t>U-</t>
        </is>
      </c>
      <c r="B262" s="234" t="inlineStr">
        <is>
          <t>Nitrogen, output</t>
        </is>
      </c>
      <c r="C262" s="235" t="n"/>
      <c r="D262" s="236" t="n">
        <v>0.184</v>
      </c>
      <c r="E262" s="244" t="n"/>
      <c r="F262" s="417" t="n"/>
      <c r="G262" s="238" t="n"/>
      <c r="H262" s="239" t="n"/>
      <c r="I262" s="240" t="n"/>
      <c r="K262" s="233" t="n"/>
    </row>
    <row r="263">
      <c r="A263" s="234" t="inlineStr">
        <is>
          <t>U-</t>
        </is>
      </c>
      <c r="B263" s="234" t="inlineStr">
        <is>
          <t>N-Telopeptide type I collagen</t>
        </is>
      </c>
      <c r="C263" s="235" t="n"/>
      <c r="D263" s="236" t="n">
        <v>0.2295</v>
      </c>
      <c r="E263" s="244" t="n"/>
      <c r="F263" s="417" t="n"/>
      <c r="G263" s="238" t="n"/>
      <c r="H263" s="239" t="n"/>
      <c r="I263" s="240" t="n"/>
      <c r="K263" s="233" t="n"/>
    </row>
    <row r="264">
      <c r="A264" s="234" t="inlineStr">
        <is>
          <t>S-</t>
        </is>
      </c>
      <c r="B264" s="234" t="inlineStr">
        <is>
          <t>N-terminal (NT)-proBNP</t>
        </is>
      </c>
      <c r="C264" s="235" t="n"/>
      <c r="D264" s="251" t="n">
        <v>0.13</v>
      </c>
      <c r="E264" s="244" t="n"/>
      <c r="F264" s="417" t="inlineStr">
        <is>
          <t>25ng/L≤125ng/L</t>
        </is>
      </c>
      <c r="G264" s="238" t="inlineStr">
        <is>
          <t>20%≥125ng/L</t>
        </is>
      </c>
      <c r="H264" s="239" t="n">
        <v>0.2</v>
      </c>
      <c r="I264" s="240" t="n"/>
      <c r="K264" s="233" t="n"/>
    </row>
    <row r="265">
      <c r="A265" s="234" t="inlineStr">
        <is>
          <t>P-</t>
        </is>
      </c>
      <c r="B265" s="234" t="inlineStr">
        <is>
          <t>Ornithine</t>
        </is>
      </c>
      <c r="C265" s="235" t="n"/>
      <c r="D265" s="236" t="n">
        <v>0.297</v>
      </c>
      <c r="E265" s="244" t="n"/>
      <c r="F265" s="417" t="n"/>
      <c r="G265" s="238" t="n"/>
      <c r="H265" s="239" t="n"/>
      <c r="I265" s="240" t="n"/>
      <c r="K265" s="233" t="n"/>
    </row>
    <row r="266">
      <c r="A266" s="234" t="inlineStr">
        <is>
          <t>P-</t>
        </is>
      </c>
      <c r="B266" s="234" t="inlineStr">
        <is>
          <t>Osmolality</t>
        </is>
      </c>
      <c r="C266" s="235" t="n"/>
      <c r="D266" s="236" t="n">
        <v>0.016</v>
      </c>
      <c r="E266" s="244" t="n"/>
      <c r="F266" s="417" t="n"/>
      <c r="G266" s="238" t="n"/>
      <c r="H266" s="239" t="n"/>
      <c r="I266" s="240" t="n"/>
      <c r="K266" s="233" t="n"/>
    </row>
    <row r="267">
      <c r="A267" s="234" t="inlineStr">
        <is>
          <t>Saliva-</t>
        </is>
      </c>
      <c r="B267" s="234" t="inlineStr">
        <is>
          <t>Osmolality</t>
        </is>
      </c>
      <c r="C267" s="235" t="n"/>
      <c r="D267" s="236" t="n">
        <v>0.171</v>
      </c>
      <c r="E267" s="244" t="n"/>
      <c r="F267" s="417" t="n"/>
      <c r="G267" s="238" t="n"/>
      <c r="H267" s="239" t="n"/>
      <c r="I267" s="240" t="n"/>
      <c r="K267" s="233" t="n"/>
    </row>
    <row r="268" ht="25.5" customHeight="1">
      <c r="A268" s="234" t="inlineStr">
        <is>
          <t>S-</t>
        </is>
      </c>
      <c r="B268" s="234" t="inlineStr">
        <is>
          <t>Osmolality</t>
        </is>
      </c>
      <c r="C268" s="235" t="n"/>
      <c r="D268" s="236" t="n">
        <v>0.015</v>
      </c>
      <c r="E268" s="243" t="n">
        <v>0.023</v>
      </c>
      <c r="F268" s="417" t="inlineStr">
        <is>
          <t>8 mmol/kg ≤ 266 mmol/kg</t>
        </is>
      </c>
      <c r="G268" s="238" t="inlineStr">
        <is>
          <t>3% ≥ 266 mmol/kg</t>
        </is>
      </c>
      <c r="H268" s="239" t="n">
        <v>0.03</v>
      </c>
      <c r="I268" s="240" t="n"/>
      <c r="K268" s="233" t="n"/>
    </row>
    <row r="269" ht="25.5" customHeight="1">
      <c r="A269" s="234" t="inlineStr">
        <is>
          <t>U-</t>
        </is>
      </c>
      <c r="B269" s="234" t="inlineStr">
        <is>
          <t>Osmolality, first morning</t>
        </is>
      </c>
      <c r="C269" s="242" t="n">
        <v>0.197</v>
      </c>
      <c r="D269" s="236" t="n">
        <v>0.395</v>
      </c>
      <c r="E269" s="244" t="n"/>
      <c r="F269" s="417" t="inlineStr">
        <is>
          <t>6 mmol/kg ≤ 300 mmol/kg</t>
        </is>
      </c>
      <c r="G269" s="238" t="inlineStr">
        <is>
          <t>2% ≥ 300 mmol/kg</t>
        </is>
      </c>
      <c r="H269" s="239" t="n">
        <v>0.05</v>
      </c>
      <c r="I269" s="240" t="n"/>
      <c r="K269" s="233" t="n"/>
    </row>
    <row r="270">
      <c r="A270" s="234" t="inlineStr">
        <is>
          <t>S-</t>
        </is>
      </c>
      <c r="B270" s="234" t="inlineStr">
        <is>
          <t>Osteocalcin</t>
        </is>
      </c>
      <c r="C270" s="235" t="n"/>
      <c r="D270" s="236" t="n">
        <v>0.1313</v>
      </c>
      <c r="E270" s="243" t="n">
        <v>0.197</v>
      </c>
      <c r="F270" s="417" t="n"/>
      <c r="G270" s="238" t="n"/>
      <c r="H270" s="239" t="n"/>
      <c r="I270" s="240" t="n"/>
      <c r="K270" s="233" t="n"/>
    </row>
    <row r="271">
      <c r="A271" s="234" t="inlineStr">
        <is>
          <t>U-</t>
        </is>
      </c>
      <c r="B271" s="234" t="inlineStr">
        <is>
          <t>Oxalate, concentration, 24h</t>
        </is>
      </c>
      <c r="C271" s="235" t="n"/>
      <c r="D271" s="236" t="n">
        <v>0.482</v>
      </c>
      <c r="E271" s="244" t="n"/>
      <c r="F271" s="417" t="n"/>
      <c r="G271" s="238" t="n"/>
      <c r="H271" s="239" t="n">
        <v>0.25</v>
      </c>
      <c r="I271" s="240" t="n"/>
      <c r="K271" s="233" t="n"/>
    </row>
    <row r="272">
      <c r="A272" s="234" t="inlineStr">
        <is>
          <t>U-</t>
        </is>
      </c>
      <c r="B272" s="234" t="inlineStr">
        <is>
          <t>Oxalate, output, 24h</t>
        </is>
      </c>
      <c r="C272" s="235" t="n"/>
      <c r="D272" s="236" t="n">
        <v>0.468</v>
      </c>
      <c r="E272" s="244" t="n"/>
      <c r="F272" s="417" t="n"/>
      <c r="G272" s="238" t="n"/>
      <c r="H272" s="239" t="n">
        <v>0.25</v>
      </c>
      <c r="I272" s="240" t="n"/>
      <c r="K272" s="233" t="n"/>
    </row>
    <row r="273">
      <c r="A273" s="234" t="inlineStr">
        <is>
          <t>B-Gas</t>
        </is>
      </c>
      <c r="B273" s="234" t="inlineStr">
        <is>
          <t>pCO2</t>
        </is>
      </c>
      <c r="C273" s="235" t="n"/>
      <c r="D273" s="236" t="n">
        <v>0.057</v>
      </c>
      <c r="E273" s="244" t="n"/>
      <c r="F273" s="417" t="inlineStr">
        <is>
          <t>2.0mmHg ≤ 25mmHg</t>
        </is>
      </c>
      <c r="G273" s="238" t="inlineStr">
        <is>
          <t>8% ≥ 25mmHg</t>
        </is>
      </c>
      <c r="H273" s="239" t="n">
        <v>0.08</v>
      </c>
      <c r="I273" s="240" t="inlineStr">
        <is>
          <t>0.7kPa or 8%</t>
        </is>
      </c>
      <c r="K273" s="233" t="n"/>
    </row>
    <row r="274" ht="15" customHeight="1">
      <c r="A274" s="234" t="inlineStr">
        <is>
          <t>B- Gas</t>
        </is>
      </c>
      <c r="B274" s="234" t="inlineStr">
        <is>
          <t>pH [H+]</t>
        </is>
      </c>
      <c r="C274" s="242" t="n">
        <v>0.019</v>
      </c>
      <c r="D274" s="236" t="n">
        <v>0.039</v>
      </c>
      <c r="E274" s="244" t="n"/>
      <c r="F274" s="417" t="inlineStr">
        <is>
          <t>0.04 units</t>
        </is>
      </c>
      <c r="G274" s="418" t="n"/>
      <c r="H274" s="239" t="n">
        <v>0.005</v>
      </c>
      <c r="I274" s="240" t="inlineStr">
        <is>
          <t>0.04 units</t>
        </is>
      </c>
      <c r="K274" s="233" t="n"/>
    </row>
    <row r="275">
      <c r="A275" s="234" t="inlineStr">
        <is>
          <t>B- Gas</t>
        </is>
      </c>
      <c r="B275" s="234" t="inlineStr">
        <is>
          <t>pO2</t>
        </is>
      </c>
      <c r="C275" s="235" t="n"/>
      <c r="D275" s="248" t="n"/>
      <c r="E275" s="244" t="n"/>
      <c r="F275" s="417" t="inlineStr">
        <is>
          <t>5.0mmHg ≤ 100mmHg</t>
        </is>
      </c>
      <c r="G275" s="238" t="inlineStr">
        <is>
          <t>5% ≥ 100mmHg</t>
        </is>
      </c>
      <c r="H275" s="239" t="n">
        <v>0.12</v>
      </c>
      <c r="I275" s="240" t="inlineStr">
        <is>
          <t>3sd</t>
        </is>
      </c>
      <c r="K275" s="233" t="n"/>
    </row>
    <row r="276">
      <c r="A276" s="234" t="inlineStr">
        <is>
          <t>S-</t>
        </is>
      </c>
      <c r="B276" s="234" t="inlineStr">
        <is>
          <t>Paraoxonase 1</t>
        </is>
      </c>
      <c r="C276" s="235" t="n"/>
      <c r="D276" s="236" t="n">
        <v>0.323</v>
      </c>
      <c r="E276" s="244" t="n"/>
      <c r="F276" s="417" t="n"/>
      <c r="G276" s="238" t="n"/>
      <c r="H276" s="239" t="n"/>
      <c r="I276" s="240" t="n"/>
      <c r="K276" s="233" t="n"/>
    </row>
    <row r="277">
      <c r="A277" s="234" t="inlineStr">
        <is>
          <t>S-</t>
        </is>
      </c>
      <c r="B277" s="234" t="inlineStr">
        <is>
          <t>Paraoxonase 1 substrate inhibition (PON 4SI)</t>
        </is>
      </c>
      <c r="C277" s="235" t="n"/>
      <c r="D277" s="236" t="n">
        <v>0.232</v>
      </c>
      <c r="E277" s="244" t="n"/>
      <c r="F277" s="417" t="n"/>
      <c r="G277" s="238" t="n"/>
      <c r="H277" s="239" t="n"/>
      <c r="I277" s="240" t="n"/>
      <c r="K277" s="233" t="n"/>
    </row>
    <row r="278">
      <c r="A278" s="234" t="inlineStr">
        <is>
          <t>S-</t>
        </is>
      </c>
      <c r="B278" s="234" t="inlineStr">
        <is>
          <t>Paraoxonase, activity (salt stimulated)</t>
        </is>
      </c>
      <c r="C278" s="235" t="n"/>
      <c r="D278" s="236" t="n">
        <v>0.283</v>
      </c>
      <c r="E278" s="244" t="n"/>
      <c r="F278" s="417" t="n"/>
      <c r="G278" s="238" t="n"/>
      <c r="H278" s="239" t="n"/>
      <c r="I278" s="240" t="n"/>
      <c r="K278" s="233" t="n"/>
    </row>
    <row r="279">
      <c r="A279" s="234" t="inlineStr">
        <is>
          <t>P-</t>
        </is>
      </c>
      <c r="B279" s="234" t="inlineStr">
        <is>
          <t>Parathyroid hormone (PTH)</t>
        </is>
      </c>
      <c r="C279" s="235" t="n"/>
      <c r="D279" s="236" t="n">
        <v>0.3343</v>
      </c>
      <c r="E279" s="244" t="n"/>
      <c r="F279" s="417" t="n"/>
      <c r="G279" s="238" t="n"/>
      <c r="H279" s="239" t="n"/>
      <c r="I279" s="240" t="n"/>
      <c r="K279" s="258" t="n">
        <v>0.212</v>
      </c>
    </row>
    <row r="280">
      <c r="A280" s="234" t="inlineStr">
        <is>
          <t>S-</t>
        </is>
      </c>
      <c r="B280" s="234" t="inlineStr">
        <is>
          <t>Parathyroid hormone (PTH)</t>
        </is>
      </c>
      <c r="C280" s="242" t="n">
        <v>0.151</v>
      </c>
      <c r="D280" s="236" t="n">
        <v>0.302</v>
      </c>
      <c r="E280" s="244" t="n"/>
      <c r="F280" s="417" t="inlineStr">
        <is>
          <t>1.0 pmol/L ≤ 8.0 pmol/L</t>
        </is>
      </c>
      <c r="G280" s="238" t="inlineStr">
        <is>
          <t>12% ≥ 8.0 pmol/L</t>
        </is>
      </c>
      <c r="H280" s="239" t="n">
        <v>0.25</v>
      </c>
      <c r="I280" s="240" t="n"/>
      <c r="K280" s="233" t="n"/>
    </row>
    <row r="281">
      <c r="A281" s="234" t="inlineStr">
        <is>
          <t>S-</t>
        </is>
      </c>
      <c r="B281" s="234" t="inlineStr">
        <is>
          <t>Phenobarbital</t>
        </is>
      </c>
      <c r="C281" s="235" t="n"/>
      <c r="D281" s="248" t="n"/>
      <c r="E281" s="244" t="n"/>
      <c r="F281" s="417" t="inlineStr">
        <is>
          <t>3 umol/L ≤ 30 umol/L</t>
        </is>
      </c>
      <c r="G281" s="238" t="inlineStr">
        <is>
          <t>10% ≥ 30 umol/L</t>
        </is>
      </c>
      <c r="H281" s="239" t="n">
        <v>0.16</v>
      </c>
      <c r="I281" s="245" t="n">
        <v>0.2</v>
      </c>
      <c r="K281" s="233" t="n"/>
    </row>
    <row r="282">
      <c r="A282" s="234" t="inlineStr">
        <is>
          <t>S-</t>
        </is>
      </c>
      <c r="B282" s="234" t="inlineStr">
        <is>
          <t>Phenylacetate</t>
        </is>
      </c>
      <c r="C282" s="235" t="n"/>
      <c r="D282" s="251" t="n">
        <v>0.12</v>
      </c>
      <c r="E282" s="244" t="n"/>
      <c r="F282" s="417" t="n"/>
      <c r="G282" s="238" t="n"/>
      <c r="H282" s="239" t="n"/>
      <c r="I282" s="240" t="n"/>
      <c r="K282" s="233" t="n"/>
    </row>
    <row r="283">
      <c r="A283" s="234" t="inlineStr">
        <is>
          <t>P-</t>
        </is>
      </c>
      <c r="B283" s="234" t="inlineStr">
        <is>
          <t>Phenylalanine</t>
        </is>
      </c>
      <c r="C283" s="235" t="n"/>
      <c r="D283" s="236" t="n">
        <v>0.183</v>
      </c>
      <c r="E283" s="244" t="n"/>
      <c r="F283" s="417" t="n"/>
      <c r="G283" s="238" t="n"/>
      <c r="H283" s="239" t="n"/>
      <c r="I283" s="240" t="n"/>
      <c r="K283" s="233" t="n"/>
    </row>
    <row r="284">
      <c r="A284" s="234" t="inlineStr">
        <is>
          <t>S-</t>
        </is>
      </c>
      <c r="B284" s="234" t="inlineStr">
        <is>
          <t>Phenytoin</t>
        </is>
      </c>
      <c r="C284" s="235" t="n"/>
      <c r="D284" s="248" t="n"/>
      <c r="E284" s="244" t="n"/>
      <c r="F284" s="417" t="inlineStr">
        <is>
          <t>3 umol/L ≤ 30 umol/L</t>
        </is>
      </c>
      <c r="G284" s="238" t="inlineStr">
        <is>
          <t>10% ≥ 30 umol/L</t>
        </is>
      </c>
      <c r="H284" s="239" t="n">
        <v>0.16</v>
      </c>
      <c r="I284" s="245" t="n">
        <v>0.25</v>
      </c>
      <c r="K284" s="233" t="n"/>
    </row>
    <row r="285" ht="25.5" customHeight="1">
      <c r="A285" s="234" t="inlineStr">
        <is>
          <t>S-</t>
        </is>
      </c>
      <c r="B285" s="234" t="inlineStr">
        <is>
          <t>Phosphate</t>
        </is>
      </c>
      <c r="C285" s="242" t="n">
        <v>0.051</v>
      </c>
      <c r="D285" s="236" t="n">
        <v>0.1011</v>
      </c>
      <c r="E285" s="244" t="n"/>
      <c r="F285" s="417" t="inlineStr">
        <is>
          <t>0.06 mmol/L ≤ 0.75 mmol/L</t>
        </is>
      </c>
      <c r="G285" s="238" t="inlineStr">
        <is>
          <t>8% ≥ 0.75 mmol/L</t>
        </is>
      </c>
      <c r="H285" s="239" t="n">
        <v>0.13</v>
      </c>
      <c r="I285" s="240" t="n"/>
      <c r="K285" s="247" t="n">
        <v>0.094</v>
      </c>
    </row>
    <row r="286" ht="15" customHeight="1">
      <c r="A286" s="234" t="inlineStr">
        <is>
          <t>U-</t>
        </is>
      </c>
      <c r="B286" s="234" t="inlineStr">
        <is>
          <t>Phosphate, output, 24h</t>
        </is>
      </c>
      <c r="C286" s="254" t="n">
        <v>0.11</v>
      </c>
      <c r="D286" s="236" t="n">
        <v>0.221</v>
      </c>
      <c r="E286" s="244" t="n"/>
      <c r="F286" s="417" t="inlineStr">
        <is>
          <t>2.5mmol/L</t>
        </is>
      </c>
      <c r="G286" s="418" t="n"/>
      <c r="H286" s="239" t="n">
        <v>0.13</v>
      </c>
      <c r="I286" s="240" t="n"/>
      <c r="K286" s="233" t="n"/>
    </row>
    <row r="287">
      <c r="A287" s="234" t="inlineStr">
        <is>
          <t>Patient-</t>
        </is>
      </c>
      <c r="B287" s="234" t="inlineStr">
        <is>
          <t>Phosphate tubular reabsorption</t>
        </is>
      </c>
      <c r="C287" s="235" t="n"/>
      <c r="D287" s="236" t="n">
        <v>0.033</v>
      </c>
      <c r="E287" s="244" t="n"/>
      <c r="F287" s="417" t="n"/>
      <c r="G287" s="238" t="n"/>
      <c r="H287" s="239" t="n"/>
      <c r="I287" s="240" t="n"/>
      <c r="K287" s="233" t="n"/>
    </row>
    <row r="288">
      <c r="A288" s="234" t="inlineStr">
        <is>
          <t>S-</t>
        </is>
      </c>
      <c r="B288" s="234" t="inlineStr">
        <is>
          <t>Phospholipids</t>
        </is>
      </c>
      <c r="C288" s="235" t="n"/>
      <c r="D288" s="236" t="n">
        <v>0.08599999999999999</v>
      </c>
      <c r="E288" s="244" t="n"/>
      <c r="F288" s="417" t="n"/>
      <c r="G288" s="238" t="n"/>
      <c r="H288" s="239" t="n"/>
      <c r="I288" s="240" t="n"/>
      <c r="K288" s="233" t="n"/>
    </row>
    <row r="289">
      <c r="A289" s="234" t="inlineStr">
        <is>
          <t>P-</t>
        </is>
      </c>
      <c r="B289" s="234" t="inlineStr">
        <is>
          <t>Plasminogen</t>
        </is>
      </c>
      <c r="C289" s="235" t="n"/>
      <c r="D289" s="248" t="n"/>
      <c r="E289" s="244" t="n"/>
      <c r="F289" s="417" t="n"/>
      <c r="G289" s="238" t="n"/>
      <c r="H289" s="239" t="n">
        <v>0.15</v>
      </c>
      <c r="I289" s="240" t="n"/>
      <c r="K289" s="233" t="n"/>
    </row>
    <row r="290">
      <c r="A290" s="234" t="inlineStr">
        <is>
          <t>B-</t>
        </is>
      </c>
      <c r="B290" s="234" t="inlineStr">
        <is>
          <t>Platelets, count</t>
        </is>
      </c>
      <c r="C290" s="235" t="n"/>
      <c r="D290" s="236" t="n">
        <v>0.134</v>
      </c>
      <c r="E290" s="244" t="n"/>
      <c r="F290" s="417" t="n"/>
      <c r="G290" s="238" t="n"/>
      <c r="H290" s="239" t="n">
        <v>0.19</v>
      </c>
      <c r="I290" s="245" t="n">
        <v>0.25</v>
      </c>
      <c r="K290" s="233" t="n"/>
    </row>
    <row r="291">
      <c r="A291" s="234" t="inlineStr">
        <is>
          <t>B-</t>
        </is>
      </c>
      <c r="B291" s="234" t="inlineStr">
        <is>
          <t>Platelet distribution wide</t>
        </is>
      </c>
      <c r="C291" s="235" t="n"/>
      <c r="D291" s="248" t="n"/>
      <c r="E291" s="244" t="n"/>
      <c r="F291" s="417" t="n"/>
      <c r="G291" s="238" t="n"/>
      <c r="H291" s="239" t="n"/>
      <c r="I291" s="240" t="n"/>
      <c r="K291" s="233" t="n"/>
    </row>
    <row r="292">
      <c r="A292" s="234" t="inlineStr">
        <is>
          <t>B-</t>
        </is>
      </c>
      <c r="B292" s="234" t="inlineStr">
        <is>
          <t>Plateletcrit</t>
        </is>
      </c>
      <c r="C292" s="235" t="n"/>
      <c r="D292" s="248" t="n"/>
      <c r="E292" s="244" t="n"/>
      <c r="F292" s="417" t="n"/>
      <c r="G292" s="238" t="n"/>
      <c r="H292" s="239" t="n">
        <v>0.2</v>
      </c>
      <c r="I292" s="240" t="n"/>
      <c r="K292" s="233" t="n"/>
    </row>
    <row r="293">
      <c r="A293" s="234" t="inlineStr">
        <is>
          <t>U-</t>
        </is>
      </c>
      <c r="B293" s="234" t="inlineStr">
        <is>
          <t>Porphobilinogen</t>
        </is>
      </c>
      <c r="C293" s="235" t="n"/>
      <c r="D293" s="236" t="n">
        <v>0.229</v>
      </c>
      <c r="E293" s="244" t="n"/>
      <c r="F293" s="417" t="n"/>
      <c r="G293" s="238" t="n"/>
      <c r="H293" s="239" t="n"/>
      <c r="I293" s="240" t="n"/>
      <c r="K293" s="233" t="n"/>
    </row>
    <row r="294">
      <c r="A294" s="234" t="inlineStr">
        <is>
          <t>U-</t>
        </is>
      </c>
      <c r="B294" s="234" t="inlineStr">
        <is>
          <t>Porphyrins (total)</t>
        </is>
      </c>
      <c r="C294" s="235" t="n"/>
      <c r="D294" s="248" t="n"/>
      <c r="E294" s="244" t="n"/>
      <c r="F294" s="417" t="n"/>
      <c r="G294" s="238" t="n"/>
      <c r="H294" s="239" t="n"/>
      <c r="I294" s="240" t="n"/>
      <c r="K294" s="233" t="n"/>
    </row>
    <row r="295" ht="15" customHeight="1">
      <c r="A295" s="234" t="inlineStr">
        <is>
          <t>B-Gas</t>
        </is>
      </c>
      <c r="B295" s="234" t="inlineStr">
        <is>
          <t>Potassium</t>
        </is>
      </c>
      <c r="C295" s="235" t="n"/>
      <c r="D295" s="248" t="n"/>
      <c r="E295" s="244" t="n"/>
      <c r="F295" s="417" t="inlineStr">
        <is>
          <t>0.2mmol/L</t>
        </is>
      </c>
      <c r="G295" s="418" t="n"/>
      <c r="H295" s="239" t="n">
        <v>0.08</v>
      </c>
      <c r="I295" s="240" t="n"/>
      <c r="K295" s="233" t="n"/>
    </row>
    <row r="296">
      <c r="A296" s="234" t="inlineStr">
        <is>
          <t>(B)Leuc-</t>
        </is>
      </c>
      <c r="B296" s="234" t="inlineStr">
        <is>
          <t>Potassium</t>
        </is>
      </c>
      <c r="C296" s="235" t="n"/>
      <c r="D296" s="251" t="n">
        <v>0.16</v>
      </c>
      <c r="E296" s="244" t="n"/>
      <c r="F296" s="417" t="n"/>
      <c r="G296" s="238" t="n"/>
      <c r="H296" s="239" t="n"/>
      <c r="I296" s="240" t="n"/>
      <c r="K296" s="233" t="n"/>
    </row>
    <row r="297">
      <c r="A297" s="234" t="inlineStr">
        <is>
          <t>S-</t>
        </is>
      </c>
      <c r="B297" s="234" t="inlineStr">
        <is>
          <t>Potassium</t>
        </is>
      </c>
      <c r="C297" s="235" t="n"/>
      <c r="D297" s="236" t="n">
        <v>0.0561</v>
      </c>
      <c r="E297" s="243" t="n">
        <v>0.08400000000000001</v>
      </c>
      <c r="F297" s="417" t="inlineStr">
        <is>
          <t>0.2 mmol/L ≤ 4.0 mmol/L</t>
        </is>
      </c>
      <c r="G297" s="238" t="inlineStr">
        <is>
          <t>5% ≥ 4.0 mmol/L</t>
        </is>
      </c>
      <c r="H297" s="239" t="n">
        <v>0.08</v>
      </c>
      <c r="I297" s="240" t="inlineStr">
        <is>
          <t>0.5mmol/L</t>
        </is>
      </c>
      <c r="K297" s="258" t="n">
        <v>0.056</v>
      </c>
    </row>
    <row r="298">
      <c r="A298" s="234" t="inlineStr">
        <is>
          <t>U-</t>
        </is>
      </c>
      <c r="B298" s="234" t="inlineStr">
        <is>
          <t>Potassium, output</t>
        </is>
      </c>
      <c r="C298" s="242" t="n">
        <v>0.142</v>
      </c>
      <c r="D298" s="236" t="n">
        <v>0.284</v>
      </c>
      <c r="E298" s="244" t="n"/>
      <c r="F298" s="417" t="inlineStr">
        <is>
          <t>2 mmol/L ≤ 20.0 mmol/L</t>
        </is>
      </c>
      <c r="G298" s="238" t="inlineStr">
        <is>
          <t>10% ≥ 20.0 mmol/L</t>
        </is>
      </c>
      <c r="H298" s="239" t="n">
        <v>0.1</v>
      </c>
      <c r="I298" s="240" t="n"/>
      <c r="K298" s="233" t="n"/>
    </row>
    <row r="299">
      <c r="A299" s="234" t="inlineStr">
        <is>
          <t>S-</t>
        </is>
      </c>
      <c r="B299" s="234" t="inlineStr">
        <is>
          <t>Prealbumin</t>
        </is>
      </c>
      <c r="C299" s="235" t="n"/>
      <c r="D299" s="236" t="n">
        <v>0.145</v>
      </c>
      <c r="E299" s="244" t="n"/>
      <c r="F299" s="417" t="n"/>
      <c r="G299" s="238" t="n"/>
      <c r="H299" s="239" t="n">
        <v>0.12</v>
      </c>
      <c r="I299" s="240" t="n"/>
      <c r="K299" s="233" t="n"/>
    </row>
    <row r="300" ht="25.5" customHeight="1">
      <c r="A300" s="234" t="inlineStr">
        <is>
          <t>S-</t>
        </is>
      </c>
      <c r="B300" s="234" t="inlineStr">
        <is>
          <t>Pregnancy-associated plasma protein A (PAPP-A)</t>
        </is>
      </c>
      <c r="C300" s="235" t="n"/>
      <c r="D300" s="236" t="n">
        <v>0.151</v>
      </c>
      <c r="E300" s="244" t="n"/>
      <c r="F300" s="417" t="n"/>
      <c r="G300" s="238" t="n"/>
      <c r="H300" s="239" t="n">
        <v>0.2</v>
      </c>
      <c r="I300" s="240" t="n"/>
      <c r="K300" s="233" t="n"/>
    </row>
    <row r="301">
      <c r="A301" s="234" t="inlineStr">
        <is>
          <t>S-</t>
        </is>
      </c>
      <c r="B301" s="234" t="inlineStr">
        <is>
          <t>Primidone</t>
        </is>
      </c>
      <c r="C301" s="235" t="n"/>
      <c r="D301" s="248" t="n"/>
      <c r="E301" s="244" t="n"/>
      <c r="F301" s="417" t="n"/>
      <c r="G301" s="238" t="n"/>
      <c r="H301" s="239" t="n">
        <v>0.2</v>
      </c>
      <c r="I301" s="240" t="n"/>
      <c r="K301" s="233" t="n"/>
    </row>
    <row r="302">
      <c r="A302" s="234" t="inlineStr">
        <is>
          <t>S-</t>
        </is>
      </c>
      <c r="B302" s="234" t="inlineStr">
        <is>
          <t>Procalcitonin</t>
        </is>
      </c>
      <c r="C302" s="235" t="n"/>
      <c r="D302" s="248" t="n"/>
      <c r="E302" s="244" t="n"/>
      <c r="F302" s="417" t="n"/>
      <c r="G302" s="238" t="n"/>
      <c r="H302" s="239" t="n">
        <v>0.2</v>
      </c>
      <c r="I302" s="240" t="n"/>
      <c r="K302" s="233" t="n"/>
    </row>
    <row r="303">
      <c r="A303" s="234" t="inlineStr">
        <is>
          <t>S-</t>
        </is>
      </c>
      <c r="B303" s="234" t="inlineStr">
        <is>
          <t>Progesterone</t>
        </is>
      </c>
      <c r="C303" s="235" t="n"/>
      <c r="D303" s="248" t="n"/>
      <c r="E303" s="244" t="n"/>
      <c r="F303" s="417" t="inlineStr">
        <is>
          <t>2.0 nmol/L ≤ 10.0 nmol/L</t>
        </is>
      </c>
      <c r="G303" s="238" t="inlineStr">
        <is>
          <t>15% ≥ 10.0 nmol/L</t>
        </is>
      </c>
      <c r="H303" s="239" t="n">
        <v>0.25</v>
      </c>
      <c r="I303" s="245" t="n">
        <v>0.25</v>
      </c>
      <c r="K303" s="247" t="n">
        <v>0.156</v>
      </c>
    </row>
    <row r="304">
      <c r="A304" s="234" t="inlineStr">
        <is>
          <t>P-</t>
        </is>
      </c>
      <c r="B304" s="234" t="inlineStr">
        <is>
          <t>Prolactin</t>
        </is>
      </c>
      <c r="C304" s="242" t="n">
        <v>0.147</v>
      </c>
      <c r="D304" s="236" t="n">
        <v>0.5134</v>
      </c>
      <c r="E304" s="244" t="n"/>
      <c r="F304" s="417" t="n"/>
      <c r="G304" s="238" t="n"/>
      <c r="H304" s="239" t="n"/>
      <c r="I304" s="240" t="n"/>
      <c r="K304" s="233" t="n"/>
    </row>
    <row r="305">
      <c r="A305" s="234" t="inlineStr">
        <is>
          <t>S-</t>
        </is>
      </c>
      <c r="B305" s="234" t="inlineStr">
        <is>
          <t>Prolactin</t>
        </is>
      </c>
      <c r="C305" s="235" t="n"/>
      <c r="D305" s="236" t="n">
        <v>0.294</v>
      </c>
      <c r="E305" s="244" t="n"/>
      <c r="F305" s="417" t="inlineStr">
        <is>
          <t>40 mIU/L ≤ 400 mIU/L</t>
        </is>
      </c>
      <c r="G305" s="238" t="inlineStr">
        <is>
          <t>10% ≥ 400 mIU/L</t>
        </is>
      </c>
      <c r="H305" s="239" t="n">
        <v>0.2</v>
      </c>
      <c r="I305" s="240" t="n"/>
      <c r="K305" s="247" t="n">
        <v>0.171</v>
      </c>
    </row>
    <row r="306">
      <c r="A306" s="234" t="inlineStr">
        <is>
          <t>P-</t>
        </is>
      </c>
      <c r="B306" s="234" t="inlineStr">
        <is>
          <t>Proline</t>
        </is>
      </c>
      <c r="C306" s="235" t="n"/>
      <c r="D306" s="236" t="n">
        <v>0.405</v>
      </c>
      <c r="E306" s="244" t="n"/>
      <c r="F306" s="417" t="n"/>
      <c r="G306" s="238" t="n"/>
      <c r="H306" s="239" t="n"/>
      <c r="I306" s="240" t="n"/>
      <c r="K306" s="233" t="n"/>
    </row>
    <row r="307">
      <c r="A307" s="234" t="inlineStr">
        <is>
          <t>P-</t>
        </is>
      </c>
      <c r="B307" s="234" t="inlineStr">
        <is>
          <t>Prolyl endopeptidase</t>
        </is>
      </c>
      <c r="C307" s="235" t="n"/>
      <c r="D307" s="236" t="n">
        <v>0.193</v>
      </c>
      <c r="E307" s="244" t="n"/>
      <c r="F307" s="417" t="n"/>
      <c r="G307" s="238" t="n"/>
      <c r="H307" s="239" t="n"/>
      <c r="I307" s="240" t="n"/>
      <c r="K307" s="233" t="n"/>
    </row>
    <row r="308">
      <c r="A308" s="234" t="inlineStr">
        <is>
          <t>S-</t>
        </is>
      </c>
      <c r="B308" s="234" t="inlineStr">
        <is>
          <t>Properdin factor B</t>
        </is>
      </c>
      <c r="C308" s="235" t="n"/>
      <c r="D308" s="236" t="n">
        <v>0.115</v>
      </c>
      <c r="E308" s="244" t="n"/>
      <c r="F308" s="417" t="n"/>
      <c r="G308" s="238" t="n"/>
      <c r="H308" s="239" t="n"/>
      <c r="I308" s="240" t="n"/>
      <c r="K308" s="233" t="n"/>
    </row>
    <row r="309">
      <c r="A309" s="234" t="inlineStr">
        <is>
          <t>S-</t>
        </is>
      </c>
      <c r="B309" s="234" t="inlineStr">
        <is>
          <t>Prostatic specific antigen (PSA) Free</t>
        </is>
      </c>
      <c r="C309" s="235" t="n"/>
      <c r="D309" s="248" t="n"/>
      <c r="E309" s="244" t="n"/>
      <c r="F309" s="417" t="inlineStr">
        <is>
          <t>0.2 ug/L ≤ 1.4 ug/L</t>
        </is>
      </c>
      <c r="G309" s="238" t="inlineStr">
        <is>
          <t>15% ≥ 1.4 ug/L</t>
        </is>
      </c>
      <c r="H309" s="239" t="n">
        <v>0.25</v>
      </c>
      <c r="I309" s="240" t="n"/>
      <c r="K309" s="247" t="n">
        <v>0.122</v>
      </c>
    </row>
    <row r="310">
      <c r="A310" s="234" t="inlineStr">
        <is>
          <t>S-</t>
        </is>
      </c>
      <c r="B310" s="234" t="inlineStr">
        <is>
          <t>Prostatic specific antigen (PSA) Total</t>
        </is>
      </c>
      <c r="C310" s="242" t="n">
        <v>0.168</v>
      </c>
      <c r="D310" s="236" t="n">
        <v>0.336</v>
      </c>
      <c r="E310" s="244" t="n"/>
      <c r="F310" s="417" t="inlineStr">
        <is>
          <t>0.4 ug/L ≤ 5.0 ug/L</t>
        </is>
      </c>
      <c r="G310" s="238" t="inlineStr">
        <is>
          <t>8% ≥ 5.0 ug/L</t>
        </is>
      </c>
      <c r="H310" s="239" t="n">
        <v>0.15</v>
      </c>
      <c r="I310" s="240" t="n"/>
      <c r="K310" s="247" t="n">
        <v>0.116</v>
      </c>
    </row>
    <row r="311">
      <c r="A311" s="234" t="inlineStr">
        <is>
          <t>CSF-</t>
        </is>
      </c>
      <c r="B311" s="234" t="inlineStr">
        <is>
          <t>Protein</t>
        </is>
      </c>
      <c r="C311" s="235" t="n"/>
      <c r="D311" s="248" t="n"/>
      <c r="E311" s="244" t="n"/>
      <c r="F311" s="417" t="inlineStr">
        <is>
          <t>0.02g/L ≤ 0.45g/L</t>
        </is>
      </c>
      <c r="G311" s="238" t="inlineStr">
        <is>
          <t>5% ≥ 0.45g/L</t>
        </is>
      </c>
      <c r="H311" s="239" t="n">
        <v>0.2</v>
      </c>
      <c r="I311" s="240" t="n"/>
      <c r="K311" s="233" t="n"/>
    </row>
    <row r="312">
      <c r="A312" s="234" t="inlineStr">
        <is>
          <t>S-</t>
        </is>
      </c>
      <c r="B312" s="234" t="inlineStr">
        <is>
          <t>Protein</t>
        </is>
      </c>
      <c r="C312" s="235" t="n"/>
      <c r="D312" s="236" t="n">
        <v>0.0363</v>
      </c>
      <c r="E312" s="243" t="n">
        <v>0.054</v>
      </c>
      <c r="F312" s="417" t="inlineStr">
        <is>
          <t>3 g/L ≤ 60 g/L</t>
        </is>
      </c>
      <c r="G312" s="238" t="inlineStr">
        <is>
          <t>5% ≥ 60 g/L</t>
        </is>
      </c>
      <c r="H312" s="239" t="n">
        <v>0.06</v>
      </c>
      <c r="I312" s="245" t="n">
        <v>0.1</v>
      </c>
      <c r="K312" s="247" t="n">
        <v>0.08699999999999999</v>
      </c>
    </row>
    <row r="313">
      <c r="A313" s="234" t="inlineStr">
        <is>
          <t>S-</t>
        </is>
      </c>
      <c r="B313" s="234" t="inlineStr">
        <is>
          <t>Protein, glycated</t>
        </is>
      </c>
      <c r="C313" s="235" t="n"/>
      <c r="D313" s="236" t="n">
        <v>0.037</v>
      </c>
      <c r="E313" s="243" t="n">
        <v>0.055</v>
      </c>
      <c r="F313" s="417" t="n"/>
      <c r="G313" s="238" t="n"/>
      <c r="H313" s="239" t="n"/>
      <c r="I313" s="240" t="n"/>
      <c r="K313" s="233" t="n"/>
    </row>
    <row r="314">
      <c r="A314" s="234" t="inlineStr">
        <is>
          <t>U-</t>
        </is>
      </c>
      <c r="B314" s="234" t="inlineStr">
        <is>
          <t>Protein, output, 24h</t>
        </is>
      </c>
      <c r="C314" s="254" t="n">
        <v>0.2</v>
      </c>
      <c r="D314" s="251" t="n">
        <v>0.4</v>
      </c>
      <c r="E314" s="244" t="n"/>
      <c r="F314" s="417" t="inlineStr">
        <is>
          <t>0.1 g/L ≤ 1.0 g/L</t>
        </is>
      </c>
      <c r="G314" s="238" t="inlineStr">
        <is>
          <t>10% ≥ 1.0 g/L</t>
        </is>
      </c>
      <c r="H314" s="239" t="inlineStr">
        <is>
          <t>0.1g/L or 10%</t>
        </is>
      </c>
      <c r="I314" s="240" t="n"/>
      <c r="K314" s="233" t="n"/>
    </row>
    <row r="315">
      <c r="A315" s="234" t="inlineStr">
        <is>
          <t>P-</t>
        </is>
      </c>
      <c r="B315" s="234" t="inlineStr">
        <is>
          <t>Protein C activity</t>
        </is>
      </c>
      <c r="C315" s="235" t="n"/>
      <c r="D315" s="248" t="n"/>
      <c r="E315" s="244" t="n"/>
      <c r="F315" s="417" t="n"/>
      <c r="G315" s="238" t="n"/>
      <c r="H315" s="239" t="n">
        <v>0.15</v>
      </c>
      <c r="I315" s="240" t="n"/>
      <c r="K315" s="233" t="n"/>
    </row>
    <row r="316">
      <c r="A316" s="234" t="inlineStr">
        <is>
          <t>P-</t>
        </is>
      </c>
      <c r="B316" s="234" t="inlineStr">
        <is>
          <t>Protein S activity</t>
        </is>
      </c>
      <c r="C316" s="235" t="n"/>
      <c r="D316" s="248" t="n"/>
      <c r="E316" s="244" t="n"/>
      <c r="F316" s="417" t="n"/>
      <c r="G316" s="238" t="n"/>
      <c r="H316" s="239" t="n">
        <v>0.15</v>
      </c>
      <c r="I316" s="240" t="n"/>
      <c r="K316" s="233" t="n"/>
    </row>
    <row r="317">
      <c r="A317" s="234" t="inlineStr">
        <is>
          <t>P-</t>
        </is>
      </c>
      <c r="B317" s="234" t="inlineStr">
        <is>
          <t>Prothrombin time</t>
        </is>
      </c>
      <c r="C317" s="235" t="n"/>
      <c r="D317" s="236" t="n">
        <v>0.053</v>
      </c>
      <c r="E317" s="243" t="n">
        <v>0.079</v>
      </c>
      <c r="F317" s="417" t="n"/>
      <c r="G317" s="238" t="n"/>
      <c r="H317" s="239" t="n">
        <v>0.2</v>
      </c>
      <c r="I317" s="245" t="n">
        <v>0.15</v>
      </c>
      <c r="K317" s="233" t="n"/>
    </row>
    <row r="318">
      <c r="A318" s="234" t="inlineStr">
        <is>
          <t>U-</t>
        </is>
      </c>
      <c r="B318" s="234" t="inlineStr">
        <is>
          <t>Pyridinoline</t>
        </is>
      </c>
      <c r="C318" s="235" t="n"/>
      <c r="D318" s="236" t="n">
        <v>0.236</v>
      </c>
      <c r="E318" s="244" t="n"/>
      <c r="F318" s="417" t="n"/>
      <c r="G318" s="238" t="n"/>
      <c r="H318" s="239" t="n"/>
      <c r="I318" s="240" t="n"/>
      <c r="K318" s="233" t="n"/>
    </row>
    <row r="319">
      <c r="A319" s="234" t="inlineStr">
        <is>
          <t>B-</t>
        </is>
      </c>
      <c r="B319" s="234" t="inlineStr">
        <is>
          <t>Pyruvate</t>
        </is>
      </c>
      <c r="C319" s="235" t="n"/>
      <c r="D319" s="236" t="n">
        <v>0.175</v>
      </c>
      <c r="E319" s="244" t="n"/>
      <c r="F319" s="417" t="n"/>
      <c r="G319" s="238" t="n"/>
      <c r="H319" s="239" t="n"/>
      <c r="I319" s="240" t="n"/>
      <c r="K319" s="233" t="n"/>
    </row>
    <row r="320">
      <c r="A320" s="259" t="inlineStr">
        <is>
          <t>Patient-</t>
        </is>
      </c>
      <c r="B320" s="259" t="inlineStr">
        <is>
          <t>Reabsorption tubular phosphate</t>
        </is>
      </c>
      <c r="C320" s="235" t="n"/>
      <c r="D320" s="248" t="n"/>
      <c r="E320" s="243" t="n">
        <v>0.049</v>
      </c>
      <c r="F320" s="417" t="n"/>
      <c r="G320" s="238" t="n"/>
      <c r="H320" s="239" t="n"/>
      <c r="I320" s="240" t="n"/>
      <c r="K320" s="233" t="n"/>
    </row>
    <row r="321" ht="25.5" customHeight="1">
      <c r="A321" s="234" t="inlineStr">
        <is>
          <t>S-</t>
        </is>
      </c>
      <c r="B321" s="234" t="inlineStr">
        <is>
          <t>Receptor for advanced glycation end-products (RAGE)</t>
        </is>
      </c>
      <c r="C321" s="235" t="n"/>
      <c r="D321" s="236" t="n">
        <v>0.2663</v>
      </c>
      <c r="E321" s="244" t="n"/>
      <c r="F321" s="417" t="n"/>
      <c r="G321" s="238" t="n"/>
      <c r="H321" s="239" t="n"/>
      <c r="I321" s="240" t="n"/>
      <c r="K321" s="233" t="n"/>
    </row>
    <row r="322">
      <c r="A322" s="234" t="inlineStr">
        <is>
          <t>B-</t>
        </is>
      </c>
      <c r="B322" s="234" t="inlineStr">
        <is>
          <t>Red cell distribution wide (RDW)</t>
        </is>
      </c>
      <c r="C322" s="235" t="n"/>
      <c r="D322" s="236" t="n">
        <v>0.046</v>
      </c>
      <c r="E322" s="243" t="n">
        <v>0.068</v>
      </c>
      <c r="F322" s="417" t="n"/>
      <c r="G322" s="238" t="n"/>
      <c r="H322" s="239" t="n"/>
      <c r="I322" s="240" t="n"/>
      <c r="K322" s="233" t="n"/>
    </row>
    <row r="323">
      <c r="A323" s="234" t="inlineStr">
        <is>
          <t>P-</t>
        </is>
      </c>
      <c r="B323" s="234" t="inlineStr">
        <is>
          <t>Renin Activity</t>
        </is>
      </c>
      <c r="C323" s="235" t="n"/>
      <c r="D323" s="248" t="n"/>
      <c r="E323" s="244" t="n"/>
      <c r="F323" s="417" t="n"/>
      <c r="G323" s="238" t="n"/>
      <c r="H323" s="239" t="n">
        <v>0.2</v>
      </c>
      <c r="I323" s="240" t="n"/>
      <c r="K323" s="233" t="n"/>
    </row>
    <row r="324">
      <c r="A324" s="234" t="inlineStr">
        <is>
          <t>P-</t>
        </is>
      </c>
      <c r="B324" s="234" t="inlineStr">
        <is>
          <t>Renin concentration</t>
        </is>
      </c>
      <c r="C324" s="235" t="n"/>
      <c r="D324" s="248" t="n"/>
      <c r="E324" s="244" t="n"/>
      <c r="F324" s="417" t="n"/>
      <c r="G324" s="238" t="n"/>
      <c r="H324" s="239" t="n">
        <v>0.2</v>
      </c>
      <c r="I324" s="240" t="n"/>
      <c r="K324" s="233" t="n"/>
    </row>
    <row r="325">
      <c r="A325" s="234" t="inlineStr">
        <is>
          <t>S-</t>
        </is>
      </c>
      <c r="B325" s="234" t="inlineStr">
        <is>
          <t>Reticulocyte highly fluorescent, count</t>
        </is>
      </c>
      <c r="C325" s="235" t="n"/>
      <c r="D325" s="251" t="n">
        <v>0.24</v>
      </c>
      <c r="E325" s="244" t="n"/>
      <c r="F325" s="417" t="n"/>
      <c r="G325" s="238" t="n"/>
      <c r="H325" s="239" t="n"/>
      <c r="I325" s="240" t="n"/>
      <c r="K325" s="233" t="n"/>
    </row>
    <row r="326">
      <c r="A326" s="234" t="inlineStr">
        <is>
          <t>S-</t>
        </is>
      </c>
      <c r="B326" s="234" t="inlineStr">
        <is>
          <t>Reticulocyte low fluorescent, count</t>
        </is>
      </c>
      <c r="C326" s="235" t="n"/>
      <c r="D326" s="236" t="n">
        <v>0.026</v>
      </c>
      <c r="E326" s="244" t="n"/>
      <c r="F326" s="417" t="n"/>
      <c r="G326" s="238" t="n"/>
      <c r="H326" s="239" t="n"/>
      <c r="I326" s="240" t="n"/>
      <c r="K326" s="233" t="n"/>
    </row>
    <row r="327">
      <c r="A327" s="234" t="inlineStr">
        <is>
          <t>S-</t>
        </is>
      </c>
      <c r="B327" s="234" t="inlineStr">
        <is>
          <t>Reticulocyte medium fluorescent, count</t>
        </is>
      </c>
      <c r="C327" s="235" t="n"/>
      <c r="D327" s="236" t="n">
        <v>0.196</v>
      </c>
      <c r="E327" s="244" t="n"/>
      <c r="F327" s="417" t="n"/>
      <c r="G327" s="238" t="n"/>
      <c r="H327" s="239" t="n"/>
      <c r="I327" s="240" t="n"/>
      <c r="K327" s="233" t="n"/>
    </row>
    <row r="328">
      <c r="A328" s="234" t="inlineStr">
        <is>
          <t>S-</t>
        </is>
      </c>
      <c r="B328" s="234" t="inlineStr">
        <is>
          <t>Reticulocyte, count</t>
        </is>
      </c>
      <c r="C328" s="235" t="n"/>
      <c r="D328" s="236" t="n">
        <v>0.168</v>
      </c>
      <c r="E328" s="244" t="n"/>
      <c r="F328" s="417" t="n"/>
      <c r="G328" s="238" t="n"/>
      <c r="H328" s="239" t="n"/>
      <c r="I328" s="240" t="n"/>
      <c r="K328" s="233" t="n"/>
    </row>
    <row r="329">
      <c r="A329" s="234" t="inlineStr">
        <is>
          <t>P-</t>
        </is>
      </c>
      <c r="B329" s="234" t="inlineStr">
        <is>
          <t>Retinol</t>
        </is>
      </c>
      <c r="C329" s="235" t="n"/>
      <c r="D329" s="236" t="n">
        <v>0.106</v>
      </c>
      <c r="E329" s="244" t="n"/>
      <c r="F329" s="417" t="n"/>
      <c r="G329" s="238" t="n"/>
      <c r="H329" s="239" t="n"/>
      <c r="I329" s="240" t="n"/>
      <c r="K329" s="233" t="n"/>
    </row>
    <row r="330">
      <c r="A330" s="234" t="inlineStr">
        <is>
          <t>S-</t>
        </is>
      </c>
      <c r="B330" s="234" t="inlineStr">
        <is>
          <t>Retinol</t>
        </is>
      </c>
      <c r="C330" s="235" t="n"/>
      <c r="D330" s="236" t="n">
        <v>0.171</v>
      </c>
      <c r="E330" s="244" t="n"/>
      <c r="F330" s="417" t="n"/>
      <c r="G330" s="238" t="n"/>
      <c r="H330" s="239" t="n">
        <v>0.25</v>
      </c>
      <c r="I330" s="240" t="n"/>
      <c r="K330" s="233" t="n"/>
    </row>
    <row r="331">
      <c r="A331" s="234" t="inlineStr">
        <is>
          <t>S-</t>
        </is>
      </c>
      <c r="B331" s="234" t="inlineStr">
        <is>
          <t>Rheumatoid factor</t>
        </is>
      </c>
      <c r="C331" s="235" t="n"/>
      <c r="D331" s="236" t="n">
        <v>0.135</v>
      </c>
      <c r="E331" s="244" t="n"/>
      <c r="F331" s="417" t="n"/>
      <c r="G331" s="238" t="n"/>
      <c r="H331" s="239" t="n">
        <v>0.24</v>
      </c>
      <c r="I331" s="240" t="n"/>
      <c r="K331" s="233" t="n"/>
    </row>
    <row r="332">
      <c r="A332" s="234" t="inlineStr">
        <is>
          <t>S-</t>
        </is>
      </c>
      <c r="B332" s="234" t="inlineStr">
        <is>
          <t>SCC antigen</t>
        </is>
      </c>
      <c r="C332" s="235" t="n"/>
      <c r="D332" s="236" t="n">
        <v>0.458</v>
      </c>
      <c r="E332" s="244" t="n"/>
      <c r="F332" s="417" t="n"/>
      <c r="G332" s="238" t="n"/>
      <c r="H332" s="239" t="n"/>
      <c r="I332" s="240" t="n"/>
      <c r="K332" s="233" t="n"/>
    </row>
    <row r="333">
      <c r="A333" s="234" t="inlineStr">
        <is>
          <t>P-</t>
        </is>
      </c>
      <c r="B333" s="234" t="inlineStr">
        <is>
          <t>S Protein</t>
        </is>
      </c>
      <c r="C333" s="235" t="n"/>
      <c r="D333" s="236" t="n">
        <v>0.207</v>
      </c>
      <c r="E333" s="243" t="n">
        <v>0.311</v>
      </c>
      <c r="F333" s="417" t="n"/>
      <c r="G333" s="238" t="n"/>
      <c r="H333" s="239" t="n"/>
      <c r="I333" s="240" t="n"/>
      <c r="K333" s="233" t="n"/>
    </row>
    <row r="334">
      <c r="A334" s="234" t="inlineStr">
        <is>
          <t>S-</t>
        </is>
      </c>
      <c r="B334" s="234" t="inlineStr">
        <is>
          <t>Salicylate</t>
        </is>
      </c>
      <c r="C334" s="235" t="n"/>
      <c r="D334" s="248" t="n"/>
      <c r="E334" s="244" t="n"/>
      <c r="F334" s="417" t="inlineStr">
        <is>
          <t>0.1 mmol/L ≤ 1.0 mmol/L</t>
        </is>
      </c>
      <c r="G334" s="238" t="inlineStr">
        <is>
          <t>10% ≥ 1.0 mmol/L</t>
        </is>
      </c>
      <c r="H334" s="239" t="n">
        <v>0.12</v>
      </c>
      <c r="I334" s="240" t="n"/>
      <c r="K334" s="233" t="n"/>
    </row>
    <row r="335">
      <c r="A335" s="234" t="inlineStr">
        <is>
          <t>P-</t>
        </is>
      </c>
      <c r="B335" s="234" t="inlineStr">
        <is>
          <t>Selenium</t>
        </is>
      </c>
      <c r="C335" s="235" t="n"/>
      <c r="D335" s="236" t="n">
        <v>0.145</v>
      </c>
      <c r="E335" s="244" t="n"/>
      <c r="F335" s="417" t="n"/>
      <c r="G335" s="238" t="n"/>
      <c r="H335" s="239" t="n"/>
      <c r="I335" s="240" t="n"/>
      <c r="K335" s="233" t="n"/>
    </row>
    <row r="336">
      <c r="A336" s="234" t="inlineStr">
        <is>
          <t>B-</t>
        </is>
      </c>
      <c r="B336" s="234" t="inlineStr">
        <is>
          <t>Selenium</t>
        </is>
      </c>
      <c r="C336" s="235" t="n"/>
      <c r="D336" s="236" t="n">
        <v>0.141</v>
      </c>
      <c r="E336" s="244" t="n"/>
      <c r="F336" s="417" t="n"/>
      <c r="G336" s="238" t="n"/>
      <c r="H336" s="239" t="n"/>
      <c r="I336" s="240" t="n"/>
      <c r="K336" s="233" t="n"/>
    </row>
    <row r="337">
      <c r="A337" s="234" t="inlineStr">
        <is>
          <t>P-</t>
        </is>
      </c>
      <c r="B337" s="234" t="inlineStr">
        <is>
          <t>Serine</t>
        </is>
      </c>
      <c r="C337" s="235" t="n"/>
      <c r="D337" s="236" t="n">
        <v>0.217</v>
      </c>
      <c r="E337" s="244" t="n"/>
      <c r="F337" s="417" t="n"/>
      <c r="G337" s="238" t="n"/>
      <c r="H337" s="239" t="n"/>
      <c r="I337" s="240" t="n"/>
      <c r="K337" s="233" t="n"/>
    </row>
    <row r="338">
      <c r="A338" s="234" t="inlineStr">
        <is>
          <t>S-</t>
        </is>
      </c>
      <c r="B338" s="234" t="inlineStr">
        <is>
          <t>Sex hormone binding globulin (SHBG)</t>
        </is>
      </c>
      <c r="C338" s="235" t="n"/>
      <c r="D338" s="236" t="n">
        <v>0.2042</v>
      </c>
      <c r="E338" s="244" t="n"/>
      <c r="F338" s="417" t="inlineStr">
        <is>
          <t>6.0 nmol/L ≤ 50.0 nmol/L</t>
        </is>
      </c>
      <c r="G338" s="238" t="inlineStr">
        <is>
          <t>12% ≥ 50.0 nmol/L</t>
        </is>
      </c>
      <c r="H338" s="239" t="n">
        <v>0.21</v>
      </c>
      <c r="I338" s="240" t="n"/>
      <c r="K338" s="247" t="n">
        <v>0.137</v>
      </c>
    </row>
    <row r="339">
      <c r="A339" s="234" t="inlineStr">
        <is>
          <t>(B)Erythr-</t>
        </is>
      </c>
      <c r="B339" s="234" t="inlineStr">
        <is>
          <t>Sodium</t>
        </is>
      </c>
      <c r="C339" s="235" t="n"/>
      <c r="D339" s="236" t="n">
        <v>0.046</v>
      </c>
      <c r="E339" s="243" t="n">
        <v>0.06900000000000001</v>
      </c>
      <c r="F339" s="417" t="n"/>
      <c r="G339" s="238" t="n"/>
      <c r="H339" s="239" t="n"/>
      <c r="I339" s="240" t="n"/>
      <c r="K339" s="233" t="n"/>
    </row>
    <row r="340" ht="15" customHeight="1">
      <c r="A340" s="234" t="inlineStr">
        <is>
          <t>B-Gas</t>
        </is>
      </c>
      <c r="B340" s="234" t="inlineStr">
        <is>
          <t>Sodium</t>
        </is>
      </c>
      <c r="C340" s="235" t="n"/>
      <c r="D340" s="248" t="n"/>
      <c r="E340" s="244" t="n"/>
      <c r="F340" s="417" t="inlineStr">
        <is>
          <t>3.0mmol/L</t>
        </is>
      </c>
      <c r="G340" s="418" t="n"/>
      <c r="H340" s="239" t="n"/>
      <c r="I340" s="240" t="n"/>
      <c r="K340" s="233" t="n"/>
    </row>
    <row r="341">
      <c r="A341" s="234" t="inlineStr">
        <is>
          <t>(B)Leuc-</t>
        </is>
      </c>
      <c r="B341" s="234" t="inlineStr">
        <is>
          <t>Sodium</t>
        </is>
      </c>
      <c r="C341" s="235" t="n"/>
      <c r="D341" s="236" t="n">
        <v>0.577</v>
      </c>
      <c r="E341" s="244" t="n"/>
      <c r="F341" s="417" t="n"/>
      <c r="G341" s="238" t="n"/>
      <c r="H341" s="239" t="n"/>
      <c r="I341" s="240" t="n"/>
      <c r="K341" s="233" t="n"/>
    </row>
    <row r="342">
      <c r="A342" s="234" t="inlineStr">
        <is>
          <t>CSF-</t>
        </is>
      </c>
      <c r="B342" s="234" t="inlineStr">
        <is>
          <t>Sodium</t>
        </is>
      </c>
      <c r="C342" s="235" t="n"/>
      <c r="D342" s="248" t="n"/>
      <c r="E342" s="244" t="n"/>
      <c r="F342" s="417" t="n"/>
      <c r="G342" s="238" t="n"/>
      <c r="H342" s="239" t="n">
        <v>0.2</v>
      </c>
      <c r="I342" s="240" t="n"/>
      <c r="K342" s="233" t="n"/>
    </row>
    <row r="343">
      <c r="A343" s="234" t="inlineStr">
        <is>
          <t>S-</t>
        </is>
      </c>
      <c r="B343" s="234" t="inlineStr">
        <is>
          <t>Sodium</t>
        </is>
      </c>
      <c r="C343" s="235" t="n"/>
      <c r="D343" s="236" t="n">
        <v>0.0073</v>
      </c>
      <c r="E343" s="243" t="n">
        <v>0.011</v>
      </c>
      <c r="F343" s="417" t="inlineStr">
        <is>
          <t>3 mmol/L ≤ 150 mmol/L</t>
        </is>
      </c>
      <c r="G343" s="238" t="inlineStr">
        <is>
          <t>2% ≥ 150 mmol/L</t>
        </is>
      </c>
      <c r="H343" s="239" t="n">
        <v>0.03</v>
      </c>
      <c r="I343" s="240" t="inlineStr">
        <is>
          <t>4 mmol/L</t>
        </is>
      </c>
      <c r="K343" s="258" t="n">
        <v>0.036</v>
      </c>
    </row>
    <row r="344">
      <c r="A344" s="234" t="inlineStr">
        <is>
          <t>B-</t>
        </is>
      </c>
      <c r="B344" s="234" t="inlineStr">
        <is>
          <t>Sodium Bicarbonate</t>
        </is>
      </c>
      <c r="C344" s="235" t="n"/>
      <c r="D344" s="236" t="n">
        <v>0.049</v>
      </c>
      <c r="E344" s="244" t="n"/>
      <c r="F344" s="417" t="n"/>
      <c r="G344" s="238" t="n"/>
      <c r="H344" s="239" t="n"/>
      <c r="I344" s="240" t="n"/>
      <c r="K344" s="233" t="n"/>
    </row>
    <row r="345">
      <c r="A345" s="234" t="inlineStr">
        <is>
          <t>S-</t>
        </is>
      </c>
      <c r="B345" s="234" t="inlineStr">
        <is>
          <t>Sodium Bicarbonate</t>
        </is>
      </c>
      <c r="C345" s="235" t="n"/>
      <c r="D345" s="236" t="n">
        <v>0.056</v>
      </c>
      <c r="E345" s="244" t="n"/>
      <c r="F345" s="417" t="n"/>
      <c r="G345" s="238" t="n"/>
      <c r="H345" s="239" t="n"/>
      <c r="I345" s="240" t="n"/>
      <c r="K345" s="233" t="n"/>
    </row>
    <row r="346">
      <c r="A346" s="234" t="inlineStr">
        <is>
          <t>Sweat-</t>
        </is>
      </c>
      <c r="B346" s="234" t="inlineStr">
        <is>
          <t>Sodium Chloride</t>
        </is>
      </c>
      <c r="C346" s="235" t="n"/>
      <c r="D346" s="236" t="n">
        <v>0.197</v>
      </c>
      <c r="E346" s="244" t="n"/>
      <c r="F346" s="417" t="n"/>
      <c r="G346" s="238" t="n"/>
      <c r="H346" s="239" t="n"/>
      <c r="I346" s="240" t="n"/>
      <c r="K346" s="233" t="n"/>
    </row>
    <row r="347">
      <c r="A347" s="234" t="inlineStr">
        <is>
          <t>U-</t>
        </is>
      </c>
      <c r="B347" s="234" t="inlineStr">
        <is>
          <t>Sodium, output, 24 h.</t>
        </is>
      </c>
      <c r="C347" s="254" t="n">
        <v>0.16</v>
      </c>
      <c r="D347" s="251" t="n">
        <v>0.32</v>
      </c>
      <c r="E347" s="244" t="n"/>
      <c r="F347" s="417" t="inlineStr">
        <is>
          <t>2 mmol/L ≤ 20 mmol/L</t>
        </is>
      </c>
      <c r="G347" s="238" t="inlineStr">
        <is>
          <t>10% ≥ 20 mmol/L</t>
        </is>
      </c>
      <c r="H347" s="239" t="n">
        <v>0.1</v>
      </c>
      <c r="I347" s="240" t="n"/>
      <c r="K347" s="233" t="n"/>
    </row>
    <row r="348">
      <c r="A348" s="234" t="inlineStr">
        <is>
          <t>P-</t>
        </is>
      </c>
      <c r="B348" s="234" t="inlineStr">
        <is>
          <t>Soluble CD163</t>
        </is>
      </c>
      <c r="C348" s="235" t="n"/>
      <c r="D348" s="236" t="n">
        <v>0.167</v>
      </c>
      <c r="E348" s="244" t="n"/>
      <c r="F348" s="417" t="n"/>
      <c r="G348" s="238" t="n"/>
      <c r="H348" s="239" t="n"/>
      <c r="I348" s="240" t="n"/>
      <c r="K348" s="233" t="n"/>
    </row>
    <row r="349">
      <c r="A349" s="234" t="inlineStr">
        <is>
          <t>U-</t>
        </is>
      </c>
      <c r="B349" s="234" t="inlineStr">
        <is>
          <t>Specific gravity</t>
        </is>
      </c>
      <c r="C349" s="235" t="n"/>
      <c r="D349" s="236" t="n">
        <v>0.006</v>
      </c>
      <c r="E349" s="244" t="n"/>
      <c r="F349" s="417" t="n"/>
      <c r="G349" s="238" t="n"/>
      <c r="H349" s="239" t="n"/>
      <c r="I349" s="240" t="n"/>
      <c r="K349" s="233" t="n"/>
    </row>
    <row r="350">
      <c r="A350" s="234" t="inlineStr">
        <is>
          <t>Semen-</t>
        </is>
      </c>
      <c r="B350" s="234" t="inlineStr">
        <is>
          <t>Spermatozoa, concentration</t>
        </is>
      </c>
      <c r="C350" s="235" t="n"/>
      <c r="D350" s="236" t="n">
        <v>0.377</v>
      </c>
      <c r="E350" s="244" t="n"/>
      <c r="F350" s="417" t="n"/>
      <c r="G350" s="238" t="n"/>
      <c r="H350" s="239" t="n"/>
      <c r="I350" s="240" t="n"/>
      <c r="K350" s="233" t="n"/>
    </row>
    <row r="351">
      <c r="A351" s="234" t="inlineStr">
        <is>
          <t>Semen-</t>
        </is>
      </c>
      <c r="B351" s="234" t="inlineStr">
        <is>
          <t>Spermatozoa, morphology</t>
        </is>
      </c>
      <c r="C351" s="235" t="n"/>
      <c r="D351" s="236" t="n">
        <v>0.282</v>
      </c>
      <c r="E351" s="244" t="n"/>
      <c r="F351" s="417" t="n"/>
      <c r="G351" s="238" t="n"/>
      <c r="H351" s="239" t="n"/>
      <c r="I351" s="240" t="n"/>
      <c r="K351" s="233" t="n"/>
    </row>
    <row r="352">
      <c r="A352" s="234" t="inlineStr">
        <is>
          <t>Semen-</t>
        </is>
      </c>
      <c r="B352" s="234" t="inlineStr">
        <is>
          <t>Spermatozoa, progressive motility</t>
        </is>
      </c>
      <c r="C352" s="235" t="n"/>
      <c r="D352" s="236" t="n">
        <v>0.216</v>
      </c>
      <c r="E352" s="244" t="n"/>
      <c r="F352" s="417" t="n"/>
      <c r="G352" s="238" t="n"/>
      <c r="H352" s="239" t="n"/>
      <c r="I352" s="240" t="n"/>
      <c r="K352" s="233" t="n"/>
    </row>
    <row r="353">
      <c r="A353" s="234" t="inlineStr">
        <is>
          <t>Semen-</t>
        </is>
      </c>
      <c r="B353" s="234" t="inlineStr">
        <is>
          <t>Spermatozoa, fast progressive motility</t>
        </is>
      </c>
      <c r="C353" s="235" t="n"/>
      <c r="D353" s="236" t="n">
        <v>0.293</v>
      </c>
      <c r="E353" s="244" t="n"/>
      <c r="F353" s="417" t="n"/>
      <c r="G353" s="238" t="n"/>
      <c r="H353" s="239" t="n"/>
      <c r="I353" s="240" t="n"/>
      <c r="K353" s="233" t="n"/>
    </row>
    <row r="354">
      <c r="A354" s="234" t="inlineStr">
        <is>
          <t>Semen-</t>
        </is>
      </c>
      <c r="B354" s="234" t="inlineStr">
        <is>
          <t>Spermatozoa, total motility</t>
        </is>
      </c>
      <c r="C354" s="235" t="n"/>
      <c r="D354" s="236" t="n">
        <v>0.239</v>
      </c>
      <c r="E354" s="244" t="n"/>
      <c r="F354" s="417" t="n"/>
      <c r="G354" s="238" t="n"/>
      <c r="H354" s="239" t="n"/>
      <c r="I354" s="240" t="n"/>
      <c r="K354" s="233" t="n"/>
    </row>
    <row r="355">
      <c r="A355" s="234" t="inlineStr">
        <is>
          <t>Semen-</t>
        </is>
      </c>
      <c r="B355" s="234" t="inlineStr">
        <is>
          <t>Spermatozoa, vitality</t>
        </is>
      </c>
      <c r="C355" s="235" t="n"/>
      <c r="D355" s="236" t="n">
        <v>0.154</v>
      </c>
      <c r="E355" s="244" t="n"/>
      <c r="F355" s="417" t="n"/>
      <c r="G355" s="238" t="n"/>
      <c r="H355" s="239" t="n"/>
      <c r="I355" s="240" t="n"/>
      <c r="K355" s="233" t="n"/>
    </row>
    <row r="356">
      <c r="A356" s="234" t="inlineStr">
        <is>
          <t>S-</t>
        </is>
      </c>
      <c r="B356" s="234" t="inlineStr">
        <is>
          <t>Superoxide dismutase</t>
        </is>
      </c>
      <c r="C356" s="235" t="n"/>
      <c r="D356" s="236" t="n">
        <v>0.191</v>
      </c>
      <c r="E356" s="244" t="n"/>
      <c r="F356" s="417" t="n"/>
      <c r="G356" s="238" t="n"/>
      <c r="H356" s="239" t="n"/>
      <c r="I356" s="240" t="n"/>
      <c r="K356" s="233" t="n"/>
    </row>
    <row r="357">
      <c r="A357" s="234" t="inlineStr">
        <is>
          <t>(B)Erythr-</t>
        </is>
      </c>
      <c r="B357" s="234" t="inlineStr">
        <is>
          <t>Superoxide dismutase</t>
        </is>
      </c>
      <c r="C357" s="235" t="n"/>
      <c r="D357" s="236" t="n">
        <v>0.135</v>
      </c>
      <c r="E357" s="244" t="n"/>
      <c r="F357" s="417" t="n"/>
      <c r="G357" s="238" t="n"/>
      <c r="H357" s="239" t="n"/>
      <c r="I357" s="240" t="n"/>
      <c r="K357" s="233" t="n"/>
    </row>
    <row r="358">
      <c r="A358" s="234" t="inlineStr">
        <is>
          <t>P-</t>
        </is>
      </c>
      <c r="B358" s="234" t="inlineStr">
        <is>
          <t>Taurine</t>
        </is>
      </c>
      <c r="C358" s="235" t="n"/>
      <c r="D358" s="236" t="n">
        <v>0.386</v>
      </c>
      <c r="E358" s="244" t="n"/>
      <c r="F358" s="417" t="n"/>
      <c r="G358" s="238" t="n"/>
      <c r="H358" s="239" t="n"/>
      <c r="I358" s="240" t="n"/>
      <c r="K358" s="233" t="n"/>
    </row>
    <row r="359">
      <c r="A359" s="234" t="inlineStr">
        <is>
          <t>P-</t>
        </is>
      </c>
      <c r="B359" s="234" t="inlineStr">
        <is>
          <t>Testosterone</t>
        </is>
      </c>
      <c r="C359" s="235" t="n"/>
      <c r="D359" s="236" t="n">
        <v>0.2107</v>
      </c>
      <c r="E359" s="244" t="n"/>
      <c r="F359" s="417" t="n"/>
      <c r="G359" s="238" t="n"/>
      <c r="H359" s="239" t="n"/>
      <c r="I359" s="240" t="n"/>
      <c r="K359" s="233" t="n"/>
    </row>
    <row r="360">
      <c r="A360" s="234" t="inlineStr">
        <is>
          <t>S-</t>
        </is>
      </c>
      <c r="B360" s="234" t="inlineStr">
        <is>
          <t>Testosterone</t>
        </is>
      </c>
      <c r="C360" s="235" t="n"/>
      <c r="D360" s="236" t="n">
        <v>0.1361</v>
      </c>
      <c r="E360" s="244" t="n"/>
      <c r="F360" s="417" t="inlineStr">
        <is>
          <t>0.4 nmol/L ≤ 2.7 nmol/L</t>
        </is>
      </c>
      <c r="G360" s="238" t="inlineStr">
        <is>
          <t>15% ≥ 2.7 nmol/L</t>
        </is>
      </c>
      <c r="H360" s="239" t="n">
        <v>0.22</v>
      </c>
      <c r="I360" s="240" t="n"/>
      <c r="K360" s="247" t="n">
        <v>0.155</v>
      </c>
    </row>
    <row r="361">
      <c r="A361" s="234" t="inlineStr">
        <is>
          <t>Saliva-</t>
        </is>
      </c>
      <c r="B361" s="234" t="inlineStr">
        <is>
          <t>Testosterone</t>
        </is>
      </c>
      <c r="C361" s="235" t="n"/>
      <c r="D361" s="236" t="n">
        <v>0.227</v>
      </c>
      <c r="E361" s="244" t="n"/>
      <c r="F361" s="417" t="n"/>
      <c r="G361" s="238" t="n"/>
      <c r="H361" s="239" t="n"/>
      <c r="I361" s="240" t="n"/>
      <c r="K361" s="233" t="n"/>
    </row>
    <row r="362">
      <c r="A362" s="234" t="inlineStr">
        <is>
          <t>S-</t>
        </is>
      </c>
      <c r="B362" s="234" t="inlineStr">
        <is>
          <t>Theophylline</t>
        </is>
      </c>
      <c r="C362" s="235" t="n"/>
      <c r="D362" s="248" t="n"/>
      <c r="E362" s="244" t="n"/>
      <c r="F362" s="417" t="inlineStr">
        <is>
          <t>3 umol/L ≤ 30 umol/L</t>
        </is>
      </c>
      <c r="G362" s="238" t="inlineStr">
        <is>
          <t>10% ≥ 30 umol/L</t>
        </is>
      </c>
      <c r="H362" s="239" t="n">
        <v>0.2</v>
      </c>
      <c r="I362" s="245" t="n">
        <v>0.25</v>
      </c>
      <c r="K362" s="233" t="n"/>
    </row>
    <row r="363">
      <c r="A363" s="234" t="inlineStr">
        <is>
          <t>S-</t>
        </is>
      </c>
      <c r="B363" s="234" t="inlineStr">
        <is>
          <t>Thyroglobulin</t>
        </is>
      </c>
      <c r="C363" s="254" t="n">
        <v>0.11</v>
      </c>
      <c r="D363" s="236" t="n">
        <v>0.219</v>
      </c>
      <c r="E363" s="244" t="n"/>
      <c r="F363" s="417" t="inlineStr">
        <is>
          <t>0.2 ug/L ≤ 1.7 ug/L</t>
        </is>
      </c>
      <c r="G363" s="238" t="inlineStr">
        <is>
          <t>12% ≥ 1.7 ug/L</t>
        </is>
      </c>
      <c r="H363" s="239" t="n">
        <v>0.178</v>
      </c>
      <c r="I363" s="240" t="n"/>
      <c r="K363" s="247" t="n">
        <v>0.181</v>
      </c>
    </row>
    <row r="364">
      <c r="A364" s="234" t="inlineStr">
        <is>
          <t>S-</t>
        </is>
      </c>
      <c r="B364" s="234" t="inlineStr">
        <is>
          <t>Thyroglobulin antibody</t>
        </is>
      </c>
      <c r="C364" s="235" t="n"/>
      <c r="D364" s="236" t="n">
        <v>0.276</v>
      </c>
      <c r="E364" s="244" t="n"/>
      <c r="F364" s="417" t="n"/>
      <c r="G364" s="238" t="n"/>
      <c r="H364" s="239" t="n"/>
      <c r="I364" s="240" t="n"/>
      <c r="K364" s="233" t="n"/>
    </row>
    <row r="365">
      <c r="A365" s="234" t="inlineStr">
        <is>
          <t>S-</t>
        </is>
      </c>
      <c r="B365" s="234" t="inlineStr">
        <is>
          <t>Thyroid peroxidase antibody</t>
        </is>
      </c>
      <c r="C365" s="235" t="n"/>
      <c r="D365" s="236" t="n">
        <v>0.462</v>
      </c>
      <c r="E365" s="244" t="n"/>
      <c r="F365" s="417" t="n"/>
      <c r="G365" s="238" t="n"/>
      <c r="H365" s="239" t="n"/>
      <c r="I365" s="240" t="n"/>
      <c r="K365" s="233" t="n"/>
    </row>
    <row r="366">
      <c r="A366" s="234" t="inlineStr">
        <is>
          <t>P-</t>
        </is>
      </c>
      <c r="B366" s="234" t="inlineStr">
        <is>
          <t>Thyroid stimulating hormone (TSH)</t>
        </is>
      </c>
      <c r="C366" s="235" t="n"/>
      <c r="D366" s="236" t="n">
        <v>0.382</v>
      </c>
      <c r="E366" s="244" t="n"/>
      <c r="F366" s="417" t="n"/>
      <c r="G366" s="238" t="n"/>
      <c r="H366" s="239" t="n"/>
      <c r="I366" s="240" t="n"/>
      <c r="K366" s="233" t="n"/>
    </row>
    <row r="367">
      <c r="A367" s="234" t="inlineStr">
        <is>
          <t>S-</t>
        </is>
      </c>
      <c r="B367" s="234" t="inlineStr">
        <is>
          <t>Thyroid stimulating hormone (TSH)</t>
        </is>
      </c>
      <c r="C367" s="242" t="n">
        <v>0.119</v>
      </c>
      <c r="D367" s="236" t="n">
        <v>0.237</v>
      </c>
      <c r="E367" s="244" t="n"/>
      <c r="F367" s="417" t="inlineStr">
        <is>
          <t>0.1 mU/L ≤ 0.5mU/L</t>
        </is>
      </c>
      <c r="G367" s="238" t="inlineStr">
        <is>
          <t>20% ≥ 0.5 mU/L</t>
        </is>
      </c>
      <c r="H367" s="239" t="n">
        <v>0.2</v>
      </c>
      <c r="I367" s="240" t="inlineStr">
        <is>
          <t>3sd</t>
        </is>
      </c>
      <c r="K367" s="247" t="n">
        <v>0.112</v>
      </c>
    </row>
    <row r="368">
      <c r="A368" s="234" t="inlineStr">
        <is>
          <t xml:space="preserve">P- </t>
        </is>
      </c>
      <c r="B368" s="234" t="inlineStr">
        <is>
          <t>Thrombin Time</t>
        </is>
      </c>
      <c r="C368" s="235" t="n"/>
      <c r="D368" s="248" t="n"/>
      <c r="E368" s="244" t="n"/>
      <c r="F368" s="417" t="n"/>
      <c r="G368" s="238" t="n"/>
      <c r="H368" s="239" t="n">
        <v>0.15</v>
      </c>
      <c r="I368" s="240" t="n"/>
      <c r="K368" s="233" t="n"/>
    </row>
    <row r="369">
      <c r="A369" s="234" t="inlineStr">
        <is>
          <t>S-</t>
        </is>
      </c>
      <c r="B369" s="234" t="inlineStr">
        <is>
          <t>Thyroxine (T4)</t>
        </is>
      </c>
      <c r="C369" s="235" t="n"/>
      <c r="D369" s="251" t="n">
        <v>0.07000000000000001</v>
      </c>
      <c r="E369" s="243" t="n">
        <v>0.104</v>
      </c>
      <c r="F369" s="417" t="inlineStr">
        <is>
          <t>12 nmol/L ≤ 120 nmol/L</t>
        </is>
      </c>
      <c r="G369" s="238" t="inlineStr">
        <is>
          <t>10% ≥ 120 nmol/L</t>
        </is>
      </c>
      <c r="H369" s="239" t="n">
        <v>0.15</v>
      </c>
      <c r="I369" s="245" t="n">
        <v>0.2</v>
      </c>
      <c r="K369" s="233" t="n"/>
    </row>
    <row r="370">
      <c r="A370" s="234" t="inlineStr">
        <is>
          <t>P-</t>
        </is>
      </c>
      <c r="B370" s="234" t="inlineStr">
        <is>
          <t>Thyroxine, free (FT4)</t>
        </is>
      </c>
      <c r="C370" s="235" t="n"/>
      <c r="D370" s="236" t="n">
        <v>0.08740000000000001</v>
      </c>
      <c r="E370" s="244" t="n"/>
      <c r="F370" s="417" t="n"/>
      <c r="G370" s="238" t="n"/>
      <c r="H370" s="239" t="n"/>
      <c r="I370" s="240" t="n"/>
      <c r="K370" s="233" t="n"/>
    </row>
    <row r="371">
      <c r="A371" s="234" t="inlineStr">
        <is>
          <t>S-</t>
        </is>
      </c>
      <c r="B371" s="234" t="inlineStr">
        <is>
          <t>Thyroxine, free (FT4)</t>
        </is>
      </c>
      <c r="C371" s="235" t="n"/>
      <c r="D371" s="251" t="n">
        <v>0.08</v>
      </c>
      <c r="E371" s="244" t="n"/>
      <c r="F371" s="417" t="inlineStr">
        <is>
          <t>1.5 pmol/L ≤ 12 pmol/L</t>
        </is>
      </c>
      <c r="G371" s="238" t="inlineStr">
        <is>
          <t>12% ≥ 12 pmol/L</t>
        </is>
      </c>
      <c r="H371" s="239" t="n">
        <v>0.16</v>
      </c>
      <c r="I371" s="240" t="inlineStr">
        <is>
          <t>3sd</t>
        </is>
      </c>
      <c r="K371" s="247" t="n">
        <v>0.119</v>
      </c>
    </row>
    <row r="372">
      <c r="A372" s="234" t="inlineStr">
        <is>
          <t>S-</t>
        </is>
      </c>
      <c r="B372" s="234" t="inlineStr">
        <is>
          <t>Thyroxine binding globulin (TBG)</t>
        </is>
      </c>
      <c r="C372" s="235" t="n"/>
      <c r="D372" s="236" t="n">
        <v>0.001</v>
      </c>
      <c r="E372" s="243" t="n">
        <v>0.002</v>
      </c>
      <c r="F372" s="417" t="n"/>
      <c r="G372" s="238" t="n"/>
      <c r="H372" s="239" t="n"/>
      <c r="I372" s="240" t="n"/>
      <c r="K372" s="233" t="n"/>
    </row>
    <row r="373">
      <c r="A373" s="234" t="inlineStr">
        <is>
          <t>P-</t>
        </is>
      </c>
      <c r="B373" s="234" t="inlineStr">
        <is>
          <t>Tirosine</t>
        </is>
      </c>
      <c r="C373" s="235" t="n"/>
      <c r="D373" s="236" t="n">
        <v>0.241</v>
      </c>
      <c r="E373" s="244" t="n"/>
      <c r="F373" s="417" t="n"/>
      <c r="G373" s="238" t="n"/>
      <c r="H373" s="239" t="n"/>
      <c r="I373" s="240" t="n"/>
      <c r="K373" s="233" t="n"/>
    </row>
    <row r="374">
      <c r="A374" s="234" t="inlineStr">
        <is>
          <t>S-</t>
        </is>
      </c>
      <c r="B374" s="234" t="inlineStr">
        <is>
          <t>Tissue polypeptide antigen (TPA)</t>
        </is>
      </c>
      <c r="C374" s="235" t="n"/>
      <c r="D374" s="236" t="n">
        <v>0.434</v>
      </c>
      <c r="E374" s="244" t="n"/>
      <c r="F374" s="417" t="n"/>
      <c r="G374" s="238" t="n"/>
      <c r="H374" s="239" t="n"/>
      <c r="I374" s="240" t="n"/>
      <c r="K374" s="233" t="n"/>
    </row>
    <row r="375">
      <c r="A375" s="234" t="inlineStr">
        <is>
          <t>S-</t>
        </is>
      </c>
      <c r="B375" s="234" t="inlineStr">
        <is>
          <t>Tissue polypeptide specific antigen (TPS)</t>
        </is>
      </c>
      <c r="C375" s="235" t="n"/>
      <c r="D375" s="236" t="n">
        <v>0.583</v>
      </c>
      <c r="E375" s="244" t="n"/>
      <c r="F375" s="417" t="n"/>
      <c r="G375" s="238" t="n"/>
      <c r="H375" s="239" t="n"/>
      <c r="I375" s="240" t="n"/>
      <c r="K375" s="233" t="n"/>
    </row>
    <row r="376">
      <c r="A376" s="234" t="inlineStr">
        <is>
          <t>S-</t>
        </is>
      </c>
      <c r="B376" s="234" t="inlineStr">
        <is>
          <t>Tobramycin</t>
        </is>
      </c>
      <c r="C376" s="235" t="n"/>
      <c r="D376" s="248" t="n"/>
      <c r="E376" s="244" t="n"/>
      <c r="F376" s="417" t="inlineStr">
        <is>
          <t>0.5mg/L ≤5mgl/L</t>
        </is>
      </c>
      <c r="G376" s="238" t="inlineStr">
        <is>
          <t>10% ≥5.1mg/L</t>
        </is>
      </c>
      <c r="H376" s="239" t="n">
        <v>0.2</v>
      </c>
      <c r="I376" s="245" t="n">
        <v>0.25</v>
      </c>
      <c r="K376" s="233" t="n"/>
    </row>
    <row r="377">
      <c r="A377" s="234" t="inlineStr">
        <is>
          <t>U-</t>
        </is>
      </c>
      <c r="B377" s="234" t="inlineStr">
        <is>
          <t>Total catecolamines, concentration, 24h</t>
        </is>
      </c>
      <c r="C377" s="235" t="n"/>
      <c r="D377" s="236" t="n">
        <v>0.298</v>
      </c>
      <c r="E377" s="244" t="n"/>
      <c r="F377" s="417" t="n"/>
      <c r="G377" s="238" t="n"/>
      <c r="H377" s="239" t="n"/>
      <c r="I377" s="240" t="n"/>
      <c r="K377" s="233" t="n"/>
    </row>
    <row r="378">
      <c r="A378" s="234" t="inlineStr">
        <is>
          <t>S-</t>
        </is>
      </c>
      <c r="B378" s="234" t="inlineStr">
        <is>
          <t>Transferrin</t>
        </is>
      </c>
      <c r="C378" s="235" t="n"/>
      <c r="D378" s="236" t="n">
        <v>0.038</v>
      </c>
      <c r="E378" s="243" t="n">
        <v>0.057</v>
      </c>
      <c r="F378" s="417" t="inlineStr">
        <is>
          <t>0.2 g/L ≤ 2.5 g/L</t>
        </is>
      </c>
      <c r="G378" s="238" t="inlineStr">
        <is>
          <t>8% &gt;2.50 g/L</t>
        </is>
      </c>
      <c r="H378" s="239" t="n">
        <v>0.11</v>
      </c>
      <c r="I378" s="240" t="n"/>
      <c r="K378" s="233" t="n"/>
    </row>
    <row r="379">
      <c r="A379" s="234" t="inlineStr">
        <is>
          <t>P-</t>
        </is>
      </c>
      <c r="B379" s="234" t="inlineStr">
        <is>
          <t>Treonine</t>
        </is>
      </c>
      <c r="C379" s="235" t="n"/>
      <c r="D379" s="236" t="n">
        <v>0.242</v>
      </c>
      <c r="E379" s="244" t="n"/>
      <c r="F379" s="417" t="n"/>
      <c r="G379" s="238" t="n"/>
      <c r="H379" s="239" t="n"/>
      <c r="I379" s="240" t="n"/>
      <c r="K379" s="233" t="n"/>
    </row>
    <row r="380">
      <c r="A380" s="234" t="inlineStr">
        <is>
          <t>S-</t>
        </is>
      </c>
      <c r="B380" s="234" t="inlineStr">
        <is>
          <t>Triglyceride</t>
        </is>
      </c>
      <c r="C380" s="254" t="n">
        <v>0.13</v>
      </c>
      <c r="D380" s="236" t="n">
        <v>0.2599</v>
      </c>
      <c r="E380" s="244" t="n"/>
      <c r="F380" s="417" t="inlineStr">
        <is>
          <t>0.2 mmol/L ≤ 1.6 mmol/L</t>
        </is>
      </c>
      <c r="G380" s="238" t="inlineStr">
        <is>
          <t>12% ≥ 1.6 mmol/L</t>
        </is>
      </c>
      <c r="H380" s="239" t="n">
        <v>0.2</v>
      </c>
      <c r="I380" s="245" t="n">
        <v>0.25</v>
      </c>
      <c r="K380" s="247" t="n">
        <v>0.154</v>
      </c>
    </row>
    <row r="381">
      <c r="A381" s="234" t="inlineStr">
        <is>
          <t>P-</t>
        </is>
      </c>
      <c r="B381" s="234" t="inlineStr">
        <is>
          <t>Triiodothyronine (T3)</t>
        </is>
      </c>
      <c r="C381" s="235" t="n"/>
      <c r="D381" s="236" t="n">
        <v>0.1294</v>
      </c>
      <c r="E381" s="244" t="n"/>
      <c r="F381" s="417" t="n"/>
      <c r="G381" s="238" t="n"/>
      <c r="H381" s="239" t="n"/>
      <c r="I381" s="240" t="n"/>
      <c r="K381" s="233" t="n"/>
    </row>
    <row r="382">
      <c r="A382" s="234" t="inlineStr">
        <is>
          <t>S-</t>
        </is>
      </c>
      <c r="B382" s="234" t="inlineStr">
        <is>
          <t>Triiodothyronine (T3)</t>
        </is>
      </c>
      <c r="C382" s="235" t="n"/>
      <c r="D382" s="236" t="n">
        <v>0.0922</v>
      </c>
      <c r="E382" s="244" t="n"/>
      <c r="F382" s="417" t="inlineStr">
        <is>
          <t>0.2 nmol/L ≤ 1.3 nmol/L</t>
        </is>
      </c>
      <c r="G382" s="238" t="inlineStr">
        <is>
          <t>15% ≥ 1.3 nmol/L</t>
        </is>
      </c>
      <c r="H382" s="239" t="n">
        <v>0.16</v>
      </c>
      <c r="I382" s="240" t="n"/>
      <c r="K382" s="233" t="n"/>
    </row>
    <row r="383">
      <c r="A383" s="234" t="inlineStr">
        <is>
          <t>S-</t>
        </is>
      </c>
      <c r="B383" s="234" t="inlineStr">
        <is>
          <t>Triiodothyronine, free (FT3)</t>
        </is>
      </c>
      <c r="C383" s="235" t="n"/>
      <c r="D383" s="236" t="n">
        <v>0.113</v>
      </c>
      <c r="E383" s="244" t="n"/>
      <c r="F383" s="417" t="inlineStr">
        <is>
          <t>0.7 pmol/L ≤ 3.5 pmol/L</t>
        </is>
      </c>
      <c r="G383" s="238" t="inlineStr">
        <is>
          <t>20% ≥ 3.5 pmol/L</t>
        </is>
      </c>
      <c r="H383" s="239" t="n">
        <v>0.2</v>
      </c>
      <c r="I383" s="240" t="n"/>
      <c r="K383" s="247" t="n">
        <v>0.133</v>
      </c>
    </row>
    <row r="384">
      <c r="A384" s="234" t="inlineStr">
        <is>
          <t>P-</t>
        </is>
      </c>
      <c r="B384" s="234" t="inlineStr">
        <is>
          <t>Troponin I</t>
        </is>
      </c>
      <c r="C384" s="235" t="n"/>
      <c r="D384" s="236" t="n">
        <v>0.7635999999999999</v>
      </c>
      <c r="E384" s="244" t="n"/>
      <c r="F384" s="417" t="n"/>
      <c r="G384" s="238" t="n"/>
      <c r="H384" s="239" t="n"/>
      <c r="I384" s="240" t="n"/>
      <c r="K384" s="233" t="n"/>
    </row>
    <row r="385" ht="25.5" customHeight="1">
      <c r="A385" s="234" t="inlineStr">
        <is>
          <t>S-</t>
        </is>
      </c>
      <c r="B385" s="234" t="inlineStr">
        <is>
          <t>Troponin I</t>
        </is>
      </c>
      <c r="C385" s="235" t="n"/>
      <c r="D385" s="236" t="n">
        <v>0.2791</v>
      </c>
      <c r="E385" s="244" t="n"/>
      <c r="F385" s="417" t="inlineStr">
        <is>
          <t>0.002 ug/mL ≤ 0.01 ug/mL</t>
        </is>
      </c>
      <c r="G385" s="238" t="inlineStr">
        <is>
          <t>20% ≥ 0.010 ug/mL</t>
        </is>
      </c>
      <c r="H385" s="239" t="n">
        <v>0.23</v>
      </c>
      <c r="I385" s="240" t="n"/>
      <c r="K385" s="233" t="n"/>
    </row>
    <row r="386">
      <c r="A386" s="234" t="inlineStr">
        <is>
          <t>S-</t>
        </is>
      </c>
      <c r="B386" s="234" t="inlineStr">
        <is>
          <t>Troponin T</t>
        </is>
      </c>
      <c r="C386" s="235" t="n"/>
      <c r="D386" s="236" t="n">
        <v>0.489</v>
      </c>
      <c r="E386" s="244" t="n"/>
      <c r="F386" s="417" t="inlineStr">
        <is>
          <t>0.01 ug/L ≤ 0.05 ug/L</t>
        </is>
      </c>
      <c r="G386" s="238" t="inlineStr">
        <is>
          <t>20% ≥ 0.05 ug/L</t>
        </is>
      </c>
      <c r="H386" s="239" t="n">
        <v>0.23</v>
      </c>
      <c r="I386" s="240" t="n"/>
      <c r="K386" s="233" t="n"/>
    </row>
    <row r="387">
      <c r="A387" s="234" t="inlineStr">
        <is>
          <t>P-</t>
        </is>
      </c>
      <c r="B387" s="234" t="inlineStr">
        <is>
          <t>Tryptophan</t>
        </is>
      </c>
      <c r="C387" s="235" t="n"/>
      <c r="D387" s="236" t="n">
        <v>0.573</v>
      </c>
      <c r="E387" s="244" t="n"/>
      <c r="F387" s="417" t="n"/>
      <c r="G387" s="238" t="n"/>
      <c r="H387" s="239" t="n"/>
      <c r="I387" s="240" t="n"/>
      <c r="K387" s="233" t="n"/>
    </row>
    <row r="388">
      <c r="A388" s="234" t="inlineStr">
        <is>
          <t>S-</t>
        </is>
      </c>
      <c r="B388" s="234" t="inlineStr">
        <is>
          <t>Tumor Necrosis Factor-a (TNF-a)</t>
        </is>
      </c>
      <c r="C388" s="235" t="n"/>
      <c r="D388" s="236" t="n">
        <v>0.484</v>
      </c>
      <c r="E388" s="244" t="n"/>
      <c r="F388" s="417" t="n"/>
      <c r="G388" s="238" t="n"/>
      <c r="H388" s="239" t="n"/>
      <c r="I388" s="240" t="n"/>
      <c r="K388" s="233" t="n"/>
    </row>
    <row r="389" ht="25.5" customHeight="1">
      <c r="A389" s="234" t="inlineStr">
        <is>
          <t>S-</t>
        </is>
      </c>
      <c r="B389" s="234" t="inlineStr">
        <is>
          <t>Urate</t>
        </is>
      </c>
      <c r="C389" s="254" t="inlineStr">
        <is>
          <t>Fso</t>
        </is>
      </c>
      <c r="D389" s="236" t="n">
        <v>0.1197</v>
      </c>
      <c r="E389" s="244" t="n"/>
      <c r="F389" s="417" t="inlineStr">
        <is>
          <t>0.03 mmol/L ≤ 0.38 mmol/L</t>
        </is>
      </c>
      <c r="G389" s="238" t="inlineStr">
        <is>
          <t>8% ≥ 0.38 mmol/L</t>
        </is>
      </c>
      <c r="H389" s="239" t="n">
        <v>0.15</v>
      </c>
      <c r="I389" s="245" t="n">
        <v>0.17</v>
      </c>
      <c r="K389" s="247" t="n">
        <v>0.106</v>
      </c>
    </row>
    <row r="390" ht="15" customHeight="1">
      <c r="A390" s="234" t="inlineStr">
        <is>
          <t>U-</t>
        </is>
      </c>
      <c r="B390" s="234" t="inlineStr">
        <is>
          <t>Urate, output, 24h</t>
        </is>
      </c>
      <c r="C390" s="242" t="n">
        <v>0.097</v>
      </c>
      <c r="D390" s="236" t="n">
        <v>0.1939</v>
      </c>
      <c r="E390" s="244" t="n"/>
      <c r="F390" s="417" t="inlineStr">
        <is>
          <t>0.3mmol/L</t>
        </is>
      </c>
      <c r="G390" s="418" t="n"/>
      <c r="H390" s="239" t="n">
        <v>0.15</v>
      </c>
      <c r="I390" s="240" t="n"/>
      <c r="K390" s="233" t="n"/>
    </row>
    <row r="391">
      <c r="A391" s="234" t="inlineStr">
        <is>
          <t>B-Gas</t>
        </is>
      </c>
      <c r="B391" s="234" t="inlineStr">
        <is>
          <t>Urea</t>
        </is>
      </c>
      <c r="C391" s="235" t="n"/>
      <c r="D391" s="248" t="n"/>
      <c r="E391" s="244" t="n"/>
      <c r="F391" s="417" t="inlineStr">
        <is>
          <t>1.0mmol/L ≤10mmol/L</t>
        </is>
      </c>
      <c r="G391" s="238" t="inlineStr">
        <is>
          <t>10% ≥10mmol/L</t>
        </is>
      </c>
      <c r="H391" s="239" t="n"/>
      <c r="I391" s="240" t="n"/>
      <c r="K391" s="233" t="n"/>
    </row>
    <row r="392">
      <c r="A392" s="234" t="inlineStr">
        <is>
          <t>S-</t>
        </is>
      </c>
      <c r="B392" s="234" t="inlineStr">
        <is>
          <t>Urea</t>
        </is>
      </c>
      <c r="C392" s="242" t="n">
        <v>0.078</v>
      </c>
      <c r="D392" s="236" t="n">
        <v>0.1555</v>
      </c>
      <c r="E392" s="244" t="n"/>
      <c r="F392" s="417" t="inlineStr">
        <is>
          <t>0.5 mmol/L ≤ 4.0 mmol/L</t>
        </is>
      </c>
      <c r="G392" s="238" t="inlineStr">
        <is>
          <t>12% ≥ 4.0 mmol/L</t>
        </is>
      </c>
      <c r="H392" s="239" t="n">
        <v>0.15</v>
      </c>
      <c r="I392" s="240" t="inlineStr">
        <is>
          <t>0.7mmol/L or 9%</t>
        </is>
      </c>
      <c r="K392" s="247" t="n">
        <v>0.125</v>
      </c>
    </row>
    <row r="393">
      <c r="A393" s="234" t="inlineStr">
        <is>
          <t>U-</t>
        </is>
      </c>
      <c r="B393" s="234" t="inlineStr">
        <is>
          <t>Urea, output, 24h</t>
        </is>
      </c>
      <c r="C393" s="254" t="n">
        <v>0.11</v>
      </c>
      <c r="D393" s="236" t="n">
        <v>0.221</v>
      </c>
      <c r="E393" s="244" t="n"/>
      <c r="F393" s="417" t="inlineStr">
        <is>
          <t>20 mmol/L ≤ 200 mmol/L</t>
        </is>
      </c>
      <c r="G393" s="238" t="inlineStr">
        <is>
          <t>10% ≥ 200 mmol/L</t>
        </is>
      </c>
      <c r="H393" s="239" t="n">
        <v>0.16</v>
      </c>
      <c r="I393" s="240" t="n"/>
      <c r="K393" s="233" t="n"/>
    </row>
    <row r="394">
      <c r="A394" s="234" t="inlineStr">
        <is>
          <t>P-</t>
        </is>
      </c>
      <c r="B394" s="234" t="inlineStr">
        <is>
          <t>Valine</t>
        </is>
      </c>
      <c r="C394" s="246" t="n"/>
      <c r="D394" s="236" t="n">
        <v>0.191</v>
      </c>
      <c r="E394" s="244" t="n"/>
      <c r="F394" s="417" t="n"/>
      <c r="G394" s="238" t="n"/>
      <c r="H394" s="239" t="n"/>
      <c r="I394" s="240" t="n"/>
      <c r="K394" s="233" t="n"/>
    </row>
    <row r="395">
      <c r="A395" s="234" t="inlineStr">
        <is>
          <t>S-</t>
        </is>
      </c>
      <c r="B395" s="234" t="inlineStr">
        <is>
          <t>Valproate</t>
        </is>
      </c>
      <c r="C395" s="246" t="n"/>
      <c r="D395" s="248" t="n"/>
      <c r="E395" s="244" t="n"/>
      <c r="F395" s="417" t="inlineStr">
        <is>
          <t>25 umol/L ≤ 250 umol/L</t>
        </is>
      </c>
      <c r="G395" s="238" t="inlineStr">
        <is>
          <t>10% ≥ 250 umol/L</t>
        </is>
      </c>
      <c r="H395" s="239" t="n">
        <v>0.17</v>
      </c>
      <c r="I395" s="245" t="n">
        <v>0.25</v>
      </c>
      <c r="K395" s="233" t="n"/>
    </row>
    <row r="396">
      <c r="A396" s="234" t="inlineStr">
        <is>
          <t>S-</t>
        </is>
      </c>
      <c r="B396" s="234" t="inlineStr">
        <is>
          <t>Vancomycin</t>
        </is>
      </c>
      <c r="C396" s="246" t="n"/>
      <c r="D396" s="248" t="n"/>
      <c r="E396" s="244" t="n"/>
      <c r="F396" s="417" t="inlineStr">
        <is>
          <t>2.0mg/L ≤20.3mgl/L</t>
        </is>
      </c>
      <c r="G396" s="238" t="inlineStr">
        <is>
          <t>10% ≥20.3mg/L</t>
        </is>
      </c>
      <c r="H396" s="239" t="n">
        <v>0.2</v>
      </c>
      <c r="I396" s="240" t="n"/>
      <c r="K396" s="233" t="n"/>
    </row>
    <row r="397">
      <c r="A397" s="234" t="inlineStr">
        <is>
          <t>U-</t>
        </is>
      </c>
      <c r="B397" s="234" t="inlineStr">
        <is>
          <t>Vanilmandelic Acid concentration, 24h</t>
        </is>
      </c>
      <c r="C397" s="246" t="n"/>
      <c r="D397" s="236" t="n">
        <v>0.313</v>
      </c>
      <c r="E397" s="244" t="n"/>
      <c r="F397" s="417" t="n"/>
      <c r="G397" s="238" t="n"/>
      <c r="H397" s="239" t="n">
        <v>0.25</v>
      </c>
      <c r="I397" s="240" t="n"/>
      <c r="K397" s="233" t="n"/>
    </row>
    <row r="398">
      <c r="A398" s="234" t="inlineStr">
        <is>
          <t>S-</t>
        </is>
      </c>
      <c r="B398" s="234" t="inlineStr">
        <is>
          <t>Vascular cell adhesion molecule-1 (VCAM-1)</t>
        </is>
      </c>
      <c r="C398" s="246" t="n"/>
      <c r="D398" s="236" t="n">
        <v>0.08500000000000001</v>
      </c>
      <c r="E398" s="243" t="n">
        <v>0.127</v>
      </c>
      <c r="F398" s="417" t="n"/>
      <c r="G398" s="238" t="n"/>
      <c r="H398" s="239" t="n"/>
      <c r="I398" s="240" t="n"/>
      <c r="K398" s="233" t="n"/>
    </row>
    <row r="399">
      <c r="A399" s="234" t="inlineStr">
        <is>
          <t>P-</t>
        </is>
      </c>
      <c r="B399" s="234" t="inlineStr">
        <is>
          <t>Vascular endotelial growth factor</t>
        </is>
      </c>
      <c r="C399" s="246" t="n"/>
      <c r="D399" s="236" t="n">
        <v>0.174</v>
      </c>
      <c r="E399" s="243" t="n">
        <v>0.261</v>
      </c>
      <c r="F399" s="417" t="n"/>
      <c r="G399" s="238" t="n"/>
      <c r="H399" s="239" t="n"/>
      <c r="I399" s="240" t="n"/>
      <c r="K399" s="233" t="n"/>
    </row>
    <row r="400">
      <c r="A400" s="234" t="inlineStr">
        <is>
          <t>B-</t>
        </is>
      </c>
      <c r="B400" s="234" t="inlineStr">
        <is>
          <t>Vascular endotelial growth factor</t>
        </is>
      </c>
      <c r="C400" s="246" t="n"/>
      <c r="D400" s="236" t="n">
        <v>0.198</v>
      </c>
      <c r="E400" s="244" t="n"/>
      <c r="F400" s="417" t="n"/>
      <c r="G400" s="238" t="n"/>
      <c r="H400" s="239" t="n"/>
      <c r="I400" s="240" t="n"/>
      <c r="K400" s="233" t="n"/>
    </row>
    <row r="401">
      <c r="A401" s="234" t="inlineStr">
        <is>
          <t>S-</t>
        </is>
      </c>
      <c r="B401" s="234" t="inlineStr">
        <is>
          <t>Vascular endotelial growth factor</t>
        </is>
      </c>
      <c r="C401" s="246" t="n"/>
      <c r="D401" s="251" t="n">
        <v>0.21</v>
      </c>
      <c r="E401" s="244" t="n"/>
      <c r="F401" s="417" t="n"/>
      <c r="G401" s="238" t="n"/>
      <c r="H401" s="239" t="n"/>
      <c r="I401" s="240" t="n"/>
      <c r="K401" s="233" t="n"/>
    </row>
    <row r="402">
      <c r="A402" s="234" t="inlineStr">
        <is>
          <t>P-</t>
        </is>
      </c>
      <c r="B402" s="234" t="inlineStr">
        <is>
          <t>Vitamin B1</t>
        </is>
      </c>
      <c r="C402" s="246" t="n"/>
      <c r="D402" s="236" t="n">
        <v>0.07199999999999999</v>
      </c>
      <c r="E402" s="244" t="n"/>
      <c r="F402" s="417" t="n"/>
      <c r="G402" s="238" t="n"/>
      <c r="H402" s="239" t="n"/>
      <c r="I402" s="240" t="n"/>
      <c r="K402" s="233" t="n"/>
    </row>
    <row r="403">
      <c r="A403" s="234" t="inlineStr">
        <is>
          <t>B-</t>
        </is>
      </c>
      <c r="B403" s="234" t="inlineStr">
        <is>
          <t>Vitamin B2 (Riboflavin)</t>
        </is>
      </c>
      <c r="C403" s="246" t="n"/>
      <c r="D403" s="236" t="n">
        <v>0.077</v>
      </c>
      <c r="E403" s="244" t="n"/>
      <c r="F403" s="417" t="n"/>
      <c r="G403" s="238" t="n"/>
      <c r="H403" s="239" t="n"/>
      <c r="I403" s="240" t="n"/>
      <c r="K403" s="233" t="n"/>
    </row>
    <row r="404">
      <c r="A404" s="234" t="inlineStr">
        <is>
          <t>(B)Eryth-</t>
        </is>
      </c>
      <c r="B404" s="234" t="inlineStr">
        <is>
          <t>Vitamin B2 (Riboflavin)</t>
        </is>
      </c>
      <c r="C404" s="246" t="n"/>
      <c r="D404" s="236" t="n">
        <v>0.08500000000000001</v>
      </c>
      <c r="E404" s="244" t="n"/>
      <c r="F404" s="417" t="n"/>
      <c r="G404" s="238" t="n"/>
      <c r="H404" s="239" t="n"/>
      <c r="I404" s="240" t="n"/>
      <c r="K404" s="233" t="n"/>
    </row>
    <row r="405" ht="25.5" customHeight="1">
      <c r="A405" s="234" t="inlineStr">
        <is>
          <t>(B)Eryth-</t>
        </is>
      </c>
      <c r="B405" s="234" t="inlineStr">
        <is>
          <t>Vitamin B2 status (gluthation reductase activation)</t>
        </is>
      </c>
      <c r="C405" s="246" t="n"/>
      <c r="D405" s="236" t="n">
        <v>0.144</v>
      </c>
      <c r="E405" s="244" t="n"/>
      <c r="F405" s="417" t="n"/>
      <c r="G405" s="238" t="n"/>
      <c r="H405" s="239" t="n"/>
      <c r="I405" s="240" t="n"/>
      <c r="K405" s="233" t="n"/>
    </row>
    <row r="406">
      <c r="A406" s="234" t="inlineStr">
        <is>
          <t>(B)Eryth-</t>
        </is>
      </c>
      <c r="B406" s="234" t="inlineStr">
        <is>
          <t>Vitamin B12</t>
        </is>
      </c>
      <c r="C406" s="246" t="n"/>
      <c r="D406" s="251" t="n">
        <v>0.3</v>
      </c>
      <c r="E406" s="244" t="n"/>
      <c r="F406" s="417" t="n"/>
      <c r="G406" s="238" t="n"/>
      <c r="H406" s="239" t="n"/>
      <c r="I406" s="240" t="n"/>
      <c r="K406" s="233" t="n"/>
    </row>
    <row r="407">
      <c r="A407" s="234" t="inlineStr">
        <is>
          <t>S-</t>
        </is>
      </c>
      <c r="B407" s="234" t="inlineStr">
        <is>
          <t>Vitamin B12</t>
        </is>
      </c>
      <c r="C407" s="246" t="n"/>
      <c r="D407" s="248" t="n"/>
      <c r="E407" s="244" t="n"/>
      <c r="F407" s="417" t="inlineStr">
        <is>
          <t>18 pmol/L ≤ 120 pmol/L</t>
        </is>
      </c>
      <c r="G407" s="238" t="inlineStr">
        <is>
          <t>15% ≥ 120 pmol/L</t>
        </is>
      </c>
      <c r="H407" s="239" t="n">
        <v>0.2</v>
      </c>
      <c r="I407" s="240" t="n"/>
      <c r="K407" s="247" t="n">
        <v>0.173</v>
      </c>
    </row>
    <row r="408">
      <c r="A408" s="234" t="inlineStr">
        <is>
          <t>(B)Eryth-</t>
        </is>
      </c>
      <c r="B408" s="234" t="inlineStr">
        <is>
          <t>Vitamin B6</t>
        </is>
      </c>
      <c r="C408" s="246" t="n"/>
      <c r="D408" s="236" t="n">
        <v>0.185</v>
      </c>
      <c r="E408" s="244" t="n"/>
      <c r="F408" s="417" t="n"/>
      <c r="G408" s="238" t="n"/>
      <c r="H408" s="239" t="n"/>
      <c r="I408" s="240" t="n"/>
      <c r="K408" s="233" t="n"/>
    </row>
    <row r="409">
      <c r="A409" s="234" t="inlineStr">
        <is>
          <t>B-</t>
        </is>
      </c>
      <c r="B409" s="234" t="inlineStr">
        <is>
          <t>Vitamin B6</t>
        </is>
      </c>
      <c r="C409" s="246" t="n"/>
      <c r="D409" s="236" t="n">
        <v>0.264</v>
      </c>
      <c r="E409" s="244" t="n"/>
      <c r="F409" s="417" t="n"/>
      <c r="G409" s="238" t="n"/>
      <c r="H409" s="239" t="n"/>
      <c r="I409" s="240" t="n"/>
      <c r="K409" s="233" t="n"/>
    </row>
    <row r="410">
      <c r="A410" s="234" t="inlineStr">
        <is>
          <t>(B)Eryth-</t>
        </is>
      </c>
      <c r="B410" s="234" t="inlineStr">
        <is>
          <t>Vitamin E (Tocopherol)</t>
        </is>
      </c>
      <c r="C410" s="246" t="n"/>
      <c r="D410" s="236" t="n">
        <v>0.119</v>
      </c>
      <c r="E410" s="244" t="n"/>
      <c r="F410" s="417" t="n"/>
      <c r="G410" s="238" t="n"/>
      <c r="H410" s="239" t="n"/>
      <c r="I410" s="240" t="n"/>
      <c r="K410" s="233" t="n"/>
    </row>
    <row r="411">
      <c r="A411" s="234" t="inlineStr">
        <is>
          <t>(B)Eryth-</t>
        </is>
      </c>
      <c r="B411" s="234" t="inlineStr">
        <is>
          <t>Vitamin K (Phylloquinone)</t>
        </is>
      </c>
      <c r="C411" s="246" t="n"/>
      <c r="D411" s="236" t="n">
        <v>0.459</v>
      </c>
      <c r="E411" s="244" t="n"/>
      <c r="F411" s="417" t="n"/>
      <c r="G411" s="238" t="n"/>
      <c r="H411" s="239" t="n"/>
      <c r="I411" s="240" t="n"/>
      <c r="K411" s="233" t="n"/>
    </row>
    <row r="412">
      <c r="A412" s="234" t="inlineStr">
        <is>
          <t>P-</t>
        </is>
      </c>
      <c r="B412" s="234" t="inlineStr">
        <is>
          <t>Von Willebrand factor</t>
        </is>
      </c>
      <c r="C412" s="246" t="n"/>
      <c r="D412" s="236" t="n">
        <v>0.089</v>
      </c>
      <c r="E412" s="243" t="n">
        <v>0.134</v>
      </c>
      <c r="F412" s="417" t="n"/>
      <c r="G412" s="238" t="n"/>
      <c r="H412" s="239" t="n"/>
      <c r="I412" s="240" t="n"/>
      <c r="K412" s="233" t="n"/>
    </row>
    <row r="413">
      <c r="A413" s="234" t="inlineStr">
        <is>
          <t>S-</t>
        </is>
      </c>
      <c r="B413" s="234" t="inlineStr">
        <is>
          <t>Water</t>
        </is>
      </c>
      <c r="C413" s="246" t="n"/>
      <c r="D413" s="236" t="n">
        <v>0.033</v>
      </c>
      <c r="E413" s="252" t="n">
        <v>0.05</v>
      </c>
      <c r="F413" s="417" t="n"/>
      <c r="G413" s="238" t="n"/>
      <c r="H413" s="239" t="n"/>
      <c r="I413" s="240" t="n"/>
      <c r="K413" s="233" t="n"/>
    </row>
    <row r="414">
      <c r="A414" s="234" t="inlineStr">
        <is>
          <t>S-</t>
        </is>
      </c>
      <c r="B414" s="234" t="inlineStr">
        <is>
          <t>Zinc</t>
        </is>
      </c>
      <c r="C414" s="246" t="n"/>
      <c r="D414" s="251" t="n">
        <v>0.11</v>
      </c>
      <c r="E414" s="237" t="n"/>
      <c r="F414" s="238" t="n"/>
      <c r="G414" s="238" t="n"/>
      <c r="H414" s="239" t="n">
        <v>0.14</v>
      </c>
      <c r="I414" s="240" t="n"/>
      <c r="K414" s="233" t="n"/>
    </row>
    <row r="415">
      <c r="A415" s="234" t="inlineStr">
        <is>
          <t>P-</t>
        </is>
      </c>
      <c r="B415" s="234" t="inlineStr">
        <is>
          <t>Zinc</t>
        </is>
      </c>
      <c r="C415" s="246" t="n"/>
      <c r="D415" s="236" t="n">
        <v>0.135</v>
      </c>
      <c r="E415" s="237" t="n"/>
      <c r="F415" s="238" t="n"/>
      <c r="G415" s="238" t="n"/>
      <c r="H415" s="239" t="n"/>
      <c r="I415" s="240" t="n"/>
      <c r="K415" s="233" t="n"/>
    </row>
  </sheetData>
  <autoFilter ref="A4:I415"/>
  <mergeCells count="15">
    <mergeCell ref="C2:E2"/>
    <mergeCell ref="F3:G3"/>
    <mergeCell ref="F87:G87"/>
    <mergeCell ref="F295:G295"/>
    <mergeCell ref="F274:G274"/>
    <mergeCell ref="F2:I2"/>
    <mergeCell ref="F249:G249"/>
    <mergeCell ref="F340:G340"/>
    <mergeCell ref="F390:G390"/>
    <mergeCell ref="F238:G238"/>
    <mergeCell ref="F1:G1"/>
    <mergeCell ref="F286:G286"/>
    <mergeCell ref="F101:G101"/>
    <mergeCell ref="F88:G88"/>
    <mergeCell ref="A1:B3"/>
  </mergeCell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W174"/>
  <sheetViews>
    <sheetView workbookViewId="0">
      <pane xSplit="2" ySplit="4" topLeftCell="AI106" activePane="bottomRight" state="frozen"/>
      <selection pane="topRight" activeCell="C1" sqref="C1"/>
      <selection pane="bottomLeft" activeCell="A5" sqref="A5"/>
      <selection pane="bottomRight" activeCell="AN64" sqref="AN64"/>
    </sheetView>
  </sheetViews>
  <sheetFormatPr baseColWidth="8" defaultColWidth="9.42578125" defaultRowHeight="15"/>
  <cols>
    <col width="10.42578125" bestFit="1" customWidth="1" min="1" max="1"/>
    <col width="55.85546875" bestFit="1" customWidth="1" min="2" max="2"/>
    <col width="28.5703125" customWidth="1" min="3" max="3"/>
    <col width="21.5703125" customWidth="1" min="4" max="4"/>
    <col width="11.28515625" customWidth="1" min="5" max="10"/>
    <col width="1.5703125" bestFit="1" customWidth="1" min="11" max="11"/>
    <col width="32.7109375" customWidth="1" min="12" max="12"/>
    <col hidden="1" width="9.28515625" customWidth="1" min="13" max="13"/>
    <col hidden="1" width="7.85546875" customWidth="1" min="14" max="14"/>
    <col hidden="1" width="9" customWidth="1" min="15" max="15"/>
    <col hidden="1" width="9.42578125" customWidth="1" min="16" max="16"/>
    <col hidden="1" width="10.7109375" customWidth="1" min="17" max="17"/>
    <col hidden="1" width="8" customWidth="1" min="18" max="19"/>
    <col width="11.140625" customWidth="1" min="20" max="20"/>
    <col hidden="1" width="9.42578125" customWidth="1" min="21" max="22"/>
    <col width="11.7109375" customWidth="1" min="23" max="23"/>
    <col hidden="1" width="9.42578125" customWidth="1" min="24" max="25"/>
    <col width="10.42578125" customWidth="1" min="26" max="26"/>
    <col width="1.85546875" customWidth="1" min="27" max="27"/>
    <col width="21" customWidth="1" min="28" max="28"/>
    <col width="6.140625" bestFit="1" customWidth="1" min="29" max="29"/>
    <col width="10" customWidth="1" min="30" max="32"/>
    <col width="1.85546875" customWidth="1" min="33" max="33"/>
    <col width="15.7109375" customWidth="1" min="34" max="34"/>
    <col width="16.42578125" bestFit="1" customWidth="1" min="35" max="35"/>
    <col width="2" customWidth="1" min="36" max="36"/>
    <col width="7" bestFit="1" customWidth="1" min="37" max="37"/>
    <col width="2.140625" customWidth="1" min="38" max="38"/>
    <col width="11.140625" bestFit="1" customWidth="1" min="39" max="39"/>
    <col width="40.140625" bestFit="1" customWidth="1" min="40" max="40"/>
    <col width="13.140625" bestFit="1" customWidth="1" min="41" max="41"/>
  </cols>
  <sheetData>
    <row r="1">
      <c r="A1" s="273" t="inlineStr">
        <is>
          <t>Algorithm:</t>
        </is>
      </c>
      <c r="B1" s="274" t="inlineStr">
        <is>
          <t>A: Westgard's recommended choice</t>
        </is>
      </c>
      <c r="C1" t="n">
        <v>61</v>
      </c>
      <c r="Q1" s="213" t="n"/>
      <c r="AH1" s="61" t="n"/>
      <c r="AI1" s="61" t="n"/>
      <c r="AK1" s="61" t="n"/>
      <c r="AM1" s="124" t="n"/>
      <c r="AN1" s="61" t="n"/>
      <c r="AO1" s="61" t="n"/>
    </row>
    <row r="2">
      <c r="B2" s="274" t="inlineStr">
        <is>
          <t>B: Published target: NGSP or ClinChem</t>
        </is>
      </c>
      <c r="C2" t="n">
        <v>2</v>
      </c>
      <c r="Q2" s="213" t="n"/>
      <c r="AH2" s="61" t="n"/>
      <c r="AI2" s="61" t="n"/>
      <c r="AK2" s="61" t="n"/>
      <c r="AM2" s="124" t="n"/>
      <c r="AN2" s="61" t="n"/>
      <c r="AO2" s="61" t="n"/>
    </row>
    <row r="3">
      <c r="B3" s="274" t="inlineStr">
        <is>
          <t>C: Algorithm:  1. SOTA  2. EFLM_M  3. BV_D  4. RCPA  5. Rilibak</t>
        </is>
      </c>
      <c r="C3" t="n">
        <v>35</v>
      </c>
      <c r="Q3" s="213" t="n"/>
      <c r="AH3" s="61" t="n"/>
      <c r="AI3" s="61" t="n"/>
      <c r="AK3" s="61" t="n"/>
      <c r="AM3" s="124" t="n"/>
      <c r="AN3" s="61" t="n"/>
      <c r="AO3" s="61" t="n"/>
    </row>
    <row r="4">
      <c r="A4" s="330" t="inlineStr">
        <is>
          <t>SEQ</t>
        </is>
      </c>
      <c r="B4" s="275" t="inlineStr">
        <is>
          <t>SIGMA SHEET: ANALYTE</t>
        </is>
      </c>
      <c r="C4" s="276" t="inlineStr">
        <is>
          <t>WESTGARD</t>
        </is>
      </c>
      <c r="D4" s="276" t="inlineStr">
        <is>
          <t>Recomm. Choice</t>
        </is>
      </c>
      <c r="E4" s="276" t="inlineStr">
        <is>
          <t>CLIA</t>
        </is>
      </c>
      <c r="F4" s="276" t="inlineStr">
        <is>
          <t>CLIA '19</t>
        </is>
      </c>
      <c r="G4" s="276" t="inlineStr">
        <is>
          <t>RIQAS SOTA</t>
        </is>
      </c>
      <c r="H4" s="276" t="inlineStr">
        <is>
          <t>RICOS</t>
        </is>
      </c>
      <c r="I4" s="276" t="inlineStr">
        <is>
          <t>Spanish Min</t>
        </is>
      </c>
      <c r="J4" s="276" t="inlineStr">
        <is>
          <t>EFLM (Des:f; Min:g)</t>
        </is>
      </c>
      <c r="K4" s="277" t="inlineStr">
        <is>
          <t>.</t>
        </is>
      </c>
      <c r="L4" s="278" t="inlineStr">
        <is>
          <t>EFLM</t>
        </is>
      </c>
      <c r="M4" s="294" t="inlineStr">
        <is>
          <t>Matrix</t>
        </is>
      </c>
      <c r="N4" s="294" t="inlineStr">
        <is>
          <t>Within-subject median</t>
        </is>
      </c>
      <c r="O4" s="294" t="inlineStr">
        <is>
          <t>Between-subject median</t>
        </is>
      </c>
      <c r="P4" s="294" t="inlineStr">
        <is>
          <t>Date Updated on EFLM</t>
        </is>
      </c>
      <c r="Q4" s="295" t="inlineStr">
        <is>
          <t>Date Scraped</t>
        </is>
      </c>
      <c r="R4" s="294" t="inlineStr">
        <is>
          <t>Minimum CV</t>
        </is>
      </c>
      <c r="S4" s="294" t="inlineStr">
        <is>
          <t>Minimum Bias</t>
        </is>
      </c>
      <c r="T4" s="294" t="inlineStr">
        <is>
          <t>Minimum TEa</t>
        </is>
      </c>
      <c r="U4" s="294" t="inlineStr">
        <is>
          <t>Desirable CV</t>
        </is>
      </c>
      <c r="V4" s="294" t="inlineStr">
        <is>
          <t>Desirable Bias</t>
        </is>
      </c>
      <c r="W4" s="294" t="inlineStr">
        <is>
          <t>Desirable TEa</t>
        </is>
      </c>
      <c r="X4" s="294" t="inlineStr">
        <is>
          <t>Optimum CV</t>
        </is>
      </c>
      <c r="Y4" s="294" t="inlineStr">
        <is>
          <t>Optimum Bias</t>
        </is>
      </c>
      <c r="Z4" s="294" t="inlineStr">
        <is>
          <t>Optimum TEa</t>
        </is>
      </c>
      <c r="AA4" s="279" t="n"/>
      <c r="AB4" s="280" t="inlineStr">
        <is>
          <t>Biological Variation</t>
        </is>
      </c>
      <c r="AC4" s="280" t="inlineStr">
        <is>
          <t>Matrix</t>
        </is>
      </c>
      <c r="AD4" s="296" t="inlineStr">
        <is>
          <t>OptimalTEa</t>
        </is>
      </c>
      <c r="AE4" s="296" t="inlineStr">
        <is>
          <t>Desirable TEa</t>
        </is>
      </c>
      <c r="AF4" s="296" t="inlineStr">
        <is>
          <t>Minimum TEa</t>
        </is>
      </c>
      <c r="AG4" s="279" t="n"/>
      <c r="AH4" s="297" t="inlineStr">
        <is>
          <t>RCPA Lower Goal</t>
        </is>
      </c>
      <c r="AI4" s="297" t="inlineStr">
        <is>
          <t>RCPA Upper Goal</t>
        </is>
      </c>
      <c r="AJ4" s="279" t="n"/>
      <c r="AK4" s="298" t="inlineStr">
        <is>
          <t>Rilibak</t>
        </is>
      </c>
      <c r="AL4" s="279" t="n"/>
      <c r="AM4" s="281" t="inlineStr">
        <is>
          <t>New Target</t>
        </is>
      </c>
      <c r="AN4" s="282" t="inlineStr">
        <is>
          <t>Choice</t>
        </is>
      </c>
      <c r="AO4" s="282" t="inlineStr">
        <is>
          <t>Source</t>
        </is>
      </c>
      <c r="AP4" s="283" t="n"/>
      <c r="AQ4" s="283" t="n"/>
      <c r="AR4" s="283" t="n"/>
      <c r="AS4" s="283" t="n"/>
      <c r="AT4" s="283" t="n"/>
      <c r="AU4" s="283" t="n"/>
      <c r="AV4" s="283" t="n"/>
      <c r="AW4" s="283" t="n"/>
    </row>
    <row r="5">
      <c r="A5" s="48" t="n">
        <v>1</v>
      </c>
      <c r="B5" s="299" t="n"/>
      <c r="C5" s="300" t="n"/>
      <c r="D5" s="300" t="n"/>
      <c r="E5" s="300" t="n"/>
      <c r="F5" s="300" t="n"/>
      <c r="G5" s="300" t="n"/>
      <c r="H5" s="300" t="n"/>
      <c r="I5" s="300" t="n"/>
      <c r="J5" s="300" t="n"/>
      <c r="K5" s="301" t="inlineStr">
        <is>
          <t>.</t>
        </is>
      </c>
      <c r="L5" s="302" t="inlineStr">
        <is>
          <t>17-a-hydroxyprogesterone</t>
        </is>
      </c>
      <c r="M5" s="303" t="inlineStr">
        <is>
          <t>Serum/plasma</t>
        </is>
      </c>
      <c r="N5" s="303" t="n">
        <v>28.3</v>
      </c>
      <c r="O5" s="303" t="n">
        <v>38.5</v>
      </c>
      <c r="P5" s="303" t="inlineStr">
        <is>
          <t>June 6th 2022</t>
        </is>
      </c>
      <c r="Q5" s="304" t="n">
        <v>44720</v>
      </c>
      <c r="R5" s="305" t="n">
        <v>21.225</v>
      </c>
      <c r="S5" s="305" t="n">
        <v>17.91833034911456</v>
      </c>
      <c r="T5" s="305" t="n">
        <v>52.93958034911456</v>
      </c>
      <c r="U5" s="305" t="n">
        <v>14.15</v>
      </c>
      <c r="V5" s="305" t="n">
        <v>11.94555356607638</v>
      </c>
      <c r="W5" s="305" t="n">
        <v>35.29305356607637</v>
      </c>
      <c r="X5" s="305" t="n">
        <v>7.075</v>
      </c>
      <c r="Y5" s="305" t="n">
        <v>5.972776783038188</v>
      </c>
      <c r="Z5" s="305" t="n">
        <v>17.64652678303819</v>
      </c>
      <c r="AA5" s="306" t="n"/>
      <c r="AB5" s="307" t="n"/>
      <c r="AC5" s="307" t="n"/>
      <c r="AD5" s="307" t="n"/>
      <c r="AE5" s="307" t="n"/>
      <c r="AF5" s="307" t="n"/>
      <c r="AG5" s="306" t="n"/>
      <c r="AH5" s="284" t="n"/>
      <c r="AI5" s="284" t="n"/>
      <c r="AJ5" s="306" t="n"/>
      <c r="AK5" s="285" t="n"/>
      <c r="AL5" s="306" t="n"/>
      <c r="AM5" s="48" t="n"/>
      <c r="AN5" s="191" t="n"/>
      <c r="AO5" s="191" t="n"/>
    </row>
    <row r="6">
      <c r="A6" s="48" t="n">
        <v>2</v>
      </c>
      <c r="B6" s="299" t="n"/>
      <c r="C6" s="300" t="n"/>
      <c r="D6" s="300" t="n"/>
      <c r="E6" s="300" t="n"/>
      <c r="F6" s="300" t="n"/>
      <c r="G6" s="300" t="n"/>
      <c r="H6" s="300" t="n"/>
      <c r="I6" s="300" t="n"/>
      <c r="J6" s="300" t="n"/>
      <c r="K6" s="301" t="inlineStr">
        <is>
          <t>.</t>
        </is>
      </c>
      <c r="L6" s="302" t="inlineStr">
        <is>
          <t>25-hydroxy vitamin D3</t>
        </is>
      </c>
      <c r="M6" s="303" t="inlineStr">
        <is>
          <t>Serum/plasma</t>
        </is>
      </c>
      <c r="N6" s="303" t="n">
        <v>6.8</v>
      </c>
      <c r="O6" s="303" t="n">
        <v>26.1</v>
      </c>
      <c r="P6" s="303" t="inlineStr">
        <is>
          <t>June 6th 2022</t>
        </is>
      </c>
      <c r="Q6" s="304" t="n">
        <v>44720</v>
      </c>
      <c r="R6" s="305" t="n">
        <v>5.1</v>
      </c>
      <c r="S6" s="305" t="n">
        <v>10.11423038347456</v>
      </c>
      <c r="T6" s="305" t="n">
        <v>18.52923038347456</v>
      </c>
      <c r="U6" s="305" t="n">
        <v>3.4</v>
      </c>
      <c r="V6" s="305" t="n">
        <v>6.742820255649709</v>
      </c>
      <c r="W6" s="305" t="n">
        <v>12.35282025564971</v>
      </c>
      <c r="X6" s="305" t="n">
        <v>1.7</v>
      </c>
      <c r="Y6" s="305" t="n">
        <v>3.371410127824854</v>
      </c>
      <c r="Z6" s="305" t="n">
        <v>6.176410127824854</v>
      </c>
      <c r="AA6" s="306" t="n"/>
      <c r="AB6" s="307" t="n"/>
      <c r="AC6" s="307" t="n"/>
      <c r="AD6" s="307" t="n"/>
      <c r="AE6" s="307" t="n"/>
      <c r="AF6" s="307" t="n"/>
      <c r="AG6" s="306" t="n"/>
      <c r="AH6" s="284" t="n"/>
      <c r="AI6" s="284" t="n"/>
      <c r="AJ6" s="306" t="n"/>
      <c r="AK6" s="285" t="n"/>
      <c r="AL6" s="306" t="n"/>
      <c r="AM6" s="48" t="n"/>
      <c r="AN6" s="191" t="n"/>
      <c r="AO6" s="191" t="n"/>
    </row>
    <row r="7">
      <c r="A7" s="48" t="n">
        <v>3</v>
      </c>
      <c r="B7" s="299" t="inlineStr">
        <is>
          <t>ALPHA 1-ANTITRYPSIN</t>
        </is>
      </c>
      <c r="C7" s="300" t="inlineStr">
        <is>
          <t>Alpha-1 Antitrypsin</t>
        </is>
      </c>
      <c r="D7" s="308" t="inlineStr">
        <is>
          <t>± 9.6%</t>
        </is>
      </c>
      <c r="E7" s="300" t="n"/>
      <c r="F7" s="300" t="n"/>
      <c r="G7" s="308" t="inlineStr">
        <is>
          <t>±9.6%</t>
        </is>
      </c>
      <c r="H7" s="300" t="inlineStr">
        <is>
          <t>± 9.2%</t>
        </is>
      </c>
      <c r="I7" s="300" t="n"/>
      <c r="J7" s="300" t="inlineStr">
        <is>
          <t>± 9.30% [g]</t>
        </is>
      </c>
      <c r="K7" s="301" t="inlineStr">
        <is>
          <t>.</t>
        </is>
      </c>
      <c r="L7" s="302" t="inlineStr">
        <is>
          <t>a-1 antitrypsin</t>
        </is>
      </c>
      <c r="M7" s="303" t="inlineStr">
        <is>
          <t>Serum/plasma</t>
        </is>
      </c>
      <c r="N7" s="303" t="n">
        <v>4.1</v>
      </c>
      <c r="O7" s="303" t="n">
        <v>10.5</v>
      </c>
      <c r="P7" s="303" t="inlineStr">
        <is>
          <t>June 6th 2022</t>
        </is>
      </c>
      <c r="Q7" s="304" t="n">
        <v>44720</v>
      </c>
      <c r="R7" s="305" t="n">
        <v>3.075</v>
      </c>
      <c r="S7" s="305" t="n">
        <v>4.227033534288556</v>
      </c>
      <c r="T7" s="305" t="n">
        <v>9.300783534288556</v>
      </c>
      <c r="U7" s="305" t="n">
        <v>2.05</v>
      </c>
      <c r="V7" s="305" t="n">
        <v>2.818022356192371</v>
      </c>
      <c r="W7" s="305" t="n">
        <v>6.20052235619237</v>
      </c>
      <c r="X7" s="305" t="n">
        <v>1.025</v>
      </c>
      <c r="Y7" s="305" t="n">
        <v>1.409011178096185</v>
      </c>
      <c r="Z7" s="305" t="n">
        <v>3.100261178096185</v>
      </c>
      <c r="AA7" s="306" t="n"/>
      <c r="AB7" s="309" t="inlineStr">
        <is>
          <t>α1-Antitrypsin</t>
        </is>
      </c>
      <c r="AC7" s="309" t="inlineStr">
        <is>
          <t>S-</t>
        </is>
      </c>
      <c r="AD7" s="310" t="n"/>
      <c r="AE7" s="311" t="n">
        <v>0.092</v>
      </c>
      <c r="AF7" s="312" t="n">
        <v>0.138</v>
      </c>
      <c r="AG7" s="306" t="n"/>
      <c r="AH7" s="313" t="n"/>
      <c r="AI7" s="286" t="n"/>
      <c r="AJ7" s="306" t="n"/>
      <c r="AK7" s="287" t="n"/>
      <c r="AL7" s="306" t="n"/>
      <c r="AM7" s="48" t="n">
        <v>9.6</v>
      </c>
      <c r="AN7" s="191" t="inlineStr">
        <is>
          <t>A: Westgard's recommended choice</t>
        </is>
      </c>
      <c r="AO7" s="191" t="inlineStr">
        <is>
          <t>SOTA</t>
        </is>
      </c>
    </row>
    <row r="8">
      <c r="A8" s="48" t="n">
        <v>4</v>
      </c>
      <c r="B8" s="299" t="n"/>
      <c r="C8" s="300" t="n"/>
      <c r="D8" s="300" t="n"/>
      <c r="E8" s="300" t="n"/>
      <c r="F8" s="300" t="n"/>
      <c r="G8" s="300" t="n"/>
      <c r="H8" s="300" t="n"/>
      <c r="I8" s="300" t="n"/>
      <c r="J8" s="300" t="n"/>
      <c r="K8" s="301" t="inlineStr">
        <is>
          <t>.</t>
        </is>
      </c>
      <c r="L8" s="302" t="inlineStr">
        <is>
          <t>Actual bicarbonate</t>
        </is>
      </c>
      <c r="M8" s="303" t="inlineStr">
        <is>
          <t>Whole Blood</t>
        </is>
      </c>
      <c r="N8" s="303" t="n">
        <v>4</v>
      </c>
      <c r="O8" s="303" t="n">
        <v>4.8</v>
      </c>
      <c r="P8" s="303" t="inlineStr">
        <is>
          <t>February 11th 2021</t>
        </is>
      </c>
      <c r="Q8" s="304" t="n">
        <v>44720</v>
      </c>
      <c r="R8" s="305" t="n">
        <v>3</v>
      </c>
      <c r="S8" s="305" t="n">
        <v>2.343074902771996</v>
      </c>
      <c r="T8" s="305" t="n">
        <v>7.293074902771996</v>
      </c>
      <c r="U8" s="305" t="n">
        <v>2</v>
      </c>
      <c r="V8" s="305" t="n">
        <v>1.562049935181331</v>
      </c>
      <c r="W8" s="305" t="n">
        <v>4.86204993518133</v>
      </c>
      <c r="X8" s="305" t="n">
        <v>1</v>
      </c>
      <c r="Y8" s="305" t="n">
        <v>0.7810249675906654</v>
      </c>
      <c r="Z8" s="305" t="n">
        <v>2.431024967590665</v>
      </c>
      <c r="AA8" s="306" t="n"/>
      <c r="AB8" s="307" t="n"/>
      <c r="AC8" s="307" t="n"/>
      <c r="AD8" s="307" t="n"/>
      <c r="AE8" s="307" t="n"/>
      <c r="AF8" s="307" t="n"/>
      <c r="AG8" s="306" t="n"/>
      <c r="AH8" s="284" t="n"/>
      <c r="AI8" s="284" t="n"/>
      <c r="AJ8" s="306" t="n"/>
      <c r="AK8" s="285" t="n"/>
      <c r="AL8" s="306" t="n"/>
      <c r="AM8" s="48" t="n"/>
      <c r="AN8" s="191" t="n"/>
      <c r="AO8" s="191" t="n"/>
    </row>
    <row r="9">
      <c r="A9" s="48" t="n">
        <v>5</v>
      </c>
      <c r="B9" s="299" t="n"/>
      <c r="C9" s="300" t="n"/>
      <c r="D9" s="300" t="n"/>
      <c r="E9" s="300" t="n"/>
      <c r="F9" s="300" t="n"/>
      <c r="G9" s="300" t="n"/>
      <c r="H9" s="300" t="n"/>
      <c r="I9" s="300" t="n"/>
      <c r="J9" s="300" t="n"/>
      <c r="K9" s="301" t="inlineStr">
        <is>
          <t>.</t>
        </is>
      </c>
      <c r="L9" s="302" t="inlineStr">
        <is>
          <t>Adiponectin</t>
        </is>
      </c>
      <c r="M9" s="303" t="inlineStr">
        <is>
          <t>Serum/plasma</t>
        </is>
      </c>
      <c r="N9" s="303" t="n">
        <v>18.8</v>
      </c>
      <c r="O9" s="303" t="n">
        <v>51.2</v>
      </c>
      <c r="P9" s="303" t="inlineStr">
        <is>
          <t>October 20th 2019</t>
        </is>
      </c>
      <c r="Q9" s="304" t="n">
        <v>44720</v>
      </c>
      <c r="R9" s="305" t="n">
        <v>14.1</v>
      </c>
      <c r="S9" s="305" t="n">
        <v>20.45342269645841</v>
      </c>
      <c r="T9" s="305" t="n">
        <v>43.71842269645841</v>
      </c>
      <c r="U9" s="305" t="n">
        <v>9.4</v>
      </c>
      <c r="V9" s="305" t="n">
        <v>13.63561513097227</v>
      </c>
      <c r="W9" s="305" t="n">
        <v>29.14561513097227</v>
      </c>
      <c r="X9" s="305" t="n">
        <v>4.7</v>
      </c>
      <c r="Y9" s="305" t="n">
        <v>6.817807565486137</v>
      </c>
      <c r="Z9" s="305" t="n">
        <v>14.57280756548614</v>
      </c>
      <c r="AA9" s="306" t="n"/>
      <c r="AB9" s="307" t="n"/>
      <c r="AC9" s="307" t="n"/>
      <c r="AD9" s="307" t="n"/>
      <c r="AE9" s="307" t="n"/>
      <c r="AF9" s="307" t="n"/>
      <c r="AG9" s="306" t="n"/>
      <c r="AH9" s="284" t="n"/>
      <c r="AI9" s="284" t="n"/>
      <c r="AJ9" s="306" t="n"/>
      <c r="AK9" s="285" t="n"/>
      <c r="AL9" s="306" t="n"/>
      <c r="AM9" s="48" t="n"/>
      <c r="AN9" s="191" t="n"/>
      <c r="AO9" s="191" t="n"/>
    </row>
    <row r="10">
      <c r="A10" s="48" t="n">
        <v>6</v>
      </c>
      <c r="B10" s="299" t="n"/>
      <c r="C10" s="300" t="n"/>
      <c r="D10" s="300" t="n"/>
      <c r="E10" s="300" t="n"/>
      <c r="F10" s="300" t="n"/>
      <c r="G10" s="300" t="n"/>
      <c r="H10" s="300" t="n"/>
      <c r="I10" s="300" t="n"/>
      <c r="J10" s="300" t="n"/>
      <c r="K10" s="301" t="inlineStr">
        <is>
          <t>.</t>
        </is>
      </c>
      <c r="L10" s="302" t="inlineStr">
        <is>
          <t>Adrenaline</t>
        </is>
      </c>
      <c r="M10" s="303" t="inlineStr">
        <is>
          <t>No Matrix Set</t>
        </is>
      </c>
      <c r="N10" s="303" t="n">
        <v>135</v>
      </c>
      <c r="O10" s="303" t="n">
        <v>54</v>
      </c>
      <c r="P10" s="303" t="inlineStr">
        <is>
          <t>February 14th 2020</t>
        </is>
      </c>
      <c r="Q10" s="304" t="n">
        <v>44720</v>
      </c>
      <c r="R10" s="305" t="n">
        <v>101.25</v>
      </c>
      <c r="S10" s="305" t="n">
        <v>54.52479367223685</v>
      </c>
      <c r="T10" s="305" t="n">
        <v>221.5872936722369</v>
      </c>
      <c r="U10" s="305" t="n">
        <v>67.5</v>
      </c>
      <c r="V10" s="305" t="n">
        <v>36.3498624481579</v>
      </c>
      <c r="W10" s="305" t="n">
        <v>147.7248624481579</v>
      </c>
      <c r="X10" s="305" t="n">
        <v>33.75</v>
      </c>
      <c r="Y10" s="305" t="n">
        <v>18.17493122407895</v>
      </c>
      <c r="Z10" s="305" t="n">
        <v>73.86243122407895</v>
      </c>
      <c r="AA10" s="306" t="n"/>
      <c r="AB10" s="307" t="n"/>
      <c r="AC10" s="307" t="n"/>
      <c r="AD10" s="307" t="n"/>
      <c r="AE10" s="307" t="n"/>
      <c r="AF10" s="307" t="n"/>
      <c r="AG10" s="306" t="n"/>
      <c r="AH10" s="284" t="n"/>
      <c r="AI10" s="284" t="n"/>
      <c r="AJ10" s="306" t="n"/>
      <c r="AK10" s="285" t="n"/>
      <c r="AL10" s="306" t="n"/>
      <c r="AM10" s="48" t="n"/>
      <c r="AN10" s="191" t="n"/>
      <c r="AO10" s="191" t="n"/>
    </row>
    <row r="11">
      <c r="A11" s="48" t="n">
        <v>7</v>
      </c>
      <c r="B11" s="299" t="inlineStr">
        <is>
          <t>ALANINE TRANSAMINASE</t>
        </is>
      </c>
      <c r="C11" s="300" t="inlineStr">
        <is>
          <t>Alanine aminotransferase (ALT)</t>
        </is>
      </c>
      <c r="D11" s="308" t="inlineStr">
        <is>
          <t>±16.1%</t>
        </is>
      </c>
      <c r="E11" s="300" t="inlineStr">
        <is>
          <t>± 20%</t>
        </is>
      </c>
      <c r="F11" s="300" t="inlineStr">
        <is>
          <t>± 15%</t>
        </is>
      </c>
      <c r="G11" s="300" t="inlineStr">
        <is>
          <t>±15.1%</t>
        </is>
      </c>
      <c r="H11" s="300" t="inlineStr">
        <is>
          <t>± 27.5%</t>
        </is>
      </c>
      <c r="I11" s="300" t="inlineStr">
        <is>
          <t>± 23%</t>
        </is>
      </c>
      <c r="J11" s="308" t="inlineStr">
        <is>
          <t>±14.4%[a] ±16.1%[f] ±24.1%[g]</t>
        </is>
      </c>
      <c r="K11" s="301" t="inlineStr">
        <is>
          <t>.</t>
        </is>
      </c>
      <c r="L11" s="302" t="inlineStr">
        <is>
          <t>Alanine transaminase (ALT)</t>
        </is>
      </c>
      <c r="M11" s="303" t="inlineStr">
        <is>
          <t>Serum/plasma</t>
        </is>
      </c>
      <c r="N11" s="303" t="n">
        <v>10</v>
      </c>
      <c r="O11" s="303" t="n">
        <v>29.3</v>
      </c>
      <c r="P11" s="303" t="inlineStr">
        <is>
          <t>June 6th 2022</t>
        </is>
      </c>
      <c r="Q11" s="304" t="n">
        <v>44720</v>
      </c>
      <c r="R11" s="305" t="n">
        <v>7.5</v>
      </c>
      <c r="S11" s="305" t="n">
        <v>11.60980862245369</v>
      </c>
      <c r="T11" s="305" t="n">
        <v>23.98480862245369</v>
      </c>
      <c r="U11" s="305" t="n">
        <v>5</v>
      </c>
      <c r="V11" s="305" t="n">
        <v>7.739872414969125</v>
      </c>
      <c r="W11" s="305" t="n">
        <v>15.98987241496912</v>
      </c>
      <c r="X11" s="305" t="n">
        <v>2.5</v>
      </c>
      <c r="Y11" s="305" t="n">
        <v>3.869936207484562</v>
      </c>
      <c r="Z11" s="305" t="n">
        <v>7.994936207484562</v>
      </c>
      <c r="AA11" s="306" t="n"/>
      <c r="AB11" s="309" t="inlineStr">
        <is>
          <t>Alanine aminotransferase (ALT)</t>
        </is>
      </c>
      <c r="AC11" s="309" t="inlineStr">
        <is>
          <t>S-</t>
        </is>
      </c>
      <c r="AD11" s="314" t="n">
        <v>0.137</v>
      </c>
      <c r="AE11" s="311" t="n">
        <v>0.2748</v>
      </c>
      <c r="AF11" s="315" t="n"/>
      <c r="AG11" s="306" t="n"/>
      <c r="AH11" s="313" t="inlineStr">
        <is>
          <t>5 U/L ≤ 40 U/L</t>
        </is>
      </c>
      <c r="AI11" s="286" t="inlineStr">
        <is>
          <t>12% ≥ 40 U/L</t>
        </is>
      </c>
      <c r="AJ11" s="306" t="n"/>
      <c r="AK11" s="287" t="n"/>
      <c r="AL11" s="306" t="n"/>
      <c r="AM11" s="48" t="n">
        <v>16.1</v>
      </c>
      <c r="AN11" s="191" t="inlineStr">
        <is>
          <t>A: Westgard's recommended choice</t>
        </is>
      </c>
      <c r="AO11" s="191" t="inlineStr">
        <is>
          <t>EFLM_D</t>
        </is>
      </c>
    </row>
    <row r="12">
      <c r="A12" s="48" t="n">
        <v>8</v>
      </c>
      <c r="B12" s="299" t="inlineStr">
        <is>
          <t>ALBUMIN</t>
        </is>
      </c>
      <c r="C12" s="300" t="inlineStr">
        <is>
          <t>Albumin</t>
        </is>
      </c>
      <c r="D12" s="308" t="inlineStr">
        <is>
          <t>± 10%</t>
        </is>
      </c>
      <c r="E12" s="308" t="inlineStr">
        <is>
          <t>± 10%</t>
        </is>
      </c>
      <c r="F12" s="300" t="inlineStr">
        <is>
          <t>unchanged</t>
        </is>
      </c>
      <c r="G12" s="300" t="inlineStr">
        <is>
          <t>±9%</t>
        </is>
      </c>
      <c r="H12" s="300" t="inlineStr">
        <is>
          <t>± 4.1%</t>
        </is>
      </c>
      <c r="I12" s="300" t="inlineStr">
        <is>
          <t>± 14%</t>
        </is>
      </c>
      <c r="J12" s="300" t="inlineStr">
        <is>
          <t>±5.2%[g]</t>
        </is>
      </c>
      <c r="K12" s="301" t="inlineStr">
        <is>
          <t>.</t>
        </is>
      </c>
      <c r="L12" s="302" t="inlineStr">
        <is>
          <t>Albumin</t>
        </is>
      </c>
      <c r="M12" s="303" t="inlineStr">
        <is>
          <t>Serum/plasma</t>
        </is>
      </c>
      <c r="N12" s="303" t="n">
        <v>2.5</v>
      </c>
      <c r="O12" s="303" t="n">
        <v>4.9</v>
      </c>
      <c r="P12" s="303" t="inlineStr">
        <is>
          <t>June 6th 2022</t>
        </is>
      </c>
      <c r="Q12" s="304" t="n">
        <v>44720</v>
      </c>
      <c r="R12" s="305" t="n">
        <v>1.875</v>
      </c>
      <c r="S12" s="305" t="n">
        <v>2.06284088092126</v>
      </c>
      <c r="T12" s="305" t="n">
        <v>5.15659088092126</v>
      </c>
      <c r="U12" s="305" t="n">
        <v>1.25</v>
      </c>
      <c r="V12" s="305" t="n">
        <v>1.375227253947507</v>
      </c>
      <c r="W12" s="305" t="n">
        <v>3.437727253947507</v>
      </c>
      <c r="X12" s="305" t="n">
        <v>0.625</v>
      </c>
      <c r="Y12" s="305" t="n">
        <v>0.6876136269737534</v>
      </c>
      <c r="Z12" s="305" t="n">
        <v>1.718863626973753</v>
      </c>
      <c r="AA12" s="306" t="n"/>
      <c r="AB12" s="309" t="inlineStr">
        <is>
          <t>Albumin</t>
        </is>
      </c>
      <c r="AC12" s="309" t="inlineStr">
        <is>
          <t>S-</t>
        </is>
      </c>
      <c r="AD12" s="310" t="n"/>
      <c r="AE12" s="311" t="n">
        <v>0.0407</v>
      </c>
      <c r="AF12" s="312" t="n">
        <v>0.061</v>
      </c>
      <c r="AG12" s="306" t="n"/>
      <c r="AH12" s="313" t="inlineStr">
        <is>
          <t>2g/L ≤ 33 g/L</t>
        </is>
      </c>
      <c r="AI12" s="286" t="inlineStr">
        <is>
          <t>6% ≥ 33 g/L</t>
        </is>
      </c>
      <c r="AJ12" s="306" t="n"/>
      <c r="AK12" s="287" t="n"/>
      <c r="AL12" s="306" t="n"/>
      <c r="AM12" s="48" t="n">
        <v>10</v>
      </c>
      <c r="AN12" s="191" t="inlineStr">
        <is>
          <t>A: Westgard's recommended choice</t>
        </is>
      </c>
      <c r="AO12" s="191" t="inlineStr">
        <is>
          <t>CLIA</t>
        </is>
      </c>
    </row>
    <row r="13">
      <c r="A13" s="48" t="n">
        <v>9</v>
      </c>
      <c r="B13" s="299" t="inlineStr">
        <is>
          <t>ALDO</t>
        </is>
      </c>
      <c r="C13" s="300" t="inlineStr">
        <is>
          <t>Aldosterone</t>
        </is>
      </c>
      <c r="D13" s="300" t="n"/>
      <c r="E13" s="300" t="n"/>
      <c r="F13" s="300" t="n"/>
      <c r="G13" s="300" t="n"/>
      <c r="H13" s="300" t="n"/>
      <c r="I13" s="300" t="n"/>
      <c r="J13" s="300" t="inlineStr">
        <is>
          <t>±42.8%[f]
±64.2%[i]</t>
        </is>
      </c>
      <c r="K13" s="301" t="inlineStr">
        <is>
          <t>.</t>
        </is>
      </c>
      <c r="L13" s="302" t="inlineStr">
        <is>
          <t>Aldosterone</t>
        </is>
      </c>
      <c r="M13" s="303" t="inlineStr">
        <is>
          <t>Serum/plasma</t>
        </is>
      </c>
      <c r="N13" s="303" t="n">
        <v>36.6</v>
      </c>
      <c r="O13" s="303" t="n">
        <v>34.7</v>
      </c>
      <c r="P13" s="303" t="inlineStr">
        <is>
          <t>October 20th 2019</t>
        </is>
      </c>
      <c r="Q13" s="304" t="n">
        <v>44720</v>
      </c>
      <c r="R13" s="305" t="n">
        <v>27.45</v>
      </c>
      <c r="S13" s="305" t="n">
        <v>18.91297917436595</v>
      </c>
      <c r="T13" s="316" t="n">
        <v>64.20547917436595</v>
      </c>
      <c r="U13" s="305" t="n">
        <v>18.3</v>
      </c>
      <c r="V13" s="305" t="n">
        <v>12.60865278291063</v>
      </c>
      <c r="W13" s="305" t="n">
        <v>42.80365278291063</v>
      </c>
      <c r="X13" s="305" t="n">
        <v>9.15</v>
      </c>
      <c r="Y13" s="305" t="n">
        <v>6.304326391455316</v>
      </c>
      <c r="Z13" s="305" t="n">
        <v>21.40182639145532</v>
      </c>
      <c r="AA13" s="306" t="n"/>
      <c r="AB13" s="309" t="inlineStr">
        <is>
          <t>Aldosterone</t>
        </is>
      </c>
      <c r="AC13" s="309" t="inlineStr">
        <is>
          <t>S-</t>
        </is>
      </c>
      <c r="AD13" s="310" t="n"/>
      <c r="AE13" s="311" t="n">
        <v>0.367</v>
      </c>
      <c r="AF13" s="315" t="n"/>
      <c r="AG13" s="306" t="n"/>
      <c r="AH13" s="313" t="inlineStr">
        <is>
          <t>24 pmol/L ≤ 160 pmol/L</t>
        </is>
      </c>
      <c r="AI13" s="286" t="inlineStr">
        <is>
          <t>15% ≥ 160pmol/L</t>
        </is>
      </c>
      <c r="AJ13" s="306" t="n"/>
      <c r="AK13" s="287" t="n"/>
      <c r="AL13" s="306" t="n"/>
      <c r="AM13" s="48" t="n">
        <v>64.2</v>
      </c>
      <c r="AN13" s="191" t="inlineStr">
        <is>
          <t>C: Algorithm - choice 2</t>
        </is>
      </c>
      <c r="AO13" s="191" t="inlineStr">
        <is>
          <t>EFLM_M</t>
        </is>
      </c>
    </row>
    <row r="14">
      <c r="A14" s="48" t="n">
        <v>10</v>
      </c>
      <c r="B14" s="299" t="n"/>
      <c r="C14" s="300" t="n"/>
      <c r="D14" s="300" t="n"/>
      <c r="E14" s="300" t="n"/>
      <c r="F14" s="300" t="n"/>
      <c r="G14" s="300" t="n"/>
      <c r="H14" s="300" t="n"/>
      <c r="I14" s="300" t="n"/>
      <c r="J14" s="300" t="n"/>
      <c r="K14" s="301" t="inlineStr">
        <is>
          <t>.</t>
        </is>
      </c>
      <c r="L14" s="302" t="inlineStr">
        <is>
          <t>Alkaline phosphatase (ALP) bone isoenzyme</t>
        </is>
      </c>
      <c r="M14" s="303" t="inlineStr">
        <is>
          <t>Serum/plasma</t>
        </is>
      </c>
      <c r="N14" s="303" t="n">
        <v>6.6</v>
      </c>
      <c r="O14" s="303" t="n">
        <v>35.6</v>
      </c>
      <c r="P14" s="303" t="inlineStr">
        <is>
          <t>November 9th 2019</t>
        </is>
      </c>
      <c r="Q14" s="304" t="n">
        <v>44720</v>
      </c>
      <c r="R14" s="305" t="n">
        <v>4.949999999999999</v>
      </c>
      <c r="S14" s="305" t="n">
        <v>13.57748596022106</v>
      </c>
      <c r="T14" s="305" t="n">
        <v>21.74498596022106</v>
      </c>
      <c r="U14" s="305" t="n">
        <v>3.3</v>
      </c>
      <c r="V14" s="305" t="n">
        <v>9.05165730681404</v>
      </c>
      <c r="W14" s="305" t="n">
        <v>14.49665730681404</v>
      </c>
      <c r="X14" s="305" t="n">
        <v>1.65</v>
      </c>
      <c r="Y14" s="305" t="n">
        <v>4.52582865340702</v>
      </c>
      <c r="Z14" s="305" t="n">
        <v>7.24832865340702</v>
      </c>
      <c r="AA14" s="306" t="n"/>
      <c r="AB14" s="307" t="n"/>
      <c r="AC14" s="307" t="n"/>
      <c r="AD14" s="307" t="n"/>
      <c r="AE14" s="307" t="n"/>
      <c r="AF14" s="307" t="n"/>
      <c r="AG14" s="306" t="n"/>
      <c r="AH14" s="284" t="n"/>
      <c r="AI14" s="284" t="n"/>
      <c r="AJ14" s="306" t="n"/>
      <c r="AK14" s="285" t="n"/>
      <c r="AL14" s="306" t="n"/>
      <c r="AM14" s="48" t="n"/>
      <c r="AN14" s="191" t="n"/>
      <c r="AO14" s="191" t="n"/>
    </row>
    <row r="15">
      <c r="A15" s="48" t="n">
        <v>11</v>
      </c>
      <c r="B15" s="299" t="n"/>
      <c r="C15" s="300" t="n"/>
      <c r="D15" s="300" t="n"/>
      <c r="E15" s="300" t="n"/>
      <c r="F15" s="300" t="n"/>
      <c r="G15" s="300" t="n"/>
      <c r="H15" s="300" t="n"/>
      <c r="I15" s="300" t="n"/>
      <c r="J15" s="300" t="n"/>
      <c r="K15" s="301" t="inlineStr">
        <is>
          <t>.</t>
        </is>
      </c>
      <c r="L15" s="302" t="inlineStr">
        <is>
          <t>Alkaline phosphatase (ALP), liver type</t>
        </is>
      </c>
      <c r="M15" s="303" t="inlineStr">
        <is>
          <t>Serum/plasma</t>
        </is>
      </c>
      <c r="N15" s="303" t="n">
        <v>5.3</v>
      </c>
      <c r="O15" s="303" t="n">
        <v>24</v>
      </c>
      <c r="P15" s="303" t="inlineStr">
        <is>
          <t>June 6th 2022</t>
        </is>
      </c>
      <c r="Q15" s="304" t="n">
        <v>44720</v>
      </c>
      <c r="R15" s="305" t="n">
        <v>3.975</v>
      </c>
      <c r="S15" s="305" t="n">
        <v>9.216840904019122</v>
      </c>
      <c r="T15" s="305" t="n">
        <v>15.77559090401912</v>
      </c>
      <c r="U15" s="305" t="n">
        <v>2.65</v>
      </c>
      <c r="V15" s="305" t="n">
        <v>6.144560602679414</v>
      </c>
      <c r="W15" s="305" t="n">
        <v>10.51706060267941</v>
      </c>
      <c r="X15" s="305" t="n">
        <v>1.325</v>
      </c>
      <c r="Y15" s="305" t="n">
        <v>3.072280301339707</v>
      </c>
      <c r="Z15" s="305" t="n">
        <v>5.258530301339707</v>
      </c>
      <c r="AA15" s="306" t="n"/>
      <c r="AB15" s="307" t="n"/>
      <c r="AC15" s="307" t="n"/>
      <c r="AD15" s="307" t="n"/>
      <c r="AE15" s="307" t="n"/>
      <c r="AF15" s="307" t="n"/>
      <c r="AG15" s="306" t="n"/>
      <c r="AH15" s="284" t="n"/>
      <c r="AI15" s="284" t="n"/>
      <c r="AJ15" s="306" t="n"/>
      <c r="AK15" s="285" t="n"/>
      <c r="AL15" s="306" t="n"/>
      <c r="AM15" s="48" t="n"/>
      <c r="AN15" s="191" t="n"/>
      <c r="AO15" s="191" t="n"/>
    </row>
    <row r="16">
      <c r="A16" s="48" t="n">
        <v>12</v>
      </c>
      <c r="B16" s="299" t="inlineStr">
        <is>
          <t>ALPHA-FETO PROTEIN</t>
        </is>
      </c>
      <c r="C16" s="300" t="inlineStr">
        <is>
          <t>Alpha- Fetoprotein (AFP)</t>
        </is>
      </c>
      <c r="D16" s="308" t="inlineStr">
        <is>
          <t>± 21.9%</t>
        </is>
      </c>
      <c r="E16" s="300" t="n"/>
      <c r="F16" s="300" t="inlineStr">
        <is>
          <t>± 15%</t>
        </is>
      </c>
      <c r="G16" s="300" t="inlineStr">
        <is>
          <t>±13.3%</t>
        </is>
      </c>
      <c r="H16" s="308" t="inlineStr">
        <is>
          <t>± 21.9%</t>
        </is>
      </c>
      <c r="I16" s="300" t="inlineStr">
        <is>
          <t>± 20</t>
        </is>
      </c>
      <c r="J16" s="300" t="inlineStr">
        <is>
          <t>± 34.83%
±17.5%[g]
±26.5%[i]</t>
        </is>
      </c>
      <c r="K16" s="301" t="inlineStr">
        <is>
          <t>.</t>
        </is>
      </c>
      <c r="L16" s="302" t="inlineStr">
        <is>
          <t>Alphafetoprotein</t>
        </is>
      </c>
      <c r="M16" s="303" t="inlineStr">
        <is>
          <t>Serum/plasma</t>
        </is>
      </c>
      <c r="N16" s="303" t="n">
        <v>4.5</v>
      </c>
      <c r="O16" s="303" t="n">
        <v>55.1</v>
      </c>
      <c r="P16" s="303" t="inlineStr">
        <is>
          <t>April 19th 2022</t>
        </is>
      </c>
      <c r="Q16" s="304" t="n">
        <v>44720</v>
      </c>
      <c r="R16" s="305" t="n">
        <v>3.375</v>
      </c>
      <c r="S16" s="305" t="n">
        <v>20.73129427942211</v>
      </c>
      <c r="T16" s="305" t="n">
        <v>26.30004427942211</v>
      </c>
      <c r="U16" s="305" t="n">
        <v>2.25</v>
      </c>
      <c r="V16" s="305" t="n">
        <v>13.82086285294807</v>
      </c>
      <c r="W16" s="305" t="n">
        <v>17.53336285294807</v>
      </c>
      <c r="X16" s="305" t="n">
        <v>1.125</v>
      </c>
      <c r="Y16" s="305" t="n">
        <v>6.910431426474037</v>
      </c>
      <c r="Z16" s="305" t="n">
        <v>8.766681426474037</v>
      </c>
      <c r="AA16" s="306" t="n"/>
      <c r="AB16" s="309" t="inlineStr">
        <is>
          <t>α-Fetoprotein (AFP)</t>
        </is>
      </c>
      <c r="AC16" s="309" t="inlineStr">
        <is>
          <t>S-</t>
        </is>
      </c>
      <c r="AD16" s="314" t="n">
        <v>0.109</v>
      </c>
      <c r="AE16" s="311" t="n">
        <v>0.219</v>
      </c>
      <c r="AF16" s="315" t="n"/>
      <c r="AG16" s="306" t="n"/>
      <c r="AH16" s="313" t="inlineStr">
        <is>
          <t>2 kIU/L ≤ 17 kIU/L</t>
        </is>
      </c>
      <c r="AI16" s="286" t="inlineStr">
        <is>
          <t>12% ≥ 17kIU/L</t>
        </is>
      </c>
      <c r="AJ16" s="306" t="n"/>
      <c r="AK16" s="287" t="n"/>
      <c r="AL16" s="306" t="n"/>
      <c r="AM16" s="48" t="n">
        <v>21.9</v>
      </c>
      <c r="AN16" s="191" t="inlineStr">
        <is>
          <t>A: Westgard's recommended choice</t>
        </is>
      </c>
      <c r="AO16" s="191" t="inlineStr">
        <is>
          <t>RICOS</t>
        </is>
      </c>
    </row>
    <row r="17">
      <c r="A17" s="48" t="n">
        <v>13</v>
      </c>
      <c r="B17" s="299" t="n"/>
      <c r="C17" s="300" t="n"/>
      <c r="D17" s="300" t="n"/>
      <c r="E17" s="300" t="n"/>
      <c r="F17" s="300" t="n"/>
      <c r="G17" s="300" t="inlineStr">
        <is>
          <t>±20.3%</t>
        </is>
      </c>
      <c r="H17" s="300" t="inlineStr">
        <is>
          <t>± 14.6%</t>
        </is>
      </c>
      <c r="I17" s="300" t="inlineStr">
        <is>
          <t>± 35%</t>
        </is>
      </c>
      <c r="J17" s="300" t="n"/>
      <c r="K17" s="301" t="inlineStr">
        <is>
          <t>.</t>
        </is>
      </c>
      <c r="L17" s="302" t="inlineStr">
        <is>
          <t>Amylase</t>
        </is>
      </c>
      <c r="M17" s="303" t="inlineStr">
        <is>
          <t>Serum/plasma</t>
        </is>
      </c>
      <c r="N17" s="303" t="n">
        <v>6.5</v>
      </c>
      <c r="O17" s="303" t="n">
        <v>30.2</v>
      </c>
      <c r="P17" s="303" t="inlineStr">
        <is>
          <t>June 6th 2022</t>
        </is>
      </c>
      <c r="Q17" s="304" t="n">
        <v>44720</v>
      </c>
      <c r="R17" s="305" t="n">
        <v>4.875</v>
      </c>
      <c r="S17" s="305" t="n">
        <v>11.58434423046898</v>
      </c>
      <c r="T17" s="305" t="n">
        <v>19.62809423046898</v>
      </c>
      <c r="U17" s="305" t="n">
        <v>3.25</v>
      </c>
      <c r="V17" s="305" t="n">
        <v>7.722896153645988</v>
      </c>
      <c r="W17" s="305" t="n">
        <v>13.08539615364599</v>
      </c>
      <c r="X17" s="305" t="n">
        <v>1.625</v>
      </c>
      <c r="Y17" s="305" t="n">
        <v>3.861448076822994</v>
      </c>
      <c r="Z17" s="305" t="n">
        <v>6.542698076822994</v>
      </c>
      <c r="AA17" s="306" t="n"/>
      <c r="AB17" s="307" t="n"/>
      <c r="AC17" s="307" t="n"/>
      <c r="AD17" s="307" t="n"/>
      <c r="AE17" s="307" t="n"/>
      <c r="AF17" s="307" t="n"/>
      <c r="AG17" s="306" t="n"/>
      <c r="AH17" s="284" t="n"/>
      <c r="AI17" s="284" t="n"/>
      <c r="AJ17" s="306" t="n"/>
      <c r="AK17" s="285" t="n"/>
      <c r="AL17" s="306" t="n"/>
      <c r="AM17" s="48" t="n"/>
      <c r="AN17" s="191" t="n"/>
      <c r="AO17" s="191" t="n"/>
    </row>
    <row r="18">
      <c r="A18" s="48" t="n">
        <v>14</v>
      </c>
      <c r="B18" s="299" t="n"/>
      <c r="C18" s="300" t="n"/>
      <c r="D18" s="300" t="n"/>
      <c r="E18" s="300" t="n"/>
      <c r="F18" s="300" t="n"/>
      <c r="G18" s="300" t="n"/>
      <c r="H18" s="300" t="n"/>
      <c r="I18" s="300" t="n"/>
      <c r="J18" s="300" t="n"/>
      <c r="K18" s="301" t="inlineStr">
        <is>
          <t>.</t>
        </is>
      </c>
      <c r="L18" s="302" t="inlineStr">
        <is>
          <t>Antimullerian hormone</t>
        </is>
      </c>
      <c r="M18" s="303" t="inlineStr">
        <is>
          <t>Serum/plasma</t>
        </is>
      </c>
      <c r="N18" s="303" t="n">
        <v>19.2</v>
      </c>
      <c r="O18" s="303" t="n"/>
      <c r="P18" s="303" t="inlineStr">
        <is>
          <t>December 14th 2020</t>
        </is>
      </c>
      <c r="Q18" s="304" t="n">
        <v>44720</v>
      </c>
      <c r="R18" s="305" t="n">
        <v>14.4</v>
      </c>
      <c r="S18" s="305" t="n">
        <v>7.199999999999999</v>
      </c>
      <c r="T18" s="305" t="n">
        <v>30.96</v>
      </c>
      <c r="U18" s="305" t="n">
        <v>9.6</v>
      </c>
      <c r="V18" s="305" t="n">
        <v>4.8</v>
      </c>
      <c r="W18" s="305" t="n">
        <v>20.64</v>
      </c>
      <c r="X18" s="305" t="n">
        <v>4.8</v>
      </c>
      <c r="Y18" s="305" t="n">
        <v>2.4</v>
      </c>
      <c r="Z18" s="305" t="n">
        <v>10.32</v>
      </c>
      <c r="AA18" s="306" t="n"/>
      <c r="AB18" s="307" t="n"/>
      <c r="AC18" s="307" t="n"/>
      <c r="AD18" s="307" t="n"/>
      <c r="AE18" s="307" t="n"/>
      <c r="AF18" s="307" t="n"/>
      <c r="AG18" s="306" t="n"/>
      <c r="AH18" s="284" t="n"/>
      <c r="AI18" s="284" t="n"/>
      <c r="AJ18" s="306" t="n"/>
      <c r="AK18" s="285" t="n"/>
      <c r="AL18" s="306" t="n"/>
      <c r="AM18" s="48" t="n"/>
      <c r="AN18" s="191" t="n"/>
      <c r="AO18" s="191" t="n"/>
    </row>
    <row r="19">
      <c r="A19" s="48" t="n">
        <v>15</v>
      </c>
      <c r="B19" s="299" t="inlineStr">
        <is>
          <t>APOPROTEIN A</t>
        </is>
      </c>
      <c r="C19" s="300" t="inlineStr">
        <is>
          <t>Apolipoprotein A1</t>
        </is>
      </c>
      <c r="D19" s="308" t="inlineStr">
        <is>
          <t>± 11.3%</t>
        </is>
      </c>
      <c r="E19" s="300" t="n"/>
      <c r="F19" s="300" t="n"/>
      <c r="G19" s="300" t="n"/>
      <c r="H19" s="300" t="inlineStr">
        <is>
          <t>± 9.1%</t>
        </is>
      </c>
      <c r="I19" s="300" t="n"/>
      <c r="J19" s="308" t="inlineStr">
        <is>
          <t>± 7.56% [f] ± 11.3% [g]</t>
        </is>
      </c>
      <c r="K19" s="301" t="inlineStr">
        <is>
          <t>.</t>
        </is>
      </c>
      <c r="L19" s="302" t="inlineStr">
        <is>
          <t>Apolipoprotein A1</t>
        </is>
      </c>
      <c r="M19" s="303" t="inlineStr">
        <is>
          <t>Serum/plasma</t>
        </is>
      </c>
      <c r="N19" s="303" t="n">
        <v>5.3</v>
      </c>
      <c r="O19" s="303" t="n">
        <v>11.1</v>
      </c>
      <c r="P19" s="303" t="inlineStr">
        <is>
          <t>June 6th 2022</t>
        </is>
      </c>
      <c r="Q19" s="304" t="n">
        <v>44720</v>
      </c>
      <c r="R19" s="305" t="n">
        <v>3.975</v>
      </c>
      <c r="S19" s="305" t="n">
        <v>4.612652436505486</v>
      </c>
      <c r="T19" s="305" t="n">
        <v>11.17140243650548</v>
      </c>
      <c r="U19" s="305" t="n">
        <v>2.65</v>
      </c>
      <c r="V19" s="305" t="n">
        <v>3.075101624336991</v>
      </c>
      <c r="W19" s="305" t="n">
        <v>7.44760162433699</v>
      </c>
      <c r="X19" s="305" t="n">
        <v>1.325</v>
      </c>
      <c r="Y19" s="305" t="n">
        <v>1.537550812168495</v>
      </c>
      <c r="Z19" s="305" t="n">
        <v>3.723800812168495</v>
      </c>
      <c r="AA19" s="306" t="n"/>
      <c r="AB19" s="309" t="inlineStr">
        <is>
          <t>Apolipoprotein A1</t>
        </is>
      </c>
      <c r="AC19" s="309" t="inlineStr">
        <is>
          <t>S-</t>
        </is>
      </c>
      <c r="AD19" s="310" t="n"/>
      <c r="AE19" s="311" t="n">
        <v>0.091</v>
      </c>
      <c r="AF19" s="312" t="n">
        <v>0.136</v>
      </c>
      <c r="AG19" s="306" t="n"/>
      <c r="AH19" s="313" t="n"/>
      <c r="AI19" s="286" t="n"/>
      <c r="AJ19" s="306" t="n"/>
      <c r="AK19" s="287" t="n"/>
      <c r="AL19" s="306" t="n"/>
      <c r="AM19" s="48" t="n">
        <v>11.3</v>
      </c>
      <c r="AN19" s="191" t="inlineStr">
        <is>
          <t>A: Westgard's recommended choice</t>
        </is>
      </c>
      <c r="AO19" s="191" t="inlineStr">
        <is>
          <t>EFLM_M</t>
        </is>
      </c>
    </row>
    <row r="20">
      <c r="A20" s="48" t="n">
        <v>16</v>
      </c>
      <c r="B20" s="299" t="inlineStr">
        <is>
          <t>APOPROTEIN B</t>
        </is>
      </c>
      <c r="C20" s="300" t="inlineStr">
        <is>
          <t>Apolipoprotein B</t>
        </is>
      </c>
      <c r="D20" s="308" t="inlineStr">
        <is>
          <t>± 11.6%</t>
        </is>
      </c>
      <c r="E20" s="300" t="n"/>
      <c r="F20" s="300" t="n"/>
      <c r="G20" s="300" t="n"/>
      <c r="H20" s="308" t="inlineStr">
        <is>
          <t>± 11.6%</t>
        </is>
      </c>
      <c r="I20" s="300" t="n"/>
      <c r="J20" s="300" t="inlineStr">
        <is>
          <t>± 11.48% [f]
± 17.2% [g]</t>
        </is>
      </c>
      <c r="K20" s="301" t="inlineStr">
        <is>
          <t>.</t>
        </is>
      </c>
      <c r="L20" s="302" t="inlineStr">
        <is>
          <t>Apolipoprotein B</t>
        </is>
      </c>
      <c r="M20" s="303" t="inlineStr">
        <is>
          <t>Serum/plasma</t>
        </is>
      </c>
      <c r="N20" s="303" t="n">
        <v>7.3</v>
      </c>
      <c r="O20" s="303" t="n">
        <v>20.1</v>
      </c>
      <c r="P20" s="303" t="inlineStr">
        <is>
          <t>June 6th 2022</t>
        </is>
      </c>
      <c r="Q20" s="304" t="n">
        <v>44720</v>
      </c>
      <c r="R20" s="305" t="n">
        <v>5.475</v>
      </c>
      <c r="S20" s="305" t="n">
        <v>8.019215204744166</v>
      </c>
      <c r="T20" s="305" t="n">
        <v>17.05296520474417</v>
      </c>
      <c r="U20" s="305" t="n">
        <v>3.65</v>
      </c>
      <c r="V20" s="305" t="n">
        <v>5.346143469829443</v>
      </c>
      <c r="W20" s="305" t="n">
        <v>11.36864346982944</v>
      </c>
      <c r="X20" s="305" t="n">
        <v>1.825</v>
      </c>
      <c r="Y20" s="305" t="n">
        <v>2.673071734914722</v>
      </c>
      <c r="Z20" s="305" t="n">
        <v>5.684321734914722</v>
      </c>
      <c r="AA20" s="306" t="n"/>
      <c r="AB20" s="309" t="inlineStr">
        <is>
          <t>Apolipoprotein B</t>
        </is>
      </c>
      <c r="AC20" s="309" t="inlineStr">
        <is>
          <t>S-</t>
        </is>
      </c>
      <c r="AD20" s="310" t="n"/>
      <c r="AE20" s="311" t="n">
        <v>0.116</v>
      </c>
      <c r="AF20" s="312" t="n">
        <v>0.175</v>
      </c>
      <c r="AG20" s="306" t="n"/>
      <c r="AH20" s="313" t="n"/>
      <c r="AI20" s="286" t="n"/>
      <c r="AJ20" s="306" t="n"/>
      <c r="AK20" s="287" t="n"/>
      <c r="AL20" s="306" t="n"/>
      <c r="AM20" s="48" t="n">
        <v>11.6</v>
      </c>
      <c r="AN20" s="191" t="inlineStr">
        <is>
          <t>A: Westgard's recommended choice</t>
        </is>
      </c>
      <c r="AO20" s="191" t="inlineStr">
        <is>
          <t>RICOS</t>
        </is>
      </c>
    </row>
    <row r="21">
      <c r="A21" s="48" t="n">
        <v>17</v>
      </c>
      <c r="B21" s="299" t="inlineStr">
        <is>
          <t>ASPARTATE TRANSAMINASE</t>
        </is>
      </c>
      <c r="C21" s="300" t="inlineStr">
        <is>
          <t>Aspartate aminotransferase (AST)</t>
        </is>
      </c>
      <c r="D21" s="308" t="inlineStr">
        <is>
          <t>± 16.7%</t>
        </is>
      </c>
      <c r="E21" s="300" t="inlineStr">
        <is>
          <t>± 20%</t>
        </is>
      </c>
      <c r="F21" s="300" t="inlineStr">
        <is>
          <t>± 15%</t>
        </is>
      </c>
      <c r="G21" s="300" t="inlineStr">
        <is>
          <t>±14.8%</t>
        </is>
      </c>
      <c r="H21" s="308" t="inlineStr">
        <is>
          <t>± 16.7%</t>
        </is>
      </c>
      <c r="I21" s="300" t="inlineStr">
        <is>
          <t>± 21%</t>
        </is>
      </c>
      <c r="J21" s="300" t="inlineStr">
        <is>
          <t>±13.4%[a]
±13.65%[f]
±20.5% [g]</t>
        </is>
      </c>
      <c r="K21" s="301" t="inlineStr">
        <is>
          <t>.</t>
        </is>
      </c>
      <c r="L21" s="302" t="inlineStr">
        <is>
          <t>Aspartate transaminase (AST)</t>
        </is>
      </c>
      <c r="M21" s="303" t="inlineStr">
        <is>
          <t>Serum/plasma</t>
        </is>
      </c>
      <c r="N21" s="303" t="n">
        <v>9.5</v>
      </c>
      <c r="O21" s="303" t="n">
        <v>20.7</v>
      </c>
      <c r="P21" s="303" t="inlineStr">
        <is>
          <t>June 6th 2022</t>
        </is>
      </c>
      <c r="Q21" s="304" t="n">
        <v>44720</v>
      </c>
      <c r="R21" s="305" t="n">
        <v>7.125</v>
      </c>
      <c r="S21" s="305" t="n">
        <v>8.540949156856046</v>
      </c>
      <c r="T21" s="305" t="n">
        <v>20.29719915685605</v>
      </c>
      <c r="U21" s="305" t="n">
        <v>4.75</v>
      </c>
      <c r="V21" s="305" t="n">
        <v>5.693966104570698</v>
      </c>
      <c r="W21" s="305" t="n">
        <v>13.5314661045707</v>
      </c>
      <c r="X21" s="305" t="n">
        <v>2.375</v>
      </c>
      <c r="Y21" s="305" t="n">
        <v>2.846983052285349</v>
      </c>
      <c r="Z21" s="305" t="n">
        <v>6.765733052285348</v>
      </c>
      <c r="AA21" s="306" t="n"/>
      <c r="AB21" s="309" t="inlineStr">
        <is>
          <t>Aspartate aminotransferase (AST)</t>
        </is>
      </c>
      <c r="AC21" s="309" t="inlineStr">
        <is>
          <t>S-</t>
        </is>
      </c>
      <c r="AD21" s="314" t="n">
        <v>0.083</v>
      </c>
      <c r="AE21" s="311" t="n">
        <v>0.1669</v>
      </c>
      <c r="AF21" s="315" t="n"/>
      <c r="AG21" s="306" t="n"/>
      <c r="AH21" s="313" t="inlineStr">
        <is>
          <t>5 U/L ≤ 40 U/L</t>
        </is>
      </c>
      <c r="AI21" s="286" t="inlineStr">
        <is>
          <t>12% ≥ 40 U/L</t>
        </is>
      </c>
      <c r="AJ21" s="306" t="n"/>
      <c r="AK21" s="287" t="n"/>
      <c r="AL21" s="306" t="n"/>
      <c r="AM21" s="48" t="n">
        <v>16.7</v>
      </c>
      <c r="AN21" s="191" t="inlineStr">
        <is>
          <t>A: Westgard's recommended choice</t>
        </is>
      </c>
      <c r="AO21" s="191" t="inlineStr">
        <is>
          <t>RICOS</t>
        </is>
      </c>
    </row>
    <row r="22">
      <c r="A22" s="48" t="n">
        <v>18</v>
      </c>
      <c r="B22" s="299" t="n"/>
      <c r="C22" s="300" t="n"/>
      <c r="D22" s="300" t="n"/>
      <c r="E22" s="300" t="n"/>
      <c r="F22" s="300" t="n"/>
      <c r="G22" s="300" t="n"/>
      <c r="H22" s="300" t="n"/>
      <c r="I22" s="300" t="n"/>
      <c r="J22" s="300" t="n"/>
      <c r="K22" s="301" t="inlineStr">
        <is>
          <t>.</t>
        </is>
      </c>
      <c r="L22" s="302" t="inlineStr">
        <is>
          <t>b-2 microglobulin</t>
        </is>
      </c>
      <c r="M22" s="303" t="inlineStr">
        <is>
          <t>Serum/plasma</t>
        </is>
      </c>
      <c r="N22" s="303" t="n">
        <v>4.1</v>
      </c>
      <c r="O22" s="303" t="n">
        <v>11.5</v>
      </c>
      <c r="P22" s="303" t="inlineStr">
        <is>
          <t>June 6th 2022</t>
        </is>
      </c>
      <c r="Q22" s="304" t="n">
        <v>44720</v>
      </c>
      <c r="R22" s="305" t="n">
        <v>3.075</v>
      </c>
      <c r="S22" s="305" t="n">
        <v>4.578379899047261</v>
      </c>
      <c r="T22" s="305" t="n">
        <v>9.65212989904726</v>
      </c>
      <c r="U22" s="305" t="n">
        <v>2.05</v>
      </c>
      <c r="V22" s="305" t="n">
        <v>3.052253266031507</v>
      </c>
      <c r="W22" s="305" t="n">
        <v>6.434753266031507</v>
      </c>
      <c r="X22" s="305" t="n">
        <v>1.025</v>
      </c>
      <c r="Y22" s="305" t="n">
        <v>1.526126633015753</v>
      </c>
      <c r="Z22" s="305" t="n">
        <v>3.217376633015753</v>
      </c>
      <c r="AA22" s="306" t="n"/>
      <c r="AB22" s="307" t="n"/>
      <c r="AC22" s="307" t="n"/>
      <c r="AD22" s="307" t="n"/>
      <c r="AE22" s="307" t="n"/>
      <c r="AF22" s="307" t="n"/>
      <c r="AG22" s="306" t="n"/>
      <c r="AH22" s="284" t="n"/>
      <c r="AI22" s="284" t="n"/>
      <c r="AJ22" s="306" t="n"/>
      <c r="AK22" s="285" t="n"/>
      <c r="AL22" s="306" t="n"/>
      <c r="AM22" s="48" t="n"/>
      <c r="AN22" s="191" t="n"/>
      <c r="AO22" s="191" t="n"/>
    </row>
    <row r="23">
      <c r="A23" s="48" t="n">
        <v>19</v>
      </c>
      <c r="B23" s="299" t="n"/>
      <c r="C23" s="300" t="n"/>
      <c r="D23" s="300" t="n"/>
      <c r="E23" s="300" t="n"/>
      <c r="F23" s="300" t="n"/>
      <c r="G23" s="300" t="n"/>
      <c r="H23" s="300" t="n"/>
      <c r="I23" s="300" t="n"/>
      <c r="J23" s="300" t="n"/>
      <c r="K23" s="301" t="inlineStr">
        <is>
          <t>.</t>
        </is>
      </c>
      <c r="L23" s="302" t="inlineStr">
        <is>
          <t>Basophils</t>
        </is>
      </c>
      <c r="M23" s="303" t="inlineStr">
        <is>
          <t>Whole Blood</t>
        </is>
      </c>
      <c r="N23" s="303" t="n">
        <v>12.4</v>
      </c>
      <c r="O23" s="303" t="n">
        <v>26.3</v>
      </c>
      <c r="P23" s="303" t="inlineStr">
        <is>
          <t>June 6th 2022</t>
        </is>
      </c>
      <c r="Q23" s="304" t="n">
        <v>44720</v>
      </c>
      <c r="R23" s="305" t="n">
        <v>9.300000000000001</v>
      </c>
      <c r="S23" s="305" t="n">
        <v>10.9037335922151</v>
      </c>
      <c r="T23" s="305" t="n">
        <v>26.2487335922151</v>
      </c>
      <c r="U23" s="305" t="n">
        <v>6.2</v>
      </c>
      <c r="V23" s="305" t="n">
        <v>7.2691557281434</v>
      </c>
      <c r="W23" s="305" t="n">
        <v>17.4991557281434</v>
      </c>
      <c r="X23" s="305" t="n">
        <v>3.1</v>
      </c>
      <c r="Y23" s="305" t="n">
        <v>3.6345778640717</v>
      </c>
      <c r="Z23" s="305" t="n">
        <v>8.7495778640717</v>
      </c>
      <c r="AA23" s="306" t="n"/>
      <c r="AB23" s="307" t="n"/>
      <c r="AC23" s="307" t="n"/>
      <c r="AD23" s="307" t="n"/>
      <c r="AE23" s="307" t="n"/>
      <c r="AF23" s="307" t="n"/>
      <c r="AG23" s="306" t="n"/>
      <c r="AH23" s="284" t="n"/>
      <c r="AI23" s="284" t="n"/>
      <c r="AJ23" s="306" t="n"/>
      <c r="AK23" s="285" t="n"/>
      <c r="AL23" s="306" t="n"/>
      <c r="AM23" s="48" t="n"/>
      <c r="AN23" s="191" t="n"/>
      <c r="AO23" s="191" t="n"/>
    </row>
    <row r="24">
      <c r="A24" s="48" t="n">
        <v>20</v>
      </c>
      <c r="B24" s="299" t="inlineStr">
        <is>
          <t>TOTAL BILIRUBIN</t>
        </is>
      </c>
      <c r="C24" s="300" t="inlineStr">
        <is>
          <t>Bilirubin, total</t>
        </is>
      </c>
      <c r="D24" s="308" t="inlineStr">
        <is>
          <t>± 0.4 mg/dL or ± 20%</t>
        </is>
      </c>
      <c r="E24" s="308" t="inlineStr">
        <is>
          <t>± 0.4 mg/dL or ± 20%</t>
        </is>
      </c>
      <c r="F24" s="300" t="inlineStr">
        <is>
          <t>± 20%</t>
        </is>
      </c>
      <c r="G24" s="300" t="inlineStr">
        <is>
          <t>±15.9%</t>
        </is>
      </c>
      <c r="H24" s="300" t="inlineStr">
        <is>
          <t>± 27%</t>
        </is>
      </c>
      <c r="I24" s="300" t="inlineStr">
        <is>
          <t>± 24%</t>
        </is>
      </c>
      <c r="J24" s="300" t="inlineStr">
        <is>
          <t>±24.84%[b]
±37.3%[g]</t>
        </is>
      </c>
      <c r="K24" s="301" t="inlineStr">
        <is>
          <t>.</t>
        </is>
      </c>
      <c r="L24" s="302" t="inlineStr">
        <is>
          <t>Bilirubin</t>
        </is>
      </c>
      <c r="M24" s="303" t="inlineStr">
        <is>
          <t>Serum/plasma</t>
        </is>
      </c>
      <c r="N24" s="303" t="n">
        <v>20</v>
      </c>
      <c r="O24" s="303" t="n">
        <v>26.6</v>
      </c>
      <c r="P24" s="303" t="inlineStr">
        <is>
          <t>June 6th 2022</t>
        </is>
      </c>
      <c r="Q24" s="304" t="n">
        <v>44720</v>
      </c>
      <c r="R24" s="305" t="n">
        <v>15</v>
      </c>
      <c r="S24" s="305" t="n">
        <v>12.48000901441982</v>
      </c>
      <c r="T24" s="305" t="n">
        <v>37.23000901441982</v>
      </c>
      <c r="U24" s="305" t="n">
        <v>10</v>
      </c>
      <c r="V24" s="305" t="n">
        <v>8.320006009613214</v>
      </c>
      <c r="W24" s="305" t="n">
        <v>24.82000600961322</v>
      </c>
      <c r="X24" s="305" t="n">
        <v>5</v>
      </c>
      <c r="Y24" s="305" t="n">
        <v>4.160003004806607</v>
      </c>
      <c r="Z24" s="305" t="n">
        <v>12.41000300480661</v>
      </c>
      <c r="AA24" s="306" t="n"/>
      <c r="AB24" s="309" t="inlineStr">
        <is>
          <t>Bilirubin total</t>
        </is>
      </c>
      <c r="AC24" s="309" t="inlineStr">
        <is>
          <t>S-</t>
        </is>
      </c>
      <c r="AD24" s="314" t="n">
        <v>0.135</v>
      </c>
      <c r="AE24" s="311" t="n">
        <v>0.2694</v>
      </c>
      <c r="AF24" s="315" t="n"/>
      <c r="AG24" s="306" t="n"/>
      <c r="AH24" s="313" t="inlineStr">
        <is>
          <t>3.0 umol/L ≤ 25 umol/L</t>
        </is>
      </c>
      <c r="AI24" s="286" t="inlineStr">
        <is>
          <t>12% ≥ 25 umol/L</t>
        </is>
      </c>
      <c r="AJ24" s="306" t="n"/>
      <c r="AK24" s="287" t="n"/>
      <c r="AL24" s="306" t="n"/>
      <c r="AM24" s="48" t="n">
        <v>20</v>
      </c>
      <c r="AN24" s="191" t="inlineStr">
        <is>
          <t>A: Westgard's recommended choice</t>
        </is>
      </c>
      <c r="AO24" s="191" t="inlineStr">
        <is>
          <t>CLIA</t>
        </is>
      </c>
    </row>
    <row r="25">
      <c r="A25" s="48" t="n">
        <v>21</v>
      </c>
      <c r="B25" s="299" t="n"/>
      <c r="C25" s="300" t="n"/>
      <c r="D25" s="300" t="n"/>
      <c r="E25" s="300" t="n"/>
      <c r="F25" s="300" t="n"/>
      <c r="G25" s="300" t="n"/>
      <c r="H25" s="300" t="n"/>
      <c r="I25" s="300" t="n"/>
      <c r="J25" s="300" t="n"/>
      <c r="K25" s="301" t="inlineStr">
        <is>
          <t>.</t>
        </is>
      </c>
      <c r="L25" s="302" t="inlineStr">
        <is>
          <t>Calcitonin</t>
        </is>
      </c>
      <c r="M25" s="303" t="inlineStr">
        <is>
          <t>Serum/plasma</t>
        </is>
      </c>
      <c r="N25" s="303" t="n">
        <v>13</v>
      </c>
      <c r="O25" s="303" t="n">
        <v>65.8</v>
      </c>
      <c r="P25" s="303" t="inlineStr">
        <is>
          <t>January 14th 2022</t>
        </is>
      </c>
      <c r="Q25" s="304" t="n">
        <v>44720</v>
      </c>
      <c r="R25" s="305" t="n">
        <v>9.75</v>
      </c>
      <c r="S25" s="305" t="n">
        <v>25.15196314405696</v>
      </c>
      <c r="T25" s="305" t="n">
        <v>41.23946314405696</v>
      </c>
      <c r="U25" s="305" t="n">
        <v>6.5</v>
      </c>
      <c r="V25" s="305" t="n">
        <v>16.76797542937131</v>
      </c>
      <c r="W25" s="305" t="n">
        <v>27.49297542937131</v>
      </c>
      <c r="X25" s="305" t="n">
        <v>3.25</v>
      </c>
      <c r="Y25" s="305" t="n">
        <v>8.383987714685654</v>
      </c>
      <c r="Z25" s="305" t="n">
        <v>13.74648771468565</v>
      </c>
      <c r="AA25" s="306" t="n"/>
      <c r="AB25" s="307" t="n"/>
      <c r="AC25" s="307" t="n"/>
      <c r="AD25" s="307" t="n"/>
      <c r="AE25" s="307" t="n"/>
      <c r="AF25" s="307" t="n"/>
      <c r="AG25" s="306" t="n"/>
      <c r="AH25" s="284" t="n"/>
      <c r="AI25" s="284" t="n"/>
      <c r="AJ25" s="306" t="n"/>
      <c r="AK25" s="285" t="n"/>
      <c r="AL25" s="306" t="n"/>
      <c r="AM25" s="48" t="n"/>
      <c r="AN25" s="191" t="n"/>
      <c r="AO25" s="191" t="n"/>
    </row>
    <row r="26">
      <c r="A26" s="48" t="n">
        <v>22</v>
      </c>
      <c r="B26" s="299" t="inlineStr">
        <is>
          <t>CALCIUM</t>
        </is>
      </c>
      <c r="C26" s="300" t="inlineStr">
        <is>
          <t>Calcium, total</t>
        </is>
      </c>
      <c r="D26" s="300" t="inlineStr">
        <is>
          <t>± 1.0 mg/dL</t>
        </is>
      </c>
      <c r="E26" s="300" t="inlineStr">
        <is>
          <t>± 1.0
mg/dL</t>
        </is>
      </c>
      <c r="F26" s="300" t="inlineStr">
        <is>
          <t>unchanged</t>
        </is>
      </c>
      <c r="G26" s="308" t="inlineStr">
        <is>
          <t>±8.3%</t>
        </is>
      </c>
      <c r="H26" s="300" t="inlineStr">
        <is>
          <t>± 2.5%</t>
        </is>
      </c>
      <c r="I26" s="300" t="n"/>
      <c r="J26" s="300" t="inlineStr">
        <is>
          <t>± 2.3%[f]
± 3.4%[g]</t>
        </is>
      </c>
      <c r="K26" s="301" t="inlineStr">
        <is>
          <t>.</t>
        </is>
      </c>
      <c r="L26" s="302" t="inlineStr">
        <is>
          <t>Calcium (Ca)</t>
        </is>
      </c>
      <c r="M26" s="303" t="inlineStr">
        <is>
          <t>Serum/plasma</t>
        </is>
      </c>
      <c r="N26" s="303" t="n">
        <v>1.8</v>
      </c>
      <c r="O26" s="303" t="n">
        <v>2.7</v>
      </c>
      <c r="P26" s="303" t="inlineStr">
        <is>
          <t>June 6th 2022</t>
        </is>
      </c>
      <c r="Q26" s="304" t="n">
        <v>44720</v>
      </c>
      <c r="R26" s="305" t="n">
        <v>1.35</v>
      </c>
      <c r="S26" s="305" t="n">
        <v>1.216873555469097</v>
      </c>
      <c r="T26" s="305" t="n">
        <v>3.444373555469097</v>
      </c>
      <c r="U26" s="305" t="n">
        <v>0.9</v>
      </c>
      <c r="V26" s="305" t="n">
        <v>0.8112490369793977</v>
      </c>
      <c r="W26" s="305" t="n">
        <v>2.296249036979398</v>
      </c>
      <c r="X26" s="305" t="n">
        <v>0.45</v>
      </c>
      <c r="Y26" s="305" t="n">
        <v>0.4056245184896988</v>
      </c>
      <c r="Z26" s="305" t="n">
        <v>1.148124518489699</v>
      </c>
      <c r="AA26" s="306" t="n"/>
      <c r="AB26" s="309" t="inlineStr">
        <is>
          <t>Calcium</t>
        </is>
      </c>
      <c r="AC26" s="309" t="inlineStr">
        <is>
          <t>S-</t>
        </is>
      </c>
      <c r="AD26" s="310" t="n"/>
      <c r="AE26" s="311" t="n">
        <v>0.0255</v>
      </c>
      <c r="AF26" s="312" t="n">
        <v>0.036</v>
      </c>
      <c r="AG26" s="306" t="n"/>
      <c r="AH26" s="313" t="inlineStr">
        <is>
          <t>0.1 mmol/L ≤ 2.5 mmol/L</t>
        </is>
      </c>
      <c r="AI26" s="286" t="inlineStr">
        <is>
          <t>4% ≥ 2.5 mmol/L</t>
        </is>
      </c>
      <c r="AJ26" s="306" t="n"/>
      <c r="AK26" s="287" t="n"/>
      <c r="AL26" s="306" t="n"/>
      <c r="AM26" s="48" t="n">
        <v>8.300000000000001</v>
      </c>
      <c r="AN26" s="191" t="inlineStr">
        <is>
          <t>C: Algorithm - choice 1</t>
        </is>
      </c>
      <c r="AO26" s="191" t="inlineStr">
        <is>
          <t>SOTA</t>
        </is>
      </c>
    </row>
    <row r="27">
      <c r="A27" s="48" t="n">
        <v>23</v>
      </c>
      <c r="B27" s="299" t="inlineStr">
        <is>
          <t>CA 125</t>
        </is>
      </c>
      <c r="C27" s="300" t="inlineStr">
        <is>
          <t>CA 125</t>
        </is>
      </c>
      <c r="D27" s="308" t="inlineStr">
        <is>
          <t>± 35.4%</t>
        </is>
      </c>
      <c r="E27" s="300" t="n"/>
      <c r="F27" s="300" t="inlineStr">
        <is>
          <t>± 20%</t>
        </is>
      </c>
      <c r="G27" s="300" t="inlineStr">
        <is>
          <t>±12.9%</t>
        </is>
      </c>
      <c r="H27" s="308" t="inlineStr">
        <is>
          <t>± 35.4%</t>
        </is>
      </c>
      <c r="I27" s="300" t="n"/>
      <c r="J27" s="300" t="inlineStr">
        <is>
          <t>± 13.9%[f]
± 16.2%[g]
± 20.9%[i]</t>
        </is>
      </c>
      <c r="K27" s="301" t="inlineStr">
        <is>
          <t>.</t>
        </is>
      </c>
      <c r="L27" s="302" t="inlineStr">
        <is>
          <t>Cancer antigen 125 (CA-125)</t>
        </is>
      </c>
      <c r="M27" s="303" t="inlineStr">
        <is>
          <t>Serum/plasma</t>
        </is>
      </c>
      <c r="N27" s="303" t="n">
        <v>8.699999999999999</v>
      </c>
      <c r="O27" s="303" t="n">
        <v>25.4</v>
      </c>
      <c r="P27" s="303" t="inlineStr">
        <is>
          <t>June 6th 2022</t>
        </is>
      </c>
      <c r="Q27" s="304" t="n">
        <v>44720</v>
      </c>
      <c r="R27" s="305" t="n">
        <v>6.524999999999999</v>
      </c>
      <c r="S27" s="305" t="n">
        <v>10.06824370235445</v>
      </c>
      <c r="T27" s="305" t="n">
        <v>20.83449370235444</v>
      </c>
      <c r="U27" s="305" t="n">
        <v>4.35</v>
      </c>
      <c r="V27" s="305" t="n">
        <v>6.712162468236298</v>
      </c>
      <c r="W27" s="305" t="n">
        <v>13.8896624682363</v>
      </c>
      <c r="X27" s="305" t="n">
        <v>2.175</v>
      </c>
      <c r="Y27" s="305" t="n">
        <v>3.356081234118149</v>
      </c>
      <c r="Z27" s="305" t="n">
        <v>6.944831234118149</v>
      </c>
      <c r="AA27" s="306" t="n"/>
      <c r="AB27" s="309" t="inlineStr">
        <is>
          <t>CA 125 antigen</t>
        </is>
      </c>
      <c r="AC27" s="309" t="inlineStr">
        <is>
          <t>S-</t>
        </is>
      </c>
      <c r="AD27" s="314" t="n">
        <v>0.177</v>
      </c>
      <c r="AE27" s="311" t="n">
        <v>0.354</v>
      </c>
      <c r="AF27" s="315" t="n"/>
      <c r="AG27" s="306" t="n"/>
      <c r="AH27" s="313" t="inlineStr">
        <is>
          <t>6 kU/L ≤ 50kU/L</t>
        </is>
      </c>
      <c r="AI27" s="286" t="inlineStr">
        <is>
          <t>12% ≥ 50kU/L</t>
        </is>
      </c>
      <c r="AJ27" s="306" t="n"/>
      <c r="AK27" s="287" t="n"/>
      <c r="AL27" s="306" t="n"/>
      <c r="AM27" s="48" t="n">
        <v>35.4</v>
      </c>
      <c r="AN27" s="191" t="inlineStr">
        <is>
          <t>A: Westgard's recommended choice</t>
        </is>
      </c>
      <c r="AO27" s="191" t="inlineStr">
        <is>
          <t>RICOS</t>
        </is>
      </c>
    </row>
    <row r="28">
      <c r="A28" s="48" t="n">
        <v>24</v>
      </c>
      <c r="B28" s="299" t="inlineStr">
        <is>
          <t>CA 19-9</t>
        </is>
      </c>
      <c r="C28" s="300" t="inlineStr">
        <is>
          <t>CA 19-9</t>
        </is>
      </c>
      <c r="D28" s="308" t="inlineStr">
        <is>
          <t>± 46.0%</t>
        </is>
      </c>
      <c r="E28" s="300" t="n"/>
      <c r="F28" s="300" t="n"/>
      <c r="G28" s="300" t="inlineStr">
        <is>
          <t>±16.5%</t>
        </is>
      </c>
      <c r="H28" s="308" t="inlineStr">
        <is>
          <t>± 46.0%</t>
        </is>
      </c>
      <c r="I28" s="300" t="n"/>
      <c r="J28" s="300" t="inlineStr">
        <is>
          <t>± 17.9%[f]
± 18.0%[g]
± 26.9%[i]</t>
        </is>
      </c>
      <c r="K28" s="301" t="inlineStr">
        <is>
          <t>.</t>
        </is>
      </c>
      <c r="L28" s="302" t="inlineStr">
        <is>
          <t>Cancer antigen 19-9 (CA 19-9)</t>
        </is>
      </c>
      <c r="M28" s="303" t="inlineStr">
        <is>
          <t>Serum/plasma</t>
        </is>
      </c>
      <c r="N28" s="303" t="n">
        <v>4.3</v>
      </c>
      <c r="O28" s="303" t="n">
        <v>57.4</v>
      </c>
      <c r="P28" s="303" t="inlineStr">
        <is>
          <t>June 6th 2022</t>
        </is>
      </c>
      <c r="Q28" s="304" t="n">
        <v>44720</v>
      </c>
      <c r="R28" s="305" t="n">
        <v>3.225</v>
      </c>
      <c r="S28" s="305" t="n">
        <v>21.58531401786872</v>
      </c>
      <c r="T28" s="305" t="n">
        <v>26.90656401786872</v>
      </c>
      <c r="U28" s="305" t="n">
        <v>2.15</v>
      </c>
      <c r="V28" s="305" t="n">
        <v>14.39020934524581</v>
      </c>
      <c r="W28" s="305" t="n">
        <v>17.93770934524581</v>
      </c>
      <c r="X28" s="305" t="n">
        <v>1.075</v>
      </c>
      <c r="Y28" s="305" t="n">
        <v>7.195104672622907</v>
      </c>
      <c r="Z28" s="305" t="n">
        <v>8.968854672622907</v>
      </c>
      <c r="AA28" s="306" t="n"/>
      <c r="AB28" s="309" t="inlineStr">
        <is>
          <t>CA 19.9 antigen</t>
        </is>
      </c>
      <c r="AC28" s="309" t="inlineStr">
        <is>
          <t>S-</t>
        </is>
      </c>
      <c r="AD28" s="317" t="n">
        <v>0.23</v>
      </c>
      <c r="AE28" s="311" t="n">
        <v>0.4603</v>
      </c>
      <c r="AF28" s="315" t="n"/>
      <c r="AG28" s="306" t="n"/>
      <c r="AH28" s="313" t="inlineStr">
        <is>
          <t>6 kU/L ≤ 40kU/L</t>
        </is>
      </c>
      <c r="AI28" s="286" t="inlineStr">
        <is>
          <t>15% ≥ 40kU/L</t>
        </is>
      </c>
      <c r="AJ28" s="306" t="n"/>
      <c r="AK28" s="287" t="n"/>
      <c r="AL28" s="306" t="n"/>
      <c r="AM28" s="48" t="n">
        <v>46</v>
      </c>
      <c r="AN28" s="191" t="inlineStr">
        <is>
          <t>A: Westgard's recommended choice</t>
        </is>
      </c>
      <c r="AO28" s="191" t="inlineStr">
        <is>
          <t>RICOS</t>
        </is>
      </c>
    </row>
    <row r="29">
      <c r="A29" s="48" t="n">
        <v>25</v>
      </c>
      <c r="B29" s="299" t="n"/>
      <c r="C29" s="300" t="n"/>
      <c r="D29" s="300" t="n"/>
      <c r="E29" s="300" t="n"/>
      <c r="F29" s="300" t="n"/>
      <c r="G29" s="300" t="n"/>
      <c r="H29" s="300" t="n"/>
      <c r="I29" s="300" t="n"/>
      <c r="J29" s="300" t="n"/>
      <c r="K29" s="301" t="inlineStr">
        <is>
          <t>.</t>
        </is>
      </c>
      <c r="L29" s="302" t="inlineStr">
        <is>
          <t>Cancer antigen 72-4 (CA 72-4)</t>
        </is>
      </c>
      <c r="M29" s="303" t="inlineStr">
        <is>
          <t>Serum/plasma</t>
        </is>
      </c>
      <c r="N29" s="303" t="n">
        <v>50.3</v>
      </c>
      <c r="O29" s="303" t="n">
        <v>103.4</v>
      </c>
      <c r="P29" s="303" t="inlineStr">
        <is>
          <t>November 20th 2019</t>
        </is>
      </c>
      <c r="Q29" s="304" t="n">
        <v>44720</v>
      </c>
      <c r="R29" s="305" t="n">
        <v>37.72499999999999</v>
      </c>
      <c r="S29" s="305" t="n">
        <v>43.11953769754495</v>
      </c>
      <c r="T29" s="305" t="n">
        <v>105.3657876975449</v>
      </c>
      <c r="U29" s="305" t="n">
        <v>25.15</v>
      </c>
      <c r="V29" s="305" t="n">
        <v>28.74635846502997</v>
      </c>
      <c r="W29" s="305" t="n">
        <v>70.24385846502996</v>
      </c>
      <c r="X29" s="305" t="n">
        <v>12.575</v>
      </c>
      <c r="Y29" s="305" t="n">
        <v>14.37317923251498</v>
      </c>
      <c r="Z29" s="305" t="n">
        <v>35.12192923251498</v>
      </c>
      <c r="AA29" s="306" t="n"/>
      <c r="AB29" s="307" t="n"/>
      <c r="AC29" s="307" t="n"/>
      <c r="AD29" s="307" t="n"/>
      <c r="AE29" s="307" t="n"/>
      <c r="AF29" s="307" t="n"/>
      <c r="AG29" s="306" t="n"/>
      <c r="AH29" s="284" t="n"/>
      <c r="AI29" s="284" t="n"/>
      <c r="AJ29" s="306" t="n"/>
      <c r="AK29" s="285" t="n"/>
      <c r="AL29" s="306" t="n"/>
      <c r="AM29" s="48" t="n"/>
      <c r="AN29" s="191" t="n"/>
      <c r="AO29" s="191" t="n"/>
    </row>
    <row r="30">
      <c r="A30" s="48" t="n">
        <v>26</v>
      </c>
      <c r="B30" s="299" t="n"/>
      <c r="C30" s="300" t="n"/>
      <c r="D30" s="300" t="n"/>
      <c r="E30" s="300" t="n"/>
      <c r="F30" s="300" t="n"/>
      <c r="G30" s="300" t="n"/>
      <c r="H30" s="300" t="n"/>
      <c r="I30" s="300" t="n"/>
      <c r="J30" s="300" t="n"/>
      <c r="K30" s="301" t="inlineStr">
        <is>
          <t>.</t>
        </is>
      </c>
      <c r="L30" s="302" t="inlineStr">
        <is>
          <t>Carbon dioxide (total)</t>
        </is>
      </c>
      <c r="M30" s="303" t="inlineStr">
        <is>
          <t>Whole Blood</t>
        </is>
      </c>
      <c r="N30" s="303" t="n">
        <v>4</v>
      </c>
      <c r="O30" s="303" t="n">
        <v>4.8</v>
      </c>
      <c r="P30" s="303" t="inlineStr">
        <is>
          <t>February 11th 2021</t>
        </is>
      </c>
      <c r="Q30" s="304" t="n">
        <v>44720</v>
      </c>
      <c r="R30" s="305" t="n">
        <v>3</v>
      </c>
      <c r="S30" s="305" t="n">
        <v>2.343074902771996</v>
      </c>
      <c r="T30" s="305" t="n">
        <v>7.293074902771996</v>
      </c>
      <c r="U30" s="305" t="n">
        <v>2</v>
      </c>
      <c r="V30" s="305" t="n">
        <v>1.562049935181331</v>
      </c>
      <c r="W30" s="305" t="n">
        <v>4.86204993518133</v>
      </c>
      <c r="X30" s="305" t="n">
        <v>1</v>
      </c>
      <c r="Y30" s="305" t="n">
        <v>0.7810249675906654</v>
      </c>
      <c r="Z30" s="305" t="n">
        <v>2.431024967590665</v>
      </c>
      <c r="AA30" s="306" t="n"/>
      <c r="AB30" s="309" t="inlineStr">
        <is>
          <t>CO2, total</t>
        </is>
      </c>
      <c r="AC30" s="309" t="inlineStr">
        <is>
          <t>B-</t>
        </is>
      </c>
      <c r="AD30" s="307" t="n"/>
      <c r="AE30" s="307" t="n"/>
      <c r="AF30" s="307" t="n"/>
      <c r="AG30" s="306" t="n"/>
      <c r="AH30" s="284" t="n"/>
      <c r="AI30" s="284" t="n"/>
      <c r="AJ30" s="306" t="n"/>
      <c r="AK30" s="285" t="n"/>
      <c r="AL30" s="306" t="n"/>
      <c r="AM30" s="48" t="n"/>
      <c r="AN30" s="191" t="n"/>
      <c r="AO30" s="191" t="n"/>
    </row>
    <row r="31">
      <c r="A31" s="48" t="n">
        <v>27</v>
      </c>
      <c r="B31" s="299" t="inlineStr">
        <is>
          <t>CARCINOEMBRYONIC AG</t>
        </is>
      </c>
      <c r="C31" s="300" t="inlineStr">
        <is>
          <t>Carcinogenic Embryonic Antigen (CEA)</t>
        </is>
      </c>
      <c r="D31" s="308" t="inlineStr">
        <is>
          <t>± 24.7%</t>
        </is>
      </c>
      <c r="E31" s="300" t="n"/>
      <c r="F31" s="300" t="inlineStr">
        <is>
          <t>± 15.0%</t>
        </is>
      </c>
      <c r="G31" s="300" t="inlineStr">
        <is>
          <t>±11.3%</t>
        </is>
      </c>
      <c r="H31" s="308" t="inlineStr">
        <is>
          <t>± 24.7%</t>
        </is>
      </c>
      <c r="I31" s="300" t="inlineStr">
        <is>
          <t>± 16.0%</t>
        </is>
      </c>
      <c r="J31" s="300" t="inlineStr">
        <is>
          <t>± 26.94%
± 20.5%[f]
± 30.8%[i]</t>
        </is>
      </c>
      <c r="K31" s="301" t="inlineStr">
        <is>
          <t>.</t>
        </is>
      </c>
      <c r="L31" s="302" t="inlineStr">
        <is>
          <t>Carcinoembryonic antigen (CEA)</t>
        </is>
      </c>
      <c r="M31" s="303" t="inlineStr">
        <is>
          <t>Serum/plasma</t>
        </is>
      </c>
      <c r="N31" s="303" t="n">
        <v>6.8</v>
      </c>
      <c r="O31" s="303" t="n">
        <v>59.3</v>
      </c>
      <c r="P31" s="303" t="inlineStr">
        <is>
          <t>June 6th 2022</t>
        </is>
      </c>
      <c r="Q31" s="304" t="n">
        <v>44720</v>
      </c>
      <c r="R31" s="305" t="n">
        <v>5.1</v>
      </c>
      <c r="S31" s="305" t="n">
        <v>22.38322823566788</v>
      </c>
      <c r="T31" s="305" t="n">
        <v>30.79822823566788</v>
      </c>
      <c r="U31" s="305" t="n">
        <v>3.4</v>
      </c>
      <c r="V31" s="305" t="n">
        <v>14.92215215711192</v>
      </c>
      <c r="W31" s="305" t="n">
        <v>20.53215215711192</v>
      </c>
      <c r="X31" s="305" t="n">
        <v>1.7</v>
      </c>
      <c r="Y31" s="305" t="n">
        <v>7.461076078555961</v>
      </c>
      <c r="Z31" s="305" t="n">
        <v>10.26607607855596</v>
      </c>
      <c r="AA31" s="306" t="n"/>
      <c r="AB31" s="309" t="inlineStr">
        <is>
          <t>Carcinoembryonic antigen (CEA)</t>
        </is>
      </c>
      <c r="AC31" s="309" t="inlineStr">
        <is>
          <t>S-</t>
        </is>
      </c>
      <c r="AD31" s="314" t="n">
        <v>0.124</v>
      </c>
      <c r="AE31" s="311" t="n">
        <v>0.247</v>
      </c>
      <c r="AF31" s="315" t="n"/>
      <c r="AG31" s="306" t="n"/>
      <c r="AH31" s="313" t="inlineStr">
        <is>
          <t>0.6 ug/L ≤ 5.0ug/L</t>
        </is>
      </c>
      <c r="AI31" s="286" t="inlineStr">
        <is>
          <t>12% ≥ 5.0ug/L</t>
        </is>
      </c>
      <c r="AJ31" s="306" t="n"/>
      <c r="AK31" s="287" t="n"/>
      <c r="AL31" s="306" t="n"/>
      <c r="AM31" s="48" t="n">
        <v>24.7</v>
      </c>
      <c r="AN31" s="191" t="inlineStr">
        <is>
          <t>A: Westgard's recommended choice</t>
        </is>
      </c>
      <c r="AO31" s="191" t="inlineStr">
        <is>
          <t>RICOS</t>
        </is>
      </c>
    </row>
    <row r="32">
      <c r="A32" s="48" t="n">
        <v>28</v>
      </c>
      <c r="B32" s="299" t="n"/>
      <c r="C32" s="300" t="n"/>
      <c r="D32" s="300" t="n"/>
      <c r="E32" s="300" t="n"/>
      <c r="F32" s="300" t="n"/>
      <c r="G32" s="300" t="n"/>
      <c r="H32" s="300" t="n"/>
      <c r="I32" s="300" t="n"/>
      <c r="J32" s="300" t="n"/>
      <c r="K32" s="301" t="inlineStr">
        <is>
          <t>.</t>
        </is>
      </c>
      <c r="L32" s="302" t="inlineStr">
        <is>
          <t>Ceruloplasmin</t>
        </is>
      </c>
      <c r="M32" s="303" t="inlineStr">
        <is>
          <t>Serum/plasma</t>
        </is>
      </c>
      <c r="N32" s="303" t="n">
        <v>4.9</v>
      </c>
      <c r="O32" s="303" t="n">
        <v>15.2</v>
      </c>
      <c r="P32" s="303" t="inlineStr">
        <is>
          <t>May 26th 2020</t>
        </is>
      </c>
      <c r="Q32" s="304" t="n">
        <v>44720</v>
      </c>
      <c r="R32" s="305" t="n">
        <v>3.675</v>
      </c>
      <c r="S32" s="305" t="n">
        <v>5.988856839998766</v>
      </c>
      <c r="T32" s="305" t="n">
        <v>12.05260683999877</v>
      </c>
      <c r="U32" s="305" t="n">
        <v>2.45</v>
      </c>
      <c r="V32" s="305" t="n">
        <v>3.992571226665844</v>
      </c>
      <c r="W32" s="305" t="n">
        <v>8.035071226665844</v>
      </c>
      <c r="X32" s="305" t="n">
        <v>1.225</v>
      </c>
      <c r="Y32" s="305" t="n">
        <v>1.996285613332922</v>
      </c>
      <c r="Z32" s="305" t="n">
        <v>4.017535613332922</v>
      </c>
      <c r="AA32" s="306" t="n"/>
      <c r="AB32" s="307" t="n"/>
      <c r="AC32" s="307" t="n"/>
      <c r="AD32" s="307" t="n"/>
      <c r="AE32" s="307" t="n"/>
      <c r="AF32" s="307" t="n"/>
      <c r="AG32" s="306" t="n"/>
      <c r="AH32" s="284" t="n"/>
      <c r="AI32" s="284" t="n"/>
      <c r="AJ32" s="306" t="n"/>
      <c r="AK32" s="285" t="n"/>
      <c r="AL32" s="306" t="n"/>
      <c r="AM32" s="48" t="n"/>
      <c r="AN32" s="191" t="n"/>
      <c r="AO32" s="191" t="n"/>
    </row>
    <row r="33">
      <c r="A33" s="48" t="n">
        <v>29</v>
      </c>
      <c r="B33" s="299" t="inlineStr">
        <is>
          <t>CHLORIDE</t>
        </is>
      </c>
      <c r="C33" s="300" t="inlineStr">
        <is>
          <t>Chloride</t>
        </is>
      </c>
      <c r="D33" s="308" t="inlineStr">
        <is>
          <t>± 5%</t>
        </is>
      </c>
      <c r="E33" s="308" t="inlineStr">
        <is>
          <t>± 5%</t>
        </is>
      </c>
      <c r="F33" s="300" t="inlineStr">
        <is>
          <t>unchanged</t>
        </is>
      </c>
      <c r="G33" s="300" t="inlineStr">
        <is>
          <t>±4.6%</t>
        </is>
      </c>
      <c r="H33" s="300" t="inlineStr">
        <is>
          <t>± 1.5%</t>
        </is>
      </c>
      <c r="I33" s="300" t="inlineStr">
        <is>
          <t>± 9%</t>
        </is>
      </c>
      <c r="J33" s="300" t="inlineStr">
        <is>
          <t>± 1.2% [b]
± 1.3% [f]
± 2.0% [g]</t>
        </is>
      </c>
      <c r="K33" s="301" t="inlineStr">
        <is>
          <t>.</t>
        </is>
      </c>
      <c r="L33" s="302" t="inlineStr">
        <is>
          <t>Chloride</t>
        </is>
      </c>
      <c r="M33" s="303" t="inlineStr">
        <is>
          <t>Serum/plasma</t>
        </is>
      </c>
      <c r="N33" s="303" t="n">
        <v>1</v>
      </c>
      <c r="O33" s="303" t="n">
        <v>1.3</v>
      </c>
      <c r="P33" s="303" t="inlineStr">
        <is>
          <t>June 6th 2022</t>
        </is>
      </c>
      <c r="Q33" s="304" t="n">
        <v>44720</v>
      </c>
      <c r="R33" s="305" t="n">
        <v>0.75</v>
      </c>
      <c r="S33" s="305" t="n">
        <v>0.6150457300071273</v>
      </c>
      <c r="T33" s="305" t="n">
        <v>1.852545730007127</v>
      </c>
      <c r="U33" s="305" t="n">
        <v>0.5</v>
      </c>
      <c r="V33" s="305" t="n">
        <v>0.4100304866714182</v>
      </c>
      <c r="W33" s="305" t="n">
        <v>1.235030486671418</v>
      </c>
      <c r="X33" s="305" t="n">
        <v>0.25</v>
      </c>
      <c r="Y33" s="305" t="n">
        <v>0.2050152433357091</v>
      </c>
      <c r="Z33" s="305" t="n">
        <v>0.6175152433357091</v>
      </c>
      <c r="AA33" s="306" t="n"/>
      <c r="AB33" s="309" t="inlineStr">
        <is>
          <t>Chloride</t>
        </is>
      </c>
      <c r="AC33" s="309" t="inlineStr">
        <is>
          <t>S-</t>
        </is>
      </c>
      <c r="AD33" s="310" t="n"/>
      <c r="AE33" s="311" t="n">
        <v>0.015</v>
      </c>
      <c r="AF33" s="312" t="n">
        <v>0.022</v>
      </c>
      <c r="AG33" s="306" t="n"/>
      <c r="AH33" s="313" t="inlineStr">
        <is>
          <t>3 mmol/L ≤ 100 mmol/L</t>
        </is>
      </c>
      <c r="AI33" s="286" t="inlineStr">
        <is>
          <t>3% ≥ 100 mmol/L</t>
        </is>
      </c>
      <c r="AJ33" s="306" t="n"/>
      <c r="AK33" s="287" t="n"/>
      <c r="AL33" s="306" t="n"/>
      <c r="AM33" s="48" t="n">
        <v>5</v>
      </c>
      <c r="AN33" s="191" t="inlineStr">
        <is>
          <t>A: Westgard's recommended choice</t>
        </is>
      </c>
      <c r="AO33" s="191" t="inlineStr">
        <is>
          <t>CLIA</t>
        </is>
      </c>
    </row>
    <row r="34">
      <c r="A34" s="48" t="n">
        <v>30</v>
      </c>
      <c r="B34" s="299" t="inlineStr">
        <is>
          <t>TOTAL CHOLESTEROL</t>
        </is>
      </c>
      <c r="C34" s="300" t="inlineStr">
        <is>
          <t>Cholesterol, total</t>
        </is>
      </c>
      <c r="D34" s="308" t="inlineStr">
        <is>
          <t>± 10%</t>
        </is>
      </c>
      <c r="E34" s="308" t="inlineStr">
        <is>
          <t>± 10%</t>
        </is>
      </c>
      <c r="F34" s="300" t="inlineStr">
        <is>
          <t>unchanged</t>
        </is>
      </c>
      <c r="G34" s="300" t="inlineStr">
        <is>
          <t>±8.6%</t>
        </is>
      </c>
      <c r="H34" s="300" t="inlineStr">
        <is>
          <t>± 9.0%</t>
        </is>
      </c>
      <c r="I34" s="300" t="inlineStr">
        <is>
          <t>± 11%</t>
        </is>
      </c>
      <c r="J34" s="300" t="inlineStr">
        <is>
          <t>± 9.3%[d]
± 8.7%[f]
±13.0%[g]</t>
        </is>
      </c>
      <c r="K34" s="301" t="inlineStr">
        <is>
          <t>.</t>
        </is>
      </c>
      <c r="L34" s="302" t="inlineStr">
        <is>
          <t>Cholesterol</t>
        </is>
      </c>
      <c r="M34" s="303" t="inlineStr">
        <is>
          <t>Serum/plasma</t>
        </is>
      </c>
      <c r="N34" s="303" t="n">
        <v>5.3</v>
      </c>
      <c r="O34" s="303" t="n">
        <v>16.2</v>
      </c>
      <c r="P34" s="303" t="inlineStr">
        <is>
          <t>June 6th 2022</t>
        </is>
      </c>
      <c r="Q34" s="304" t="n">
        <v>44720</v>
      </c>
      <c r="R34" s="305" t="n">
        <v>3.975</v>
      </c>
      <c r="S34" s="305" t="n">
        <v>6.391852724367169</v>
      </c>
      <c r="T34" s="305" t="n">
        <v>12.95060272436717</v>
      </c>
      <c r="U34" s="305" t="n">
        <v>2.65</v>
      </c>
      <c r="V34" s="305" t="n">
        <v>4.261235149578113</v>
      </c>
      <c r="W34" s="305" t="n">
        <v>8.633735149578111</v>
      </c>
      <c r="X34" s="305" t="n">
        <v>1.325</v>
      </c>
      <c r="Y34" s="305" t="n">
        <v>2.130617574789056</v>
      </c>
      <c r="Z34" s="305" t="n">
        <v>4.316867574789056</v>
      </c>
      <c r="AA34" s="306" t="n"/>
      <c r="AB34" s="309" t="inlineStr">
        <is>
          <t>Cholesterol</t>
        </is>
      </c>
      <c r="AC34" s="309" t="inlineStr">
        <is>
          <t>S-</t>
        </is>
      </c>
      <c r="AD34" s="314" t="n">
        <v>0.045</v>
      </c>
      <c r="AE34" s="311" t="n">
        <v>0.0901</v>
      </c>
      <c r="AF34" s="315" t="n"/>
      <c r="AG34" s="306" t="n"/>
      <c r="AH34" s="313" t="inlineStr">
        <is>
          <t>0.3 mmol/L ≤ 5 mmol/L</t>
        </is>
      </c>
      <c r="AI34" s="286" t="inlineStr">
        <is>
          <t>6% ≥ 5 mmol/L</t>
        </is>
      </c>
      <c r="AJ34" s="306" t="n"/>
      <c r="AK34" s="287" t="n"/>
      <c r="AL34" s="306" t="n"/>
      <c r="AM34" s="48" t="n">
        <v>10</v>
      </c>
      <c r="AN34" s="191" t="inlineStr">
        <is>
          <t>A: Westgard's recommended choice</t>
        </is>
      </c>
      <c r="AO34" s="191" t="inlineStr">
        <is>
          <t>CLIA</t>
        </is>
      </c>
    </row>
    <row r="35">
      <c r="A35" s="48" t="n">
        <v>31</v>
      </c>
      <c r="B35" s="299" t="n"/>
      <c r="C35" s="300" t="n"/>
      <c r="D35" s="300" t="n"/>
      <c r="E35" s="300" t="n"/>
      <c r="F35" s="300" t="n"/>
      <c r="G35" s="300" t="n"/>
      <c r="H35" s="300" t="n"/>
      <c r="I35" s="300" t="n"/>
      <c r="J35" s="300" t="n"/>
      <c r="K35" s="301" t="inlineStr">
        <is>
          <t>.</t>
        </is>
      </c>
      <c r="L35" s="302" t="inlineStr">
        <is>
          <t>Chromogranin A</t>
        </is>
      </c>
      <c r="M35" s="303" t="inlineStr">
        <is>
          <t>Serum/plasma</t>
        </is>
      </c>
      <c r="N35" s="303" t="n">
        <v>14.8</v>
      </c>
      <c r="O35" s="303" t="n">
        <v>30.6</v>
      </c>
      <c r="P35" s="303" t="inlineStr">
        <is>
          <t>June 6th 2022</t>
        </is>
      </c>
      <c r="Q35" s="304" t="n">
        <v>44720</v>
      </c>
      <c r="R35" s="305" t="n">
        <v>11.1</v>
      </c>
      <c r="S35" s="305" t="n">
        <v>12.74669074701352</v>
      </c>
      <c r="T35" s="305" t="n">
        <v>31.06169074701352</v>
      </c>
      <c r="U35" s="305" t="n">
        <v>7.4</v>
      </c>
      <c r="V35" s="305" t="n">
        <v>8.497793831342344</v>
      </c>
      <c r="W35" s="305" t="n">
        <v>20.70779383134234</v>
      </c>
      <c r="X35" s="305" t="n">
        <v>3.7</v>
      </c>
      <c r="Y35" s="305" t="n">
        <v>4.248896915671172</v>
      </c>
      <c r="Z35" s="305" t="n">
        <v>10.35389691567117</v>
      </c>
      <c r="AA35" s="306" t="n"/>
      <c r="AB35" s="307" t="n"/>
      <c r="AC35" s="307" t="n"/>
      <c r="AD35" s="307" t="n"/>
      <c r="AE35" s="307" t="n"/>
      <c r="AF35" s="307" t="n"/>
      <c r="AG35" s="306" t="n"/>
      <c r="AH35" s="284" t="n"/>
      <c r="AI35" s="284" t="n"/>
      <c r="AJ35" s="306" t="n"/>
      <c r="AK35" s="285" t="n"/>
      <c r="AL35" s="306" t="n"/>
      <c r="AM35" s="48" t="n"/>
      <c r="AN35" s="191" t="n"/>
      <c r="AO35" s="191" t="n"/>
    </row>
    <row r="36">
      <c r="A36" s="48" t="n">
        <v>32</v>
      </c>
      <c r="B36" s="299" t="inlineStr">
        <is>
          <t>COMPLEMENT C3</t>
        </is>
      </c>
      <c r="C36" s="300" t="inlineStr">
        <is>
          <t>Complement C3</t>
        </is>
      </c>
      <c r="D36" s="308" t="inlineStr">
        <is>
          <t>± 15%</t>
        </is>
      </c>
      <c r="E36" s="300" t="n"/>
      <c r="F36" s="308" t="inlineStr">
        <is>
          <t>± 15%</t>
        </is>
      </c>
      <c r="G36" s="300" t="inlineStr">
        <is>
          <t>±7.9%</t>
        </is>
      </c>
      <c r="H36" s="300" t="inlineStr">
        <is>
          <t>± 8.4%</t>
        </is>
      </c>
      <c r="I36" s="300" t="n"/>
      <c r="J36" s="300" t="inlineStr">
        <is>
          <t>± 7.77%[f]
± 11.6%[g]</t>
        </is>
      </c>
      <c r="K36" s="301" t="inlineStr">
        <is>
          <t>.</t>
        </is>
      </c>
      <c r="L36" s="302" t="inlineStr">
        <is>
          <t>Complement 3 (C3)</t>
        </is>
      </c>
      <c r="M36" s="303" t="inlineStr">
        <is>
          <t>Serum/plasma</t>
        </is>
      </c>
      <c r="N36" s="303" t="n">
        <v>4.6</v>
      </c>
      <c r="O36" s="303" t="n">
        <v>15.2</v>
      </c>
      <c r="P36" s="303" t="inlineStr">
        <is>
          <t>November 25th 2019</t>
        </is>
      </c>
      <c r="Q36" s="304" t="n">
        <v>44720</v>
      </c>
      <c r="R36" s="305" t="n">
        <v>3.45</v>
      </c>
      <c r="S36" s="305" t="n">
        <v>5.955302259331595</v>
      </c>
      <c r="T36" s="305" t="n">
        <v>11.64780225933159</v>
      </c>
      <c r="U36" s="305" t="n">
        <v>2.3</v>
      </c>
      <c r="V36" s="305" t="n">
        <v>3.970201506221063</v>
      </c>
      <c r="W36" s="305" t="n">
        <v>7.765201506221063</v>
      </c>
      <c r="X36" s="305" t="n">
        <v>1.15</v>
      </c>
      <c r="Y36" s="305" t="n">
        <v>1.985100753110532</v>
      </c>
      <c r="Z36" s="305" t="n">
        <v>3.882600753110531</v>
      </c>
      <c r="AA36" s="306" t="n"/>
      <c r="AB36" s="309" t="inlineStr">
        <is>
          <t>C3 Complement</t>
        </is>
      </c>
      <c r="AC36" s="309" t="inlineStr">
        <is>
          <t>S-</t>
        </is>
      </c>
      <c r="AD36" s="310" t="n"/>
      <c r="AE36" s="311" t="n">
        <v>0.08400000000000001</v>
      </c>
      <c r="AF36" s="315" t="n"/>
      <c r="AG36" s="306" t="n"/>
      <c r="AH36" s="313" t="n"/>
      <c r="AI36" s="286" t="n"/>
      <c r="AJ36" s="306" t="n"/>
      <c r="AK36" s="287" t="n"/>
      <c r="AL36" s="306" t="n"/>
      <c r="AM36" s="48" t="n">
        <v>15</v>
      </c>
      <c r="AN36" s="191" t="inlineStr">
        <is>
          <t>A: Westgard's recommended choice</t>
        </is>
      </c>
      <c r="AO36" s="191" t="inlineStr">
        <is>
          <t>CLIA '19</t>
        </is>
      </c>
    </row>
    <row r="37">
      <c r="A37" s="48" t="n">
        <v>33</v>
      </c>
      <c r="B37" s="299" t="inlineStr">
        <is>
          <t>COMPLEMENT C4</t>
        </is>
      </c>
      <c r="C37" s="300" t="inlineStr">
        <is>
          <t>Complement C4</t>
        </is>
      </c>
      <c r="D37" s="308" t="inlineStr">
        <is>
          <t>± 16%</t>
        </is>
      </c>
      <c r="E37" s="300" t="inlineStr">
        <is>
          <t>± 5 mg/dL
or 30%</t>
        </is>
      </c>
      <c r="F37" s="300" t="n"/>
      <c r="G37" s="300" t="inlineStr">
        <is>
          <t>± 9%</t>
        </is>
      </c>
      <c r="H37" s="308" t="inlineStr">
        <is>
          <t>± 16%</t>
        </is>
      </c>
      <c r="I37" s="300" t="n"/>
      <c r="J37" s="300" t="inlineStr">
        <is>
          <t>± 12.1%[f]
± 18.1%[g]</t>
        </is>
      </c>
      <c r="K37" s="301" t="inlineStr">
        <is>
          <t>.</t>
        </is>
      </c>
      <c r="L37" s="302" t="inlineStr">
        <is>
          <t>Complement 4 (C4)</t>
        </is>
      </c>
      <c r="M37" s="303" t="inlineStr">
        <is>
          <t>Serum/plasma</t>
        </is>
      </c>
      <c r="N37" s="303" t="n">
        <v>6.9</v>
      </c>
      <c r="O37" s="303" t="n">
        <v>24.5</v>
      </c>
      <c r="P37" s="303" t="inlineStr">
        <is>
          <t>April 29th 2020</t>
        </is>
      </c>
      <c r="Q37" s="304" t="n">
        <v>44720</v>
      </c>
      <c r="R37" s="305" t="n">
        <v>5.175000000000001</v>
      </c>
      <c r="S37" s="305" t="n">
        <v>9.544910292925753</v>
      </c>
      <c r="T37" s="305" t="n">
        <v>18.08366029292575</v>
      </c>
      <c r="U37" s="305" t="n">
        <v>3.45</v>
      </c>
      <c r="V37" s="305" t="n">
        <v>6.363273528617169</v>
      </c>
      <c r="W37" s="305" t="n">
        <v>12.05577352861717</v>
      </c>
      <c r="X37" s="305" t="n">
        <v>1.725</v>
      </c>
      <c r="Y37" s="305" t="n">
        <v>3.181636764308585</v>
      </c>
      <c r="Z37" s="305" t="n">
        <v>6.027886764308585</v>
      </c>
      <c r="AA37" s="306" t="n"/>
      <c r="AB37" s="309" t="inlineStr">
        <is>
          <t>C4 Complement</t>
        </is>
      </c>
      <c r="AC37" s="309" t="inlineStr">
        <is>
          <t>S-</t>
        </is>
      </c>
      <c r="AD37" s="317" t="n">
        <v>0.08</v>
      </c>
      <c r="AE37" s="318" t="n">
        <v>0.16</v>
      </c>
      <c r="AF37" s="315" t="n"/>
      <c r="AG37" s="306" t="n"/>
      <c r="AH37" s="313" t="n"/>
      <c r="AI37" s="286" t="n"/>
      <c r="AJ37" s="306" t="n"/>
      <c r="AK37" s="287" t="n"/>
      <c r="AL37" s="306" t="n"/>
      <c r="AM37" s="48" t="n">
        <v>16</v>
      </c>
      <c r="AN37" s="191" t="inlineStr">
        <is>
          <t>A: Westgard's recommended choice</t>
        </is>
      </c>
      <c r="AO37" s="191" t="inlineStr">
        <is>
          <t>RICOS</t>
        </is>
      </c>
    </row>
    <row r="38">
      <c r="A38" s="48" t="n">
        <v>34</v>
      </c>
      <c r="B38" s="299" t="n"/>
      <c r="C38" s="300" t="n"/>
      <c r="D38" s="300" t="n"/>
      <c r="E38" s="300" t="n"/>
      <c r="F38" s="300" t="n"/>
      <c r="G38" s="300" t="n"/>
      <c r="H38" s="300" t="n"/>
      <c r="I38" s="300" t="n"/>
      <c r="J38" s="300" t="n"/>
      <c r="K38" s="301" t="inlineStr">
        <is>
          <t>.</t>
        </is>
      </c>
      <c r="L38" s="302" t="inlineStr">
        <is>
          <t>Copper</t>
        </is>
      </c>
      <c r="M38" s="303" t="inlineStr">
        <is>
          <t>Serum/plasma</t>
        </is>
      </c>
      <c r="N38" s="303" t="n">
        <v>7.4</v>
      </c>
      <c r="O38" s="303" t="n">
        <v>13.2</v>
      </c>
      <c r="P38" s="303" t="inlineStr">
        <is>
          <t>June 6th 2022</t>
        </is>
      </c>
      <c r="Q38" s="304" t="n">
        <v>44720</v>
      </c>
      <c r="R38" s="305" t="n">
        <v>5.550000000000001</v>
      </c>
      <c r="S38" s="305" t="n">
        <v>5.674779731408083</v>
      </c>
      <c r="T38" s="305" t="n">
        <v>14.83227973140808</v>
      </c>
      <c r="U38" s="305" t="n">
        <v>3.7</v>
      </c>
      <c r="V38" s="305" t="n">
        <v>3.783186487605389</v>
      </c>
      <c r="W38" s="305" t="n">
        <v>9.888186487605388</v>
      </c>
      <c r="X38" s="305" t="n">
        <v>1.85</v>
      </c>
      <c r="Y38" s="305" t="n">
        <v>1.891593243802695</v>
      </c>
      <c r="Z38" s="305" t="n">
        <v>4.944093243802694</v>
      </c>
      <c r="AA38" s="306" t="n"/>
      <c r="AB38" s="307" t="n"/>
      <c r="AC38" s="307" t="n"/>
      <c r="AD38" s="307" t="n"/>
      <c r="AE38" s="307" t="n"/>
      <c r="AF38" s="307" t="n"/>
      <c r="AG38" s="306" t="n"/>
      <c r="AH38" s="284" t="n"/>
      <c r="AI38" s="284" t="n"/>
      <c r="AJ38" s="306" t="n"/>
      <c r="AK38" s="285" t="n"/>
      <c r="AL38" s="306" t="n"/>
      <c r="AM38" s="48" t="n"/>
      <c r="AN38" s="191" t="n"/>
      <c r="AO38" s="191" t="n"/>
    </row>
    <row r="39">
      <c r="A39" s="48" t="n">
        <v>35</v>
      </c>
      <c r="B39" s="299" t="inlineStr">
        <is>
          <t>CORTISOL II</t>
        </is>
      </c>
      <c r="C39" s="300" t="inlineStr">
        <is>
          <t>Cortisol_I</t>
        </is>
      </c>
      <c r="D39" s="308" t="inlineStr">
        <is>
          <t>± 22.8%</t>
        </is>
      </c>
      <c r="E39" s="300" t="inlineStr">
        <is>
          <t>± 25.0%</t>
        </is>
      </c>
      <c r="F39" s="300" t="inlineStr">
        <is>
          <t>± 20.0%</t>
        </is>
      </c>
      <c r="G39" s="300" t="inlineStr">
        <is>
          <t>±13.5%</t>
        </is>
      </c>
      <c r="H39" s="308" t="inlineStr">
        <is>
          <t>± 22.8%</t>
        </is>
      </c>
      <c r="I39" s="300" t="inlineStr">
        <is>
          <t>± 28.0%</t>
        </is>
      </c>
      <c r="J39" s="300" t="inlineStr">
        <is>
          <t>± 26.3%[f]
± 39.3%[i]</t>
        </is>
      </c>
      <c r="K39" s="301" t="inlineStr">
        <is>
          <t>.</t>
        </is>
      </c>
      <c r="L39" s="302" t="inlineStr">
        <is>
          <t>Cortisol</t>
        </is>
      </c>
      <c r="M39" s="303" t="inlineStr">
        <is>
          <t>Serum/plasma</t>
        </is>
      </c>
      <c r="N39" s="303" t="n">
        <v>16.3</v>
      </c>
      <c r="O39" s="303" t="n">
        <v>48.7</v>
      </c>
      <c r="P39" s="303" t="inlineStr">
        <is>
          <t>June 6th 2022</t>
        </is>
      </c>
      <c r="Q39" s="304" t="n">
        <v>44720</v>
      </c>
      <c r="R39" s="305" t="n">
        <v>12.225</v>
      </c>
      <c r="S39" s="305" t="n">
        <v>19.2582855545347</v>
      </c>
      <c r="T39" s="305" t="n">
        <v>39.4295355545347</v>
      </c>
      <c r="U39" s="305" t="n">
        <v>8.15</v>
      </c>
      <c r="V39" s="305" t="n">
        <v>12.83885703635647</v>
      </c>
      <c r="W39" s="305" t="n">
        <v>26.28635703635647</v>
      </c>
      <c r="X39" s="305" t="n">
        <v>4.075</v>
      </c>
      <c r="Y39" s="305" t="n">
        <v>6.419428518178234</v>
      </c>
      <c r="Z39" s="305" t="n">
        <v>13.14317851817824</v>
      </c>
      <c r="AA39" s="306" t="n"/>
      <c r="AB39" s="309" t="inlineStr">
        <is>
          <t>Cortisol</t>
        </is>
      </c>
      <c r="AC39" s="309" t="inlineStr">
        <is>
          <t>S-</t>
        </is>
      </c>
      <c r="AD39" s="314" t="n">
        <v>0.114</v>
      </c>
      <c r="AE39" s="311" t="n">
        <v>0.228</v>
      </c>
      <c r="AF39" s="315" t="n"/>
      <c r="AG39" s="306" t="n"/>
      <c r="AH39" s="313" t="inlineStr">
        <is>
          <t>30nmol/L ≤ 150nmol/L</t>
        </is>
      </c>
      <c r="AI39" s="286" t="inlineStr">
        <is>
          <t>15% ≥ 150nmol/L</t>
        </is>
      </c>
      <c r="AJ39" s="306" t="n"/>
      <c r="AK39" s="287" t="n"/>
      <c r="AL39" s="306" t="n"/>
      <c r="AM39" s="48" t="n">
        <v>22.8</v>
      </c>
      <c r="AN39" s="191" t="inlineStr">
        <is>
          <t>A: Westgard's recommended choice</t>
        </is>
      </c>
      <c r="AO39" s="191" t="inlineStr">
        <is>
          <t>RICOS</t>
        </is>
      </c>
    </row>
    <row r="40">
      <c r="A40" s="48" t="n">
        <v>36</v>
      </c>
      <c r="B40" s="299" t="inlineStr">
        <is>
          <t>C-REACTIVE PROTEIN</t>
        </is>
      </c>
      <c r="C40" s="300" t="inlineStr">
        <is>
          <t>C-Reactive Protein (CRP)</t>
        </is>
      </c>
      <c r="D40" s="308" t="inlineStr">
        <is>
          <t>± 50.7%
± 72.9% (hs)</t>
        </is>
      </c>
      <c r="E40" s="300" t="n"/>
      <c r="F40" s="300" t="inlineStr">
        <is>
          <t>± 1 mg/dL
or 30% (hs)</t>
        </is>
      </c>
      <c r="G40" s="300" t="inlineStr">
        <is>
          <t>±8.8%</t>
        </is>
      </c>
      <c r="H40" s="300" t="inlineStr">
        <is>
          <t>± 56.6%</t>
        </is>
      </c>
      <c r="I40" s="300" t="n"/>
      <c r="J40" s="308" t="inlineStr">
        <is>
          <t>± 50.7%[f] ± 72.9% hs [f] ± 76.1%[g] ± 109.4% hs [g]</t>
        </is>
      </c>
      <c r="K40" s="301" t="inlineStr">
        <is>
          <t>.</t>
        </is>
      </c>
      <c r="L40" s="302" t="inlineStr">
        <is>
          <t>C-reactive protein (CRP)</t>
        </is>
      </c>
      <c r="M40" s="303" t="inlineStr">
        <is>
          <t>Serum/plasma</t>
        </is>
      </c>
      <c r="N40" s="303" t="n">
        <v>34</v>
      </c>
      <c r="O40" s="303" t="n">
        <v>83.59999999999999</v>
      </c>
      <c r="P40" s="303" t="inlineStr">
        <is>
          <t>June 6th 2022</t>
        </is>
      </c>
      <c r="Q40" s="304" t="n">
        <v>44720</v>
      </c>
      <c r="R40" s="305" t="n">
        <v>25.5</v>
      </c>
      <c r="S40" s="305" t="n">
        <v>33.84353704919153</v>
      </c>
      <c r="T40" s="305" t="n">
        <v>75.91853704919153</v>
      </c>
      <c r="U40" s="305" t="n">
        <v>17</v>
      </c>
      <c r="V40" s="305" t="n">
        <v>22.56235803279435</v>
      </c>
      <c r="W40" s="305" t="n">
        <v>50.61235803279435</v>
      </c>
      <c r="X40" s="305" t="n">
        <v>8.5</v>
      </c>
      <c r="Y40" s="305" t="n">
        <v>11.28117901639718</v>
      </c>
      <c r="Z40" s="305" t="n">
        <v>25.30617901639717</v>
      </c>
      <c r="AA40" s="306" t="n"/>
      <c r="AB40" s="309" t="inlineStr">
        <is>
          <t>C reactive protein</t>
        </is>
      </c>
      <c r="AC40" s="309" t="inlineStr">
        <is>
          <t>S-</t>
        </is>
      </c>
      <c r="AD40" s="310" t="n"/>
      <c r="AE40" s="311" t="n">
        <v>0.5659999999999999</v>
      </c>
      <c r="AF40" s="315" t="n"/>
      <c r="AG40" s="306" t="n"/>
      <c r="AH40" s="313" t="n"/>
      <c r="AI40" s="286" t="n"/>
      <c r="AJ40" s="306" t="n"/>
      <c r="AK40" s="287" t="n"/>
      <c r="AL40" s="306" t="n"/>
      <c r="AM40" s="48" t="n">
        <v>50.7</v>
      </c>
      <c r="AN40" s="191" t="inlineStr">
        <is>
          <t>A: Westgard's recommended choice</t>
        </is>
      </c>
      <c r="AO40" s="191" t="inlineStr">
        <is>
          <t>EFLM_D</t>
        </is>
      </c>
    </row>
    <row r="41">
      <c r="A41" s="48" t="n">
        <v>37</v>
      </c>
      <c r="B41" s="299" t="n"/>
      <c r="C41" s="300" t="n"/>
      <c r="D41" s="300" t="n"/>
      <c r="E41" s="300" t="n"/>
      <c r="F41" s="300" t="n"/>
      <c r="G41" s="300" t="n"/>
      <c r="H41" s="300" t="n"/>
      <c r="I41" s="300" t="n"/>
      <c r="J41" s="300" t="n"/>
      <c r="K41" s="301" t="inlineStr">
        <is>
          <t>.</t>
        </is>
      </c>
      <c r="L41" s="302" t="inlineStr">
        <is>
          <t>C-reactive protein (CRP) - high-sensitive</t>
        </is>
      </c>
      <c r="M41" s="303" t="inlineStr">
        <is>
          <t>Serum/plasma</t>
        </is>
      </c>
      <c r="N41" s="303" t="n">
        <v>58.9</v>
      </c>
      <c r="O41" s="303" t="n">
        <v>77.40000000000001</v>
      </c>
      <c r="P41" s="303" t="inlineStr">
        <is>
          <t>January 12th 2020</t>
        </is>
      </c>
      <c r="Q41" s="304" t="n">
        <v>44720</v>
      </c>
      <c r="R41" s="305" t="n">
        <v>44.175</v>
      </c>
      <c r="S41" s="305" t="n">
        <v>36.47339141415287</v>
      </c>
      <c r="T41" s="305" t="n">
        <v>109.3621414141529</v>
      </c>
      <c r="U41" s="305" t="n">
        <v>29.45</v>
      </c>
      <c r="V41" s="305" t="n">
        <v>24.31559427610191</v>
      </c>
      <c r="W41" s="305" t="n">
        <v>72.90809427610191</v>
      </c>
      <c r="X41" s="305" t="n">
        <v>14.725</v>
      </c>
      <c r="Y41" s="305" t="n">
        <v>12.15779713805096</v>
      </c>
      <c r="Z41" s="305" t="n">
        <v>36.45404713805095</v>
      </c>
      <c r="AA41" s="306" t="n"/>
      <c r="AB41" s="307" t="n"/>
      <c r="AC41" s="307" t="n"/>
      <c r="AD41" s="307" t="n"/>
      <c r="AE41" s="307" t="n"/>
      <c r="AF41" s="307" t="n"/>
      <c r="AG41" s="306" t="n"/>
      <c r="AH41" s="284" t="n"/>
      <c r="AI41" s="284" t="n"/>
      <c r="AJ41" s="306" t="n"/>
      <c r="AK41" s="285" t="n"/>
      <c r="AL41" s="306" t="n"/>
      <c r="AM41" s="48" t="n"/>
      <c r="AN41" s="191" t="n"/>
      <c r="AO41" s="191" t="n"/>
    </row>
    <row r="42">
      <c r="A42" s="48" t="n">
        <v>38</v>
      </c>
      <c r="B42" s="299" t="inlineStr">
        <is>
          <t>CREATINE KINASE Gen 2</t>
        </is>
      </c>
      <c r="C42" s="300" t="inlineStr">
        <is>
          <t>Creatine kinase</t>
        </is>
      </c>
      <c r="D42" s="308" t="inlineStr">
        <is>
          <t>±24%</t>
        </is>
      </c>
      <c r="E42" s="300" t="inlineStr">
        <is>
          <t>± 30%</t>
        </is>
      </c>
      <c r="F42" s="300" t="inlineStr">
        <is>
          <t>± 20%</t>
        </is>
      </c>
      <c r="G42" s="300" t="inlineStr">
        <is>
          <t>± 11.3%</t>
        </is>
      </c>
      <c r="H42" s="300" t="inlineStr">
        <is>
          <t>± 30.3%</t>
        </is>
      </c>
      <c r="I42" s="308" t="inlineStr">
        <is>
          <t>± 24%</t>
        </is>
      </c>
      <c r="J42" s="300" t="inlineStr">
        <is>
          <t>±20.4%[a]
±22.6%[f]
± 33.8%[g]</t>
        </is>
      </c>
      <c r="K42" s="301" t="inlineStr">
        <is>
          <t>.</t>
        </is>
      </c>
      <c r="L42" s="302" t="inlineStr">
        <is>
          <t>Creatine Kinase</t>
        </is>
      </c>
      <c r="M42" s="303" t="inlineStr">
        <is>
          <t>Serum/plasma</t>
        </is>
      </c>
      <c r="N42" s="303" t="n">
        <v>15</v>
      </c>
      <c r="O42" s="303" t="n">
        <v>37.9</v>
      </c>
      <c r="P42" s="303" t="inlineStr">
        <is>
          <t>June 6th 2022</t>
        </is>
      </c>
      <c r="Q42" s="304" t="n">
        <v>44720</v>
      </c>
      <c r="R42" s="305" t="n">
        <v>11.25</v>
      </c>
      <c r="S42" s="305" t="n">
        <v>15.28514904245294</v>
      </c>
      <c r="T42" s="305" t="n">
        <v>33.84764904245294</v>
      </c>
      <c r="U42" s="305" t="n">
        <v>7.5</v>
      </c>
      <c r="V42" s="305" t="n">
        <v>10.19009936163529</v>
      </c>
      <c r="W42" s="305" t="n">
        <v>22.56509936163529</v>
      </c>
      <c r="X42" s="305" t="n">
        <v>3.75</v>
      </c>
      <c r="Y42" s="305" t="n">
        <v>5.095049680817646</v>
      </c>
      <c r="Z42" s="305" t="n">
        <v>11.28254968081765</v>
      </c>
      <c r="AA42" s="306" t="n"/>
      <c r="AB42" s="309" t="inlineStr">
        <is>
          <t>Creatine kinase (CK)</t>
        </is>
      </c>
      <c r="AC42" s="309" t="inlineStr">
        <is>
          <t>S-</t>
        </is>
      </c>
      <c r="AD42" s="314" t="n">
        <v>0.283</v>
      </c>
      <c r="AE42" s="311" t="n">
        <v>0.303</v>
      </c>
      <c r="AF42" s="315" t="n"/>
      <c r="AG42" s="306" t="n"/>
      <c r="AH42" s="286" t="n"/>
      <c r="AI42" s="286" t="inlineStr">
        <is>
          <t>12% ≥ 125 U/L</t>
        </is>
      </c>
      <c r="AJ42" s="306" t="n"/>
      <c r="AK42" s="287" t="n"/>
      <c r="AL42" s="306" t="n"/>
      <c r="AM42" s="48" t="n">
        <v>24</v>
      </c>
      <c r="AN42" s="191" t="inlineStr">
        <is>
          <t>A: Westgard's recommended choice</t>
        </is>
      </c>
      <c r="AO42" s="191" t="inlineStr">
        <is>
          <t>Spanish Min</t>
        </is>
      </c>
    </row>
    <row r="43">
      <c r="A43" s="48" t="n">
        <v>39</v>
      </c>
      <c r="B43" s="299" t="inlineStr">
        <is>
          <t>CREATININE</t>
        </is>
      </c>
      <c r="C43" s="300" t="inlineStr">
        <is>
          <t>Creatinine</t>
        </is>
      </c>
      <c r="D43" s="308" t="inlineStr">
        <is>
          <t>± 0.3 mg/dL or ± 15%</t>
        </is>
      </c>
      <c r="E43" s="308" t="inlineStr">
        <is>
          <t>± 0.3 mg/dL or ± 15%</t>
        </is>
      </c>
      <c r="F43" s="300" t="inlineStr">
        <is>
          <t>± 0.2
mg/dL or ± 10%</t>
        </is>
      </c>
      <c r="G43" s="300" t="inlineStr">
        <is>
          <t>±12.6%</t>
        </is>
      </c>
      <c r="H43" s="300" t="inlineStr">
        <is>
          <t>± 8.9%</t>
        </is>
      </c>
      <c r="I43" s="300" t="inlineStr">
        <is>
          <t>± 20%</t>
        </is>
      </c>
      <c r="J43" s="300" t="inlineStr">
        <is>
          <t>±6.4%[c]
±7.4%[f]
±11.1%[g]</t>
        </is>
      </c>
      <c r="K43" s="301" t="inlineStr">
        <is>
          <t>.</t>
        </is>
      </c>
      <c r="L43" s="302" t="inlineStr">
        <is>
          <t>Creatinine</t>
        </is>
      </c>
      <c r="M43" s="303" t="inlineStr">
        <is>
          <t>Serum/plasma</t>
        </is>
      </c>
      <c r="N43" s="303" t="n">
        <v>4.4</v>
      </c>
      <c r="O43" s="303" t="n">
        <v>14.1</v>
      </c>
      <c r="P43" s="303" t="inlineStr">
        <is>
          <t>June 6th 2022</t>
        </is>
      </c>
      <c r="Q43" s="304" t="n">
        <v>44720</v>
      </c>
      <c r="R43" s="305" t="n">
        <v>3.3</v>
      </c>
      <c r="S43" s="305" t="n">
        <v>5.538967074283796</v>
      </c>
      <c r="T43" s="305" t="n">
        <v>10.9839670742838</v>
      </c>
      <c r="U43" s="305" t="n">
        <v>2.2</v>
      </c>
      <c r="V43" s="305" t="n">
        <v>3.692644716189198</v>
      </c>
      <c r="W43" s="305" t="n">
        <v>7.322644716189197</v>
      </c>
      <c r="X43" s="305" t="n">
        <v>1.1</v>
      </c>
      <c r="Y43" s="305" t="n">
        <v>1.846322358094599</v>
      </c>
      <c r="Z43" s="305" t="n">
        <v>3.661322358094599</v>
      </c>
      <c r="AA43" s="306" t="n"/>
      <c r="AB43" s="309" t="inlineStr">
        <is>
          <t>Creatinine</t>
        </is>
      </c>
      <c r="AC43" s="309" t="inlineStr">
        <is>
          <t>S-</t>
        </is>
      </c>
      <c r="AD43" s="314" t="n">
        <v>0.077</v>
      </c>
      <c r="AE43" s="311" t="n">
        <v>0.0887</v>
      </c>
      <c r="AF43" s="315" t="n"/>
      <c r="AG43" s="306" t="n"/>
      <c r="AH43" s="313" t="inlineStr">
        <is>
          <t>8 umol/L ≤ 100 umol/L</t>
        </is>
      </c>
      <c r="AI43" s="286" t="inlineStr">
        <is>
          <t>8% ≥ 100 umol/L</t>
        </is>
      </c>
      <c r="AJ43" s="306" t="n"/>
      <c r="AK43" s="287" t="n"/>
      <c r="AL43" s="306" t="n"/>
      <c r="AM43" s="48" t="n">
        <v>15</v>
      </c>
      <c r="AN43" s="191" t="inlineStr">
        <is>
          <t>A: Westgard's recommended choice</t>
        </is>
      </c>
      <c r="AO43" s="191" t="inlineStr">
        <is>
          <t>CLIA</t>
        </is>
      </c>
    </row>
    <row r="44">
      <c r="A44" s="48" t="n">
        <v>40</v>
      </c>
      <c r="B44" s="299" t="n"/>
      <c r="C44" s="300" t="n"/>
      <c r="D44" s="300" t="n"/>
      <c r="E44" s="300" t="n"/>
      <c r="F44" s="300" t="n"/>
      <c r="G44" s="300" t="n"/>
      <c r="H44" s="300" t="n"/>
      <c r="I44" s="300" t="n"/>
      <c r="J44" s="300" t="n"/>
      <c r="K44" s="301" t="inlineStr">
        <is>
          <t>.</t>
        </is>
      </c>
      <c r="L44" s="302" t="inlineStr">
        <is>
          <t>Cystatin C</t>
        </is>
      </c>
      <c r="M44" s="303" t="inlineStr">
        <is>
          <t>Serum/plasma</t>
        </is>
      </c>
      <c r="N44" s="303" t="n">
        <v>3.9</v>
      </c>
      <c r="O44" s="303" t="n">
        <v>12.1</v>
      </c>
      <c r="P44" s="303" t="inlineStr">
        <is>
          <t>June 6th 2022</t>
        </is>
      </c>
      <c r="Q44" s="304" t="n">
        <v>44720</v>
      </c>
      <c r="R44" s="305" t="n">
        <v>2.925</v>
      </c>
      <c r="S44" s="305" t="n">
        <v>4.767369557733069</v>
      </c>
      <c r="T44" s="305" t="n">
        <v>9.593619557733067</v>
      </c>
      <c r="U44" s="305" t="n">
        <v>1.95</v>
      </c>
      <c r="V44" s="305" t="n">
        <v>3.178246371822046</v>
      </c>
      <c r="W44" s="305" t="n">
        <v>6.395746371822046</v>
      </c>
      <c r="X44" s="305" t="n">
        <v>0.975</v>
      </c>
      <c r="Y44" s="305" t="n">
        <v>1.589123185911023</v>
      </c>
      <c r="Z44" s="305" t="n">
        <v>3.197873185911023</v>
      </c>
      <c r="AA44" s="306" t="n"/>
      <c r="AB44" s="307" t="n"/>
      <c r="AC44" s="307" t="n"/>
      <c r="AD44" s="307" t="n"/>
      <c r="AE44" s="307" t="n"/>
      <c r="AF44" s="307" t="n"/>
      <c r="AG44" s="306" t="n"/>
      <c r="AH44" s="284" t="n"/>
      <c r="AI44" s="284" t="n"/>
      <c r="AJ44" s="306" t="n"/>
      <c r="AK44" s="285" t="n"/>
      <c r="AL44" s="306" t="n"/>
      <c r="AM44" s="48" t="n"/>
      <c r="AN44" s="191" t="n"/>
      <c r="AO44" s="191" t="n"/>
    </row>
    <row r="45">
      <c r="A45" s="48" t="n">
        <v>41</v>
      </c>
      <c r="B45" s="299" t="inlineStr">
        <is>
          <t>DEHYDROEPIANDROSTERONE SULPHAT</t>
        </is>
      </c>
      <c r="C45" s="300" t="n"/>
      <c r="D45" s="300" t="n"/>
      <c r="E45" s="300" t="n"/>
      <c r="F45" s="300" t="n"/>
      <c r="G45" s="300" t="n"/>
      <c r="H45" s="300" t="n"/>
      <c r="I45" s="300" t="n"/>
      <c r="J45" s="300" t="n"/>
      <c r="K45" s="301" t="inlineStr">
        <is>
          <t>.</t>
        </is>
      </c>
      <c r="L45" s="302" t="inlineStr">
        <is>
          <t>Dehydroepiandrosterone sulphate (DHEAS)</t>
        </is>
      </c>
      <c r="M45" s="303" t="inlineStr">
        <is>
          <t>Serum/plasma</t>
        </is>
      </c>
      <c r="N45" s="303" t="n">
        <v>5.9</v>
      </c>
      <c r="O45" s="303" t="n">
        <v>21</v>
      </c>
      <c r="P45" s="303" t="inlineStr">
        <is>
          <t>June 6th 2022</t>
        </is>
      </c>
      <c r="Q45" s="304" t="n">
        <v>44720</v>
      </c>
      <c r="R45" s="305" t="n">
        <v>4.425000000000001</v>
      </c>
      <c r="S45" s="305" t="n">
        <v>8.179901053802546</v>
      </c>
      <c r="T45" s="316" t="n">
        <v>15.48115105380255</v>
      </c>
      <c r="U45" s="305" t="n">
        <v>2.95</v>
      </c>
      <c r="V45" s="305" t="n">
        <v>5.453267369201697</v>
      </c>
      <c r="W45" s="305" t="n">
        <v>10.3207673692017</v>
      </c>
      <c r="X45" s="305" t="n">
        <v>1.475</v>
      </c>
      <c r="Y45" s="305" t="n">
        <v>2.726633684600849</v>
      </c>
      <c r="Z45" s="305" t="n">
        <v>5.160383684600848</v>
      </c>
      <c r="AA45" s="306" t="n"/>
      <c r="AB45" s="309" t="inlineStr">
        <is>
          <t>Dehydroepiandrosterone sulfate (DHEAS)</t>
        </is>
      </c>
      <c r="AC45" s="309" t="inlineStr">
        <is>
          <t>S-</t>
        </is>
      </c>
      <c r="AD45" s="310" t="n"/>
      <c r="AE45" s="311" t="n">
        <v>0.1308</v>
      </c>
      <c r="AF45" s="312" t="n">
        <v>0.196</v>
      </c>
      <c r="AG45" s="306" t="n"/>
      <c r="AH45" s="313" t="inlineStr">
        <is>
          <t>1.2 umol/L ≤ 10umol/L</t>
        </is>
      </c>
      <c r="AI45" s="286" t="inlineStr">
        <is>
          <t>12% ≥10umol/L</t>
        </is>
      </c>
      <c r="AJ45" s="306" t="n"/>
      <c r="AK45" s="287" t="n"/>
      <c r="AL45" s="306" t="n"/>
      <c r="AM45" s="48" t="n">
        <v>15.5</v>
      </c>
      <c r="AN45" s="191" t="inlineStr">
        <is>
          <t>C: Algorithm - choice 2</t>
        </is>
      </c>
      <c r="AO45" s="191" t="inlineStr">
        <is>
          <t>EFLM_M</t>
        </is>
      </c>
    </row>
    <row r="46">
      <c r="A46" s="48" t="n">
        <v>42</v>
      </c>
      <c r="B46" s="299" t="n"/>
      <c r="C46" s="300" t="n"/>
      <c r="D46" s="300" t="n"/>
      <c r="E46" s="300" t="n"/>
      <c r="F46" s="300" t="n"/>
      <c r="G46" s="300" t="n"/>
      <c r="H46" s="300" t="n"/>
      <c r="I46" s="300" t="n"/>
      <c r="J46" s="300" t="n"/>
      <c r="K46" s="301" t="inlineStr">
        <is>
          <t>.</t>
        </is>
      </c>
      <c r="L46" s="302" t="inlineStr">
        <is>
          <t>Dihydroxytestosterone (DHT)</t>
        </is>
      </c>
      <c r="M46" s="303" t="inlineStr">
        <is>
          <t>Serum/plasma</t>
        </is>
      </c>
      <c r="N46" s="303" t="n">
        <v>11.5</v>
      </c>
      <c r="O46" s="303" t="n">
        <v>37.1</v>
      </c>
      <c r="P46" s="303" t="inlineStr">
        <is>
          <t>June 6th 2022</t>
        </is>
      </c>
      <c r="Q46" s="304" t="n">
        <v>44720</v>
      </c>
      <c r="R46" s="305" t="n">
        <v>8.625</v>
      </c>
      <c r="S46" s="305" t="n">
        <v>14.56555225523564</v>
      </c>
      <c r="T46" s="305" t="n">
        <v>28.79680225523564</v>
      </c>
      <c r="U46" s="305" t="n">
        <v>5.75</v>
      </c>
      <c r="V46" s="305" t="n">
        <v>9.710368170157093</v>
      </c>
      <c r="W46" s="305" t="n">
        <v>19.19786817015709</v>
      </c>
      <c r="X46" s="305" t="n">
        <v>2.875</v>
      </c>
      <c r="Y46" s="305" t="n">
        <v>4.855184085078546</v>
      </c>
      <c r="Z46" s="305" t="n">
        <v>9.598934085078547</v>
      </c>
      <c r="AA46" s="306" t="n"/>
      <c r="AB46" s="307" t="n"/>
      <c r="AC46" s="307" t="n"/>
      <c r="AD46" s="307" t="n"/>
      <c r="AE46" s="307" t="n"/>
      <c r="AF46" s="307" t="n"/>
      <c r="AG46" s="306" t="n"/>
      <c r="AH46" s="284" t="n"/>
      <c r="AI46" s="284" t="n"/>
      <c r="AJ46" s="306" t="n"/>
      <c r="AK46" s="285" t="n"/>
      <c r="AL46" s="306" t="n"/>
      <c r="AM46" s="48" t="n"/>
      <c r="AN46" s="191" t="n"/>
      <c r="AO46" s="191" t="n"/>
    </row>
    <row r="47">
      <c r="A47" s="48" t="n">
        <v>43</v>
      </c>
      <c r="B47" s="299" t="n"/>
      <c r="C47" s="300" t="n"/>
      <c r="D47" s="300" t="n"/>
      <c r="E47" s="300" t="n"/>
      <c r="F47" s="300" t="n"/>
      <c r="G47" s="300" t="n"/>
      <c r="H47" s="300" t="n"/>
      <c r="I47" s="300" t="n"/>
      <c r="J47" s="300" t="n"/>
      <c r="K47" s="301" t="inlineStr">
        <is>
          <t>.</t>
        </is>
      </c>
      <c r="L47" s="302" t="inlineStr">
        <is>
          <t>Eosinophils</t>
        </is>
      </c>
      <c r="M47" s="303" t="inlineStr">
        <is>
          <t>Whole Blood</t>
        </is>
      </c>
      <c r="N47" s="303" t="n">
        <v>14.9</v>
      </c>
      <c r="O47" s="303" t="n">
        <v>65.3</v>
      </c>
      <c r="P47" s="303" t="inlineStr">
        <is>
          <t>June 6th 2022</t>
        </is>
      </c>
      <c r="Q47" s="304" t="n">
        <v>44720</v>
      </c>
      <c r="R47" s="305" t="n">
        <v>11.175</v>
      </c>
      <c r="S47" s="305" t="n">
        <v>25.11688301720578</v>
      </c>
      <c r="T47" s="305" t="n">
        <v>43.55563301720578</v>
      </c>
      <c r="U47" s="305" t="n">
        <v>7.45</v>
      </c>
      <c r="V47" s="305" t="n">
        <v>16.74458867813718</v>
      </c>
      <c r="W47" s="305" t="n">
        <v>29.03708867813718</v>
      </c>
      <c r="X47" s="305" t="n">
        <v>3.725</v>
      </c>
      <c r="Y47" s="305" t="n">
        <v>8.372294339068592</v>
      </c>
      <c r="Z47" s="305" t="n">
        <v>14.51854433906859</v>
      </c>
      <c r="AA47" s="306" t="n"/>
      <c r="AB47" s="307" t="n"/>
      <c r="AC47" s="307" t="n"/>
      <c r="AD47" s="307" t="n"/>
      <c r="AE47" s="307" t="n"/>
      <c r="AF47" s="307" t="n"/>
      <c r="AG47" s="306" t="n"/>
      <c r="AH47" s="284" t="n"/>
      <c r="AI47" s="284" t="n"/>
      <c r="AJ47" s="306" t="n"/>
      <c r="AK47" s="285" t="n"/>
      <c r="AL47" s="306" t="n"/>
      <c r="AM47" s="48" t="n"/>
      <c r="AN47" s="191" t="n"/>
      <c r="AO47" s="191" t="n"/>
    </row>
    <row r="48">
      <c r="A48" s="48" t="n">
        <v>44</v>
      </c>
      <c r="B48" s="299" t="n"/>
      <c r="C48" s="300" t="n"/>
      <c r="D48" s="300" t="n"/>
      <c r="E48" s="300" t="n"/>
      <c r="F48" s="300" t="n"/>
      <c r="G48" s="300" t="n"/>
      <c r="H48" s="300" t="n"/>
      <c r="I48" s="300" t="n"/>
      <c r="J48" s="300" t="n"/>
      <c r="K48" s="301" t="inlineStr">
        <is>
          <t>.</t>
        </is>
      </c>
      <c r="L48" s="302" t="inlineStr">
        <is>
          <t>Erythrocytes</t>
        </is>
      </c>
      <c r="M48" s="303" t="inlineStr">
        <is>
          <t>Whole Blood</t>
        </is>
      </c>
      <c r="N48" s="303" t="n">
        <v>2.6</v>
      </c>
      <c r="O48" s="303" t="n">
        <v>6.4</v>
      </c>
      <c r="P48" s="303" t="inlineStr">
        <is>
          <t>June 6th 2022</t>
        </is>
      </c>
      <c r="Q48" s="304" t="n">
        <v>44720</v>
      </c>
      <c r="R48" s="305" t="n">
        <v>1.95</v>
      </c>
      <c r="S48" s="305" t="n">
        <v>2.590487405875582</v>
      </c>
      <c r="T48" s="305" t="n">
        <v>5.807987405875582</v>
      </c>
      <c r="U48" s="305" t="n">
        <v>1.3</v>
      </c>
      <c r="V48" s="305" t="n">
        <v>1.726991603917055</v>
      </c>
      <c r="W48" s="305" t="n">
        <v>3.871991603917055</v>
      </c>
      <c r="X48" s="305" t="n">
        <v>0.65</v>
      </c>
      <c r="Y48" s="305" t="n">
        <v>0.8634958019585273</v>
      </c>
      <c r="Z48" s="305" t="n">
        <v>1.935995801958527</v>
      </c>
      <c r="AA48" s="306" t="n"/>
      <c r="AB48" s="307" t="n"/>
      <c r="AC48" s="307" t="n"/>
      <c r="AD48" s="307" t="n"/>
      <c r="AE48" s="307" t="n"/>
      <c r="AF48" s="307" t="n"/>
      <c r="AG48" s="306" t="n"/>
      <c r="AH48" s="284" t="n"/>
      <c r="AI48" s="284" t="n"/>
      <c r="AJ48" s="306" t="n"/>
      <c r="AK48" s="285" t="n"/>
      <c r="AL48" s="306" t="n"/>
      <c r="AM48" s="48" t="n"/>
      <c r="AN48" s="191" t="n"/>
      <c r="AO48" s="191" t="n"/>
    </row>
    <row r="49">
      <c r="A49" s="48" t="n">
        <v>45</v>
      </c>
      <c r="B49" s="299" t="inlineStr">
        <is>
          <t>OESTRADIOL III</t>
        </is>
      </c>
      <c r="C49" s="300" t="inlineStr">
        <is>
          <t>Estradiol</t>
        </is>
      </c>
      <c r="D49" s="308" t="inlineStr">
        <is>
          <t>± 26.9%</t>
        </is>
      </c>
      <c r="E49" s="300" t="n"/>
      <c r="F49" s="300" t="inlineStr">
        <is>
          <t>± 30%</t>
        </is>
      </c>
      <c r="G49" s="300" t="inlineStr">
        <is>
          <t>±13.7%</t>
        </is>
      </c>
      <c r="H49" s="308" t="inlineStr">
        <is>
          <t>± 26.86%</t>
        </is>
      </c>
      <c r="I49" s="300" t="inlineStr">
        <is>
          <t>± 26%</t>
        </is>
      </c>
      <c r="J49" s="300" t="inlineStr">
        <is>
          <t>± 17.3%[f]
± 26.0%[i]</t>
        </is>
      </c>
      <c r="K49" s="301" t="inlineStr">
        <is>
          <t>.</t>
        </is>
      </c>
      <c r="L49" s="302" t="inlineStr">
        <is>
          <t>Estradiol</t>
        </is>
      </c>
      <c r="M49" s="303" t="inlineStr">
        <is>
          <t>Serum/plasma</t>
        </is>
      </c>
      <c r="N49" s="303" t="n">
        <v>15</v>
      </c>
      <c r="O49" s="303" t="n">
        <v>13</v>
      </c>
      <c r="P49" s="303" t="inlineStr">
        <is>
          <t>April 20th 2020</t>
        </is>
      </c>
      <c r="Q49" s="304" t="n">
        <v>44720</v>
      </c>
      <c r="R49" s="305" t="n">
        <v>11.25</v>
      </c>
      <c r="S49" s="305" t="n">
        <v>7.443537465479703</v>
      </c>
      <c r="T49" s="305" t="n">
        <v>26.0060374654797</v>
      </c>
      <c r="U49" s="305" t="n">
        <v>7.5</v>
      </c>
      <c r="V49" s="305" t="n">
        <v>4.962358310319802</v>
      </c>
      <c r="W49" s="305" t="n">
        <v>17.3373583103198</v>
      </c>
      <c r="X49" s="305" t="n">
        <v>3.75</v>
      </c>
      <c r="Y49" s="305" t="n">
        <v>2.481179155159901</v>
      </c>
      <c r="Z49" s="305" t="n">
        <v>8.6686791551599</v>
      </c>
      <c r="AA49" s="306" t="n"/>
      <c r="AB49" s="309" t="inlineStr">
        <is>
          <t>Estradiol</t>
        </is>
      </c>
      <c r="AC49" s="309" t="inlineStr">
        <is>
          <t>S-</t>
        </is>
      </c>
      <c r="AD49" s="314" t="n">
        <v>0.134</v>
      </c>
      <c r="AE49" s="311" t="n">
        <v>0.2686</v>
      </c>
      <c r="AF49" s="315" t="n"/>
      <c r="AG49" s="306" t="n"/>
      <c r="AH49" s="313" t="inlineStr">
        <is>
          <t>25 pmol/L ≤ 100 pmol/L</t>
        </is>
      </c>
      <c r="AI49" s="286" t="inlineStr">
        <is>
          <t>25% ≥ 100.0 pmol/L</t>
        </is>
      </c>
      <c r="AJ49" s="306" t="n"/>
      <c r="AK49" s="287" t="n"/>
      <c r="AL49" s="306" t="n"/>
      <c r="AM49" s="48" t="n">
        <v>26.9</v>
      </c>
      <c r="AN49" s="191" t="inlineStr">
        <is>
          <t>A: Westgard's recommended choice</t>
        </is>
      </c>
      <c r="AO49" s="191" t="inlineStr">
        <is>
          <t>RICOS</t>
        </is>
      </c>
    </row>
    <row r="50">
      <c r="A50" s="48" t="n">
        <v>46</v>
      </c>
      <c r="B50" s="299" t="inlineStr">
        <is>
          <t>FERRITIN</t>
        </is>
      </c>
      <c r="C50" s="300" t="inlineStr">
        <is>
          <t>Ferritin</t>
        </is>
      </c>
      <c r="D50" s="308" t="inlineStr">
        <is>
          <t>± 16.9%</t>
        </is>
      </c>
      <c r="E50" s="300" t="n"/>
      <c r="F50" s="300" t="inlineStr">
        <is>
          <t>± 20%</t>
        </is>
      </c>
      <c r="G50" s="300" t="inlineStr">
        <is>
          <t>±13.1%</t>
        </is>
      </c>
      <c r="H50" s="308" t="inlineStr">
        <is>
          <t>± 16.9%</t>
        </is>
      </c>
      <c r="I50" s="300" t="inlineStr">
        <is>
          <t>± 21%</t>
        </is>
      </c>
      <c r="J50" s="300" t="inlineStr">
        <is>
          <t>± 13.76%</t>
        </is>
      </c>
      <c r="K50" s="301" t="inlineStr">
        <is>
          <t>.</t>
        </is>
      </c>
      <c r="L50" s="302" t="inlineStr">
        <is>
          <t>Ferritin</t>
        </is>
      </c>
      <c r="M50" s="303" t="inlineStr">
        <is>
          <t>Serum/plasma</t>
        </is>
      </c>
      <c r="N50" s="303" t="n">
        <v>12.8</v>
      </c>
      <c r="O50" s="303" t="n"/>
      <c r="P50" s="303" t="inlineStr">
        <is>
          <t>July 2nd 2020</t>
        </is>
      </c>
      <c r="Q50" s="304" t="n">
        <v>44720</v>
      </c>
      <c r="R50" s="305" t="n">
        <v>9.600000000000001</v>
      </c>
      <c r="S50" s="305" t="n">
        <v>4.800000000000001</v>
      </c>
      <c r="T50" s="305" t="n">
        <v>20.64</v>
      </c>
      <c r="U50" s="305" t="n">
        <v>6.4</v>
      </c>
      <c r="V50" s="305" t="n">
        <v>3.2</v>
      </c>
      <c r="W50" s="305" t="n">
        <v>13.76</v>
      </c>
      <c r="X50" s="305" t="n">
        <v>3.2</v>
      </c>
      <c r="Y50" s="305" t="n">
        <v>1.6</v>
      </c>
      <c r="Z50" s="305" t="n">
        <v>6.880000000000001</v>
      </c>
      <c r="AA50" s="306" t="n"/>
      <c r="AB50" s="309" t="inlineStr">
        <is>
          <t>Ferritin</t>
        </is>
      </c>
      <c r="AC50" s="309" t="inlineStr">
        <is>
          <t>S-</t>
        </is>
      </c>
      <c r="AD50" s="314" t="n">
        <v>0.08400000000000001</v>
      </c>
      <c r="AE50" s="311" t="n">
        <v>0.169</v>
      </c>
      <c r="AF50" s="315" t="n"/>
      <c r="AG50" s="306" t="n"/>
      <c r="AH50" s="313" t="inlineStr">
        <is>
          <t>4.0ug/L ≤ 27.0ug/L</t>
        </is>
      </c>
      <c r="AI50" s="286" t="inlineStr">
        <is>
          <t>15% ≥ 27ug/L</t>
        </is>
      </c>
      <c r="AJ50" s="306" t="n"/>
      <c r="AK50" s="287" t="n"/>
      <c r="AL50" s="306" t="n"/>
      <c r="AM50" s="48" t="n">
        <v>16.9</v>
      </c>
      <c r="AN50" s="191" t="inlineStr">
        <is>
          <t>A: Westgard's recommended choice</t>
        </is>
      </c>
      <c r="AO50" s="191" t="inlineStr">
        <is>
          <t>RICOS</t>
        </is>
      </c>
    </row>
    <row r="51">
      <c r="A51" s="48" t="n">
        <v>47</v>
      </c>
      <c r="B51" s="299" t="n"/>
      <c r="C51" s="300" t="n"/>
      <c r="D51" s="300" t="n"/>
      <c r="E51" s="300" t="n"/>
      <c r="F51" s="300" t="n"/>
      <c r="G51" s="300" t="n"/>
      <c r="H51" s="300" t="n"/>
      <c r="I51" s="300" t="n"/>
      <c r="J51" s="300" t="n"/>
      <c r="K51" s="301" t="inlineStr">
        <is>
          <t>.</t>
        </is>
      </c>
      <c r="L51" s="302" t="inlineStr">
        <is>
          <t>Fibroblast growth factor-23</t>
        </is>
      </c>
      <c r="M51" s="303" t="inlineStr">
        <is>
          <t>Serum/plasma</t>
        </is>
      </c>
      <c r="N51" s="303" t="n">
        <v>13.9</v>
      </c>
      <c r="O51" s="303" t="n">
        <v>21.4</v>
      </c>
      <c r="P51" s="303" t="inlineStr">
        <is>
          <t>June 6th 2022</t>
        </is>
      </c>
      <c r="Q51" s="304" t="n">
        <v>44720</v>
      </c>
      <c r="R51" s="305" t="n">
        <v>10.425</v>
      </c>
      <c r="S51" s="305" t="n">
        <v>9.569262314828661</v>
      </c>
      <c r="T51" s="305" t="n">
        <v>26.77051231482866</v>
      </c>
      <c r="U51" s="305" t="n">
        <v>6.95</v>
      </c>
      <c r="V51" s="305" t="n">
        <v>6.379508209885774</v>
      </c>
      <c r="W51" s="305" t="n">
        <v>17.84700820988577</v>
      </c>
      <c r="X51" s="305" t="n">
        <v>3.475</v>
      </c>
      <c r="Y51" s="305" t="n">
        <v>3.189754104942887</v>
      </c>
      <c r="Z51" s="305" t="n">
        <v>8.923504104942886</v>
      </c>
      <c r="AA51" s="306" t="n"/>
      <c r="AB51" s="307" t="n"/>
      <c r="AC51" s="307" t="n"/>
      <c r="AD51" s="307" t="n"/>
      <c r="AE51" s="307" t="n"/>
      <c r="AF51" s="307" t="n"/>
      <c r="AG51" s="306" t="n"/>
      <c r="AH51" s="284" t="n"/>
      <c r="AI51" s="284" t="n"/>
      <c r="AJ51" s="306" t="n"/>
      <c r="AK51" s="285" t="n"/>
      <c r="AL51" s="306" t="n"/>
      <c r="AM51" s="48" t="n"/>
      <c r="AN51" s="191" t="n"/>
      <c r="AO51" s="191" t="n"/>
    </row>
    <row r="52">
      <c r="A52" s="48" t="n">
        <v>48</v>
      </c>
      <c r="B52" s="299" t="inlineStr">
        <is>
          <t>FOLLICLE STIMULATING HORMONE</t>
        </is>
      </c>
      <c r="C52" s="300" t="inlineStr">
        <is>
          <t>Follicle Stimulating Hormone (FSH)</t>
        </is>
      </c>
      <c r="D52" s="308" t="inlineStr">
        <is>
          <t>± 21.2%</t>
        </is>
      </c>
      <c r="E52" s="300" t="n"/>
      <c r="F52" s="300" t="inlineStr">
        <is>
          <t>± 2 IU/L or 18%</t>
        </is>
      </c>
      <c r="G52" s="300" t="inlineStr">
        <is>
          <t>±11.4%</t>
        </is>
      </c>
      <c r="H52" s="308" t="inlineStr">
        <is>
          <t>± 21.2%</t>
        </is>
      </c>
      <c r="I52" s="300" t="inlineStr">
        <is>
          <t>± 14%</t>
        </is>
      </c>
      <c r="J52" s="300" t="inlineStr">
        <is>
          <t>± 21.2%[f]
± 31.8%[i]</t>
        </is>
      </c>
      <c r="K52" s="301" t="inlineStr">
        <is>
          <t>.</t>
        </is>
      </c>
      <c r="L52" s="302" t="inlineStr">
        <is>
          <t>Follicle stimulating hormone (FSH)</t>
        </is>
      </c>
      <c r="M52" s="303" t="inlineStr">
        <is>
          <t>Serum/plasma</t>
        </is>
      </c>
      <c r="N52" s="303" t="n">
        <v>12.3</v>
      </c>
      <c r="O52" s="303" t="n">
        <v>42.1</v>
      </c>
      <c r="P52" s="303" t="inlineStr">
        <is>
          <t>June 6th 2022</t>
        </is>
      </c>
      <c r="Q52" s="304" t="n">
        <v>44720</v>
      </c>
      <c r="R52" s="305" t="n">
        <v>9.225000000000001</v>
      </c>
      <c r="S52" s="305" t="n">
        <v>16.44750170998623</v>
      </c>
      <c r="T52" s="305" t="n">
        <v>31.66875170998624</v>
      </c>
      <c r="U52" s="305" t="n">
        <v>6.15</v>
      </c>
      <c r="V52" s="305" t="n">
        <v>10.96500113999082</v>
      </c>
      <c r="W52" s="305" t="n">
        <v>21.11250113999082</v>
      </c>
      <c r="X52" s="305" t="n">
        <v>3.075</v>
      </c>
      <c r="Y52" s="305" t="n">
        <v>5.482500569995411</v>
      </c>
      <c r="Z52" s="305" t="n">
        <v>10.55625056999541</v>
      </c>
      <c r="AA52" s="306" t="n"/>
      <c r="AB52" s="309" t="inlineStr">
        <is>
          <t>Follicle stimulating hormone (FSH)</t>
        </is>
      </c>
      <c r="AC52" s="309" t="inlineStr">
        <is>
          <t>S-</t>
        </is>
      </c>
      <c r="AD52" s="314" t="n">
        <v>0.106</v>
      </c>
      <c r="AE52" s="311" t="n">
        <v>0.2119</v>
      </c>
      <c r="AF52" s="315" t="n"/>
      <c r="AG52" s="306" t="n"/>
      <c r="AH52" s="313" t="inlineStr">
        <is>
          <t>1.0IU/L ≤ 10.0 IU/L</t>
        </is>
      </c>
      <c r="AI52" s="286" t="inlineStr">
        <is>
          <t>10% ≥ 10IU/L</t>
        </is>
      </c>
      <c r="AJ52" s="306" t="n"/>
      <c r="AK52" s="287" t="n"/>
      <c r="AL52" s="306" t="n"/>
      <c r="AM52" s="48" t="n">
        <v>21.2</v>
      </c>
      <c r="AN52" s="191" t="inlineStr">
        <is>
          <t>A: Westgard's recommended choice</t>
        </is>
      </c>
      <c r="AO52" s="191" t="inlineStr">
        <is>
          <t>RICOS</t>
        </is>
      </c>
    </row>
    <row r="53">
      <c r="A53" s="48" t="n">
        <v>49</v>
      </c>
      <c r="B53" s="299" t="n"/>
      <c r="C53" s="300" t="n"/>
      <c r="D53" s="300" t="n"/>
      <c r="E53" s="300" t="n"/>
      <c r="F53" s="300" t="n"/>
      <c r="G53" s="300" t="inlineStr">
        <is>
          <t>±22.8%</t>
        </is>
      </c>
      <c r="H53" s="300" t="n"/>
      <c r="I53" s="300" t="n"/>
      <c r="J53" s="300" t="n"/>
      <c r="K53" s="301" t="inlineStr">
        <is>
          <t>.</t>
        </is>
      </c>
      <c r="L53" s="302" t="inlineStr">
        <is>
          <t>Free kappa light chain</t>
        </is>
      </c>
      <c r="M53" s="303" t="inlineStr">
        <is>
          <t>Serum/plasma</t>
        </is>
      </c>
      <c r="N53" s="303" t="n">
        <v>4.8</v>
      </c>
      <c r="O53" s="303" t="n">
        <v>15.3</v>
      </c>
      <c r="P53" s="303" t="inlineStr">
        <is>
          <t>May 26th 2020</t>
        </is>
      </c>
      <c r="Q53" s="304" t="n">
        <v>44720</v>
      </c>
      <c r="R53" s="305" t="n">
        <v>3.6</v>
      </c>
      <c r="S53" s="305" t="n">
        <v>6.013227606701745</v>
      </c>
      <c r="T53" s="305" t="n">
        <v>11.95322760670174</v>
      </c>
      <c r="U53" s="305" t="n">
        <v>2.4</v>
      </c>
      <c r="V53" s="305" t="n">
        <v>4.008818404467831</v>
      </c>
      <c r="W53" s="305" t="n">
        <v>7.968818404467831</v>
      </c>
      <c r="X53" s="305" t="n">
        <v>1.2</v>
      </c>
      <c r="Y53" s="305" t="n">
        <v>2.004409202233915</v>
      </c>
      <c r="Z53" s="305" t="n">
        <v>3.984409202233915</v>
      </c>
      <c r="AA53" s="306" t="n"/>
      <c r="AB53" s="307" t="n"/>
      <c r="AC53" s="307" t="n"/>
      <c r="AD53" s="307" t="n"/>
      <c r="AE53" s="307" t="n"/>
      <c r="AF53" s="307" t="n"/>
      <c r="AG53" s="306" t="n"/>
      <c r="AH53" s="284" t="n"/>
      <c r="AI53" s="284" t="n"/>
      <c r="AJ53" s="306" t="n"/>
      <c r="AK53" s="285" t="n"/>
      <c r="AL53" s="306" t="n"/>
      <c r="AM53" s="48" t="n"/>
      <c r="AN53" s="191" t="n"/>
      <c r="AO53" s="191" t="n"/>
    </row>
    <row r="54">
      <c r="A54" s="48" t="n">
        <v>50</v>
      </c>
      <c r="B54" s="299" t="n"/>
      <c r="C54" s="300" t="n"/>
      <c r="D54" s="300" t="n"/>
      <c r="E54" s="300" t="n"/>
      <c r="F54" s="300" t="n"/>
      <c r="G54" s="300" t="inlineStr">
        <is>
          <t>±22.6%</t>
        </is>
      </c>
      <c r="H54" s="300" t="n"/>
      <c r="I54" s="300" t="n"/>
      <c r="J54" s="300" t="n"/>
      <c r="K54" s="301" t="inlineStr">
        <is>
          <t>.</t>
        </is>
      </c>
      <c r="L54" s="302" t="inlineStr">
        <is>
          <t>Free lambda light chain</t>
        </is>
      </c>
      <c r="M54" s="303" t="inlineStr">
        <is>
          <t>Serum/plasma</t>
        </is>
      </c>
      <c r="N54" s="303" t="n">
        <v>4.8</v>
      </c>
      <c r="O54" s="303" t="n">
        <v>17.3</v>
      </c>
      <c r="P54" s="303" t="inlineStr">
        <is>
          <t>November 20th 2019</t>
        </is>
      </c>
      <c r="Q54" s="304" t="n">
        <v>44720</v>
      </c>
      <c r="R54" s="305" t="n">
        <v>3.6</v>
      </c>
      <c r="S54" s="305" t="n">
        <v>6.732581692783238</v>
      </c>
      <c r="T54" s="305" t="n">
        <v>12.67258169278324</v>
      </c>
      <c r="U54" s="305" t="n">
        <v>2.4</v>
      </c>
      <c r="V54" s="305" t="n">
        <v>4.488387795188825</v>
      </c>
      <c r="W54" s="305" t="n">
        <v>8.448387795188825</v>
      </c>
      <c r="X54" s="305" t="n">
        <v>1.2</v>
      </c>
      <c r="Y54" s="305" t="n">
        <v>2.244193897594413</v>
      </c>
      <c r="Z54" s="305" t="n">
        <v>4.224193897594413</v>
      </c>
      <c r="AA54" s="306" t="n"/>
      <c r="AB54" s="307" t="n"/>
      <c r="AC54" s="307" t="n"/>
      <c r="AD54" s="307" t="n"/>
      <c r="AE54" s="307" t="n"/>
      <c r="AF54" s="307" t="n"/>
      <c r="AG54" s="306" t="n"/>
      <c r="AH54" s="284" t="n"/>
      <c r="AI54" s="284" t="n"/>
      <c r="AJ54" s="306" t="n"/>
      <c r="AK54" s="285" t="n"/>
      <c r="AL54" s="306" t="n"/>
      <c r="AM54" s="48" t="n"/>
      <c r="AN54" s="191" t="n"/>
      <c r="AO54" s="191" t="n"/>
    </row>
    <row r="55">
      <c r="A55" s="48" t="n">
        <v>51</v>
      </c>
      <c r="B55" s="299" t="n"/>
      <c r="C55" s="300" t="n"/>
      <c r="D55" s="300" t="n"/>
      <c r="E55" s="300" t="n"/>
      <c r="F55" s="300" t="n"/>
      <c r="G55" s="300" t="n"/>
      <c r="H55" s="300" t="n"/>
      <c r="I55" s="300" t="n"/>
      <c r="J55" s="300" t="n"/>
      <c r="K55" s="301" t="inlineStr">
        <is>
          <t>.</t>
        </is>
      </c>
      <c r="L55" s="302" t="inlineStr">
        <is>
          <t>Fructosamine</t>
        </is>
      </c>
      <c r="M55" s="303" t="inlineStr">
        <is>
          <t>Serum/plasma</t>
        </is>
      </c>
      <c r="N55" s="303" t="n">
        <v>2.3</v>
      </c>
      <c r="O55" s="303" t="n">
        <v>6.3</v>
      </c>
      <c r="P55" s="303" t="inlineStr">
        <is>
          <t>November 20th 2019</t>
        </is>
      </c>
      <c r="Q55" s="304" t="n">
        <v>44720</v>
      </c>
      <c r="R55" s="305" t="n">
        <v>1.725</v>
      </c>
      <c r="S55" s="305" t="n">
        <v>2.515017395566082</v>
      </c>
      <c r="T55" s="305" t="n">
        <v>5.361267395566082</v>
      </c>
      <c r="U55" s="305" t="n">
        <v>1.15</v>
      </c>
      <c r="V55" s="305" t="n">
        <v>1.676678263710722</v>
      </c>
      <c r="W55" s="305" t="n">
        <v>3.574178263710722</v>
      </c>
      <c r="X55" s="305" t="n">
        <v>0.575</v>
      </c>
      <c r="Y55" s="305" t="n">
        <v>0.8383391318553608</v>
      </c>
      <c r="Z55" s="305" t="n">
        <v>1.787089131855361</v>
      </c>
      <c r="AA55" s="306" t="n"/>
      <c r="AB55" s="307" t="n"/>
      <c r="AC55" s="307" t="n"/>
      <c r="AD55" s="307" t="n"/>
      <c r="AE55" s="307" t="n"/>
      <c r="AF55" s="307" t="n"/>
      <c r="AG55" s="306" t="n"/>
      <c r="AH55" s="284" t="n"/>
      <c r="AI55" s="284" t="n"/>
      <c r="AJ55" s="306" t="n"/>
      <c r="AK55" s="285" t="n"/>
      <c r="AL55" s="306" t="n"/>
      <c r="AM55" s="48" t="n"/>
      <c r="AN55" s="191" t="n"/>
      <c r="AO55" s="191" t="n"/>
    </row>
    <row r="56">
      <c r="A56" s="48" t="n">
        <v>52</v>
      </c>
      <c r="B56" s="299" t="inlineStr">
        <is>
          <t>GAMMA-GLUTAMYL TRANSFERASE</t>
        </is>
      </c>
      <c r="C56" s="300" t="inlineStr">
        <is>
          <t>GGT</t>
        </is>
      </c>
      <c r="D56" s="308" t="inlineStr">
        <is>
          <t>± 22.1%</t>
        </is>
      </c>
      <c r="E56" s="300" t="n"/>
      <c r="F56" s="300" t="inlineStr">
        <is>
          <t>± 5 U/L or
± 15%</t>
        </is>
      </c>
      <c r="G56" s="300" t="inlineStr">
        <is>
          <t>±17.9%</t>
        </is>
      </c>
      <c r="H56" s="308" t="inlineStr">
        <is>
          <t>± 22.1%</t>
        </is>
      </c>
      <c r="I56" s="300" t="inlineStr">
        <is>
          <t>± 22%</t>
        </is>
      </c>
      <c r="J56" s="300" t="inlineStr">
        <is>
          <t>±16.2%[a]
±18.9%[f]
±28.3%[g]</t>
        </is>
      </c>
      <c r="K56" s="301" t="inlineStr">
        <is>
          <t>.</t>
        </is>
      </c>
      <c r="L56" s="302" t="inlineStr">
        <is>
          <t>g-glutamyl transferase activity</t>
        </is>
      </c>
      <c r="M56" s="303" t="inlineStr">
        <is>
          <t>Serum/plasma</t>
        </is>
      </c>
      <c r="N56" s="303" t="n">
        <v>9.1</v>
      </c>
      <c r="O56" s="303" t="n">
        <v>44.4</v>
      </c>
      <c r="P56" s="303" t="inlineStr">
        <is>
          <t>June 6th 2022</t>
        </is>
      </c>
      <c r="Q56" s="304" t="n">
        <v>44720</v>
      </c>
      <c r="R56" s="305" t="n">
        <v>6.824999999999999</v>
      </c>
      <c r="S56" s="305" t="n">
        <v>16.99610709103705</v>
      </c>
      <c r="T56" s="305" t="n">
        <v>28.25735709103705</v>
      </c>
      <c r="U56" s="305" t="n">
        <v>4.55</v>
      </c>
      <c r="V56" s="305" t="n">
        <v>11.33073806069137</v>
      </c>
      <c r="W56" s="305" t="n">
        <v>18.83823806069137</v>
      </c>
      <c r="X56" s="305" t="n">
        <v>2.275</v>
      </c>
      <c r="Y56" s="305" t="n">
        <v>5.665369030345684</v>
      </c>
      <c r="Z56" s="305" t="n">
        <v>9.419119030345684</v>
      </c>
      <c r="AA56" s="306" t="n"/>
      <c r="AB56" s="309" t="inlineStr">
        <is>
          <t>γ-glutamyltransferase (GGT)</t>
        </is>
      </c>
      <c r="AC56" s="309" t="inlineStr">
        <is>
          <t>S-</t>
        </is>
      </c>
      <c r="AD56" s="314" t="n">
        <v>0.111</v>
      </c>
      <c r="AE56" s="311" t="n">
        <v>0.2211</v>
      </c>
      <c r="AF56" s="315" t="n"/>
      <c r="AG56" s="306" t="n"/>
      <c r="AH56" s="313" t="inlineStr">
        <is>
          <t>5 U/L ≤ 40 U/L</t>
        </is>
      </c>
      <c r="AI56" s="286" t="inlineStr">
        <is>
          <t>12% ≥ 40 U/L</t>
        </is>
      </c>
      <c r="AJ56" s="306" t="n"/>
      <c r="AK56" s="287" t="n"/>
      <c r="AL56" s="306" t="n"/>
      <c r="AM56" s="48" t="n">
        <v>22.1</v>
      </c>
      <c r="AN56" s="191" t="inlineStr">
        <is>
          <t>A: Westgard's recommended choice</t>
        </is>
      </c>
      <c r="AO56" s="191" t="inlineStr">
        <is>
          <t>RICOS</t>
        </is>
      </c>
    </row>
    <row r="57">
      <c r="A57" s="48" t="n">
        <v>53</v>
      </c>
      <c r="B57" s="299" t="inlineStr">
        <is>
          <t>GLUCOSE</t>
        </is>
      </c>
      <c r="C57" s="300" t="inlineStr">
        <is>
          <t>Glucose</t>
        </is>
      </c>
      <c r="D57" s="308" t="inlineStr">
        <is>
          <t>± 6 mg/dL or ± 10%</t>
        </is>
      </c>
      <c r="E57" s="308" t="inlineStr">
        <is>
          <t>± 6 mg/dL or ± 10%</t>
        </is>
      </c>
      <c r="F57" s="300" t="inlineStr">
        <is>
          <t>± 8.0%</t>
        </is>
      </c>
      <c r="G57" s="300" t="inlineStr">
        <is>
          <t>±8.5%</t>
        </is>
      </c>
      <c r="H57" s="300" t="inlineStr">
        <is>
          <t>± 7%</t>
        </is>
      </c>
      <c r="I57" s="300" t="inlineStr">
        <is>
          <t>± 12%</t>
        </is>
      </c>
      <c r="J57" s="300" t="inlineStr">
        <is>
          <t>± 6.3%[e]
± 6.5%[f]
± 9.8%[g]</t>
        </is>
      </c>
      <c r="K57" s="301" t="inlineStr">
        <is>
          <t>.</t>
        </is>
      </c>
      <c r="L57" s="302" t="inlineStr">
        <is>
          <t>Glucose</t>
        </is>
      </c>
      <c r="M57" s="303" t="inlineStr">
        <is>
          <t>Serum/plasma</t>
        </is>
      </c>
      <c r="N57" s="303" t="n">
        <v>4.9</v>
      </c>
      <c r="O57" s="303" t="n">
        <v>8.1</v>
      </c>
      <c r="P57" s="303" t="inlineStr">
        <is>
          <t>June 6th 2022</t>
        </is>
      </c>
      <c r="Q57" s="304" t="n">
        <v>44720</v>
      </c>
      <c r="R57" s="305" t="n">
        <v>3.675</v>
      </c>
      <c r="S57" s="305" t="n">
        <v>3.55004401381166</v>
      </c>
      <c r="T57" s="305" t="n">
        <v>9.61379401381166</v>
      </c>
      <c r="U57" s="305" t="n">
        <v>2.45</v>
      </c>
      <c r="V57" s="305" t="n">
        <v>2.366696009207773</v>
      </c>
      <c r="W57" s="305" t="n">
        <v>6.409196009207774</v>
      </c>
      <c r="X57" s="305" t="n">
        <v>1.225</v>
      </c>
      <c r="Y57" s="305" t="n">
        <v>1.183348004603887</v>
      </c>
      <c r="Z57" s="305" t="n">
        <v>3.204598004603887</v>
      </c>
      <c r="AA57" s="306" t="n"/>
      <c r="AB57" s="309" t="inlineStr">
        <is>
          <t>Glucose</t>
        </is>
      </c>
      <c r="AC57" s="309" t="inlineStr">
        <is>
          <t>P-</t>
        </is>
      </c>
      <c r="AD57" s="310" t="n"/>
      <c r="AE57" s="311" t="n">
        <v>0.055</v>
      </c>
      <c r="AF57" s="315" t="n"/>
      <c r="AG57" s="306" t="n"/>
      <c r="AH57" s="313" t="inlineStr">
        <is>
          <t>0.4mmol/L ≤ 5.0mmol/L</t>
        </is>
      </c>
      <c r="AI57" s="286" t="inlineStr">
        <is>
          <t>8% ≥ 5.0mmol/L</t>
        </is>
      </c>
      <c r="AJ57" s="306" t="n"/>
      <c r="AK57" s="287" t="n"/>
      <c r="AL57" s="306" t="n"/>
      <c r="AM57" s="48" t="n">
        <v>10</v>
      </c>
      <c r="AN57" s="191" t="inlineStr">
        <is>
          <t>A: Westgard's recommended choice</t>
        </is>
      </c>
      <c r="AO57" s="191" t="inlineStr">
        <is>
          <t>CLIA</t>
        </is>
      </c>
    </row>
    <row r="58">
      <c r="A58" s="48" t="n">
        <v>54</v>
      </c>
      <c r="B58" s="299" t="n"/>
      <c r="C58" s="300" t="n"/>
      <c r="D58" s="300" t="n"/>
      <c r="E58" s="300" t="n"/>
      <c r="F58" s="300" t="n"/>
      <c r="G58" s="300" t="n"/>
      <c r="H58" s="300" t="n"/>
      <c r="I58" s="300" t="n"/>
      <c r="J58" s="300" t="n"/>
      <c r="K58" s="301" t="inlineStr">
        <is>
          <t>.</t>
        </is>
      </c>
      <c r="L58" s="302" t="inlineStr">
        <is>
          <t>Glycated albumin</t>
        </is>
      </c>
      <c r="M58" s="303" t="inlineStr">
        <is>
          <t>Serum/plasma</t>
        </is>
      </c>
      <c r="N58" s="303" t="n">
        <v>1.4</v>
      </c>
      <c r="O58" s="303" t="n">
        <v>5.7</v>
      </c>
      <c r="P58" s="303" t="inlineStr">
        <is>
          <t>June 6th 2022</t>
        </is>
      </c>
      <c r="Q58" s="304" t="n">
        <v>44720</v>
      </c>
      <c r="R58" s="305" t="n">
        <v>1.05</v>
      </c>
      <c r="S58" s="305" t="n">
        <v>2.201029588624378</v>
      </c>
      <c r="T58" s="305" t="n">
        <v>3.933529588624378</v>
      </c>
      <c r="U58" s="305" t="n">
        <v>0.7</v>
      </c>
      <c r="V58" s="305" t="n">
        <v>1.467353059082919</v>
      </c>
      <c r="W58" s="305" t="n">
        <v>2.622353059082918</v>
      </c>
      <c r="X58" s="305" t="n">
        <v>0.35</v>
      </c>
      <c r="Y58" s="305" t="n">
        <v>0.7336765295414595</v>
      </c>
      <c r="Z58" s="305" t="n">
        <v>1.311176529541459</v>
      </c>
      <c r="AA58" s="306" t="n"/>
      <c r="AB58" s="307" t="n"/>
      <c r="AC58" s="307" t="n"/>
      <c r="AD58" s="307" t="n"/>
      <c r="AE58" s="307" t="n"/>
      <c r="AF58" s="307" t="n"/>
      <c r="AG58" s="306" t="n"/>
      <c r="AH58" s="284" t="n"/>
      <c r="AI58" s="284" t="n"/>
      <c r="AJ58" s="306" t="n"/>
      <c r="AK58" s="285" t="n"/>
      <c r="AL58" s="306" t="n"/>
      <c r="AM58" s="48" t="n"/>
      <c r="AN58" s="191" t="n"/>
      <c r="AO58" s="191" t="n"/>
    </row>
    <row r="59">
      <c r="A59" s="48" t="n">
        <v>55</v>
      </c>
      <c r="B59" s="299" t="n"/>
      <c r="C59" s="300" t="n"/>
      <c r="D59" s="300" t="n"/>
      <c r="E59" s="300" t="n"/>
      <c r="F59" s="300" t="n"/>
      <c r="G59" s="300" t="n"/>
      <c r="H59" s="300" t="n"/>
      <c r="I59" s="300" t="n"/>
      <c r="J59" s="300" t="n"/>
      <c r="K59" s="301" t="inlineStr">
        <is>
          <t>.</t>
        </is>
      </c>
      <c r="L59" s="302" t="inlineStr">
        <is>
          <t>Haematocrit (Hct)</t>
        </is>
      </c>
      <c r="M59" s="303" t="inlineStr">
        <is>
          <t>Whole Blood</t>
        </is>
      </c>
      <c r="N59" s="303" t="n">
        <v>2.8</v>
      </c>
      <c r="O59" s="303" t="n">
        <v>5.4</v>
      </c>
      <c r="P59" s="303" t="inlineStr">
        <is>
          <t>June 6th 2022</t>
        </is>
      </c>
      <c r="Q59" s="304" t="n">
        <v>44720</v>
      </c>
      <c r="R59" s="305" t="n">
        <v>2.1</v>
      </c>
      <c r="S59" s="305" t="n">
        <v>2.281035948861832</v>
      </c>
      <c r="T59" s="305" t="n">
        <v>5.746035948861832</v>
      </c>
      <c r="U59" s="305" t="n">
        <v>1.4</v>
      </c>
      <c r="V59" s="305" t="n">
        <v>1.520690632574555</v>
      </c>
      <c r="W59" s="305" t="n">
        <v>3.830690632574554</v>
      </c>
      <c r="X59" s="305" t="n">
        <v>0.7</v>
      </c>
      <c r="Y59" s="305" t="n">
        <v>0.7603453162872774</v>
      </c>
      <c r="Z59" s="305" t="n">
        <v>1.915345316287277</v>
      </c>
      <c r="AA59" s="306" t="n"/>
      <c r="AB59" s="307" t="n"/>
      <c r="AC59" s="307" t="n"/>
      <c r="AD59" s="307" t="n"/>
      <c r="AE59" s="307" t="n"/>
      <c r="AF59" s="307" t="n"/>
      <c r="AG59" s="306" t="n"/>
      <c r="AH59" s="284" t="n"/>
      <c r="AI59" s="284" t="n"/>
      <c r="AJ59" s="306" t="n"/>
      <c r="AK59" s="285" t="n"/>
      <c r="AL59" s="306" t="n"/>
      <c r="AM59" s="48" t="n"/>
      <c r="AN59" s="191" t="n"/>
      <c r="AO59" s="191" t="n"/>
    </row>
    <row r="60">
      <c r="A60" s="48" t="n">
        <v>56</v>
      </c>
      <c r="B60" s="299" t="n"/>
      <c r="C60" s="300" t="n"/>
      <c r="D60" s="300" t="n"/>
      <c r="E60" s="300" t="n"/>
      <c r="F60" s="300" t="n"/>
      <c r="G60" s="300" t="n"/>
      <c r="H60" s="300" t="n"/>
      <c r="I60" s="300" t="n"/>
      <c r="J60" s="300" t="n"/>
      <c r="K60" s="301" t="inlineStr">
        <is>
          <t>.</t>
        </is>
      </c>
      <c r="L60" s="302" t="inlineStr">
        <is>
          <t>Haemoglobin A1c (IFCC)</t>
        </is>
      </c>
      <c r="M60" s="303" t="inlineStr">
        <is>
          <t>Whole Blood</t>
        </is>
      </c>
      <c r="N60" s="303" t="n">
        <v>1.6</v>
      </c>
      <c r="O60" s="303" t="n">
        <v>7.1</v>
      </c>
      <c r="P60" s="303" t="inlineStr">
        <is>
          <t>June 6th 2022</t>
        </is>
      </c>
      <c r="Q60" s="304" t="n">
        <v>44720</v>
      </c>
      <c r="R60" s="305" t="n">
        <v>1.2</v>
      </c>
      <c r="S60" s="305" t="n">
        <v>2.729268445939314</v>
      </c>
      <c r="T60" s="305" t="n">
        <v>4.709268445939315</v>
      </c>
      <c r="U60" s="305" t="n">
        <v>0.8</v>
      </c>
      <c r="V60" s="305" t="n">
        <v>1.819512297292876</v>
      </c>
      <c r="W60" s="305" t="n">
        <v>3.139512297292876</v>
      </c>
      <c r="X60" s="305" t="n">
        <v>0.4</v>
      </c>
      <c r="Y60" s="305" t="n">
        <v>0.9097561486464381</v>
      </c>
      <c r="Z60" s="305" t="n">
        <v>1.569756148646438</v>
      </c>
      <c r="AA60" s="306" t="n"/>
      <c r="AB60" s="307" t="n"/>
      <c r="AC60" s="307" t="n"/>
      <c r="AD60" s="307" t="n"/>
      <c r="AE60" s="307" t="n"/>
      <c r="AF60" s="307" t="n"/>
      <c r="AG60" s="306" t="n"/>
      <c r="AH60" s="284" t="n"/>
      <c r="AI60" s="284" t="n"/>
      <c r="AJ60" s="306" t="n"/>
      <c r="AK60" s="285" t="n"/>
      <c r="AL60" s="306" t="n"/>
      <c r="AM60" s="48" t="n"/>
      <c r="AN60" s="191" t="n"/>
      <c r="AO60" s="191" t="n"/>
    </row>
    <row r="61">
      <c r="A61" s="48" t="n">
        <v>57</v>
      </c>
      <c r="B61" s="299" t="inlineStr">
        <is>
          <t>RHD3</t>
        </is>
      </c>
      <c r="C61" s="300" t="inlineStr">
        <is>
          <t>HbA1c (NGSP)</t>
        </is>
      </c>
      <c r="D61" s="308" t="inlineStr">
        <is>
          <t>± 6.0% [NGSP]</t>
        </is>
      </c>
      <c r="E61" s="300" t="n"/>
      <c r="F61" s="300" t="inlineStr">
        <is>
          <t>± 10.0%</t>
        </is>
      </c>
      <c r="G61" s="300" t="n"/>
      <c r="H61" s="300" t="n"/>
      <c r="I61" s="300" t="n"/>
      <c r="J61" s="300" t="inlineStr">
        <is>
          <t>±2.8%[e]
±2.2%[f]
±3.3%[g]</t>
        </is>
      </c>
      <c r="K61" s="301" t="inlineStr">
        <is>
          <t>.</t>
        </is>
      </c>
      <c r="L61" s="302" t="inlineStr">
        <is>
          <t>Haemoglobin A1c (NGSP)</t>
        </is>
      </c>
      <c r="M61" s="303" t="inlineStr">
        <is>
          <t>Whole Blood</t>
        </is>
      </c>
      <c r="N61" s="303" t="n">
        <v>1.1</v>
      </c>
      <c r="O61" s="303" t="n">
        <v>4.8</v>
      </c>
      <c r="P61" s="303" t="inlineStr">
        <is>
          <t>June 6th 2022</t>
        </is>
      </c>
      <c r="Q61" s="304" t="n">
        <v>44720</v>
      </c>
      <c r="R61" s="305" t="n">
        <v>0.8250000000000001</v>
      </c>
      <c r="S61" s="305" t="n">
        <v>1.846660837836769</v>
      </c>
      <c r="T61" s="305" t="n">
        <v>3.20791083783677</v>
      </c>
      <c r="U61" s="305" t="n">
        <v>0.55</v>
      </c>
      <c r="V61" s="305" t="n">
        <v>1.231107225224513</v>
      </c>
      <c r="W61" s="305" t="n">
        <v>2.138607225224513</v>
      </c>
      <c r="X61" s="305" t="n">
        <v>0.275</v>
      </c>
      <c r="Y61" s="305" t="n">
        <v>0.6155536126122565</v>
      </c>
      <c r="Z61" s="305" t="n">
        <v>1.069303612612257</v>
      </c>
      <c r="AA61" s="306" t="n"/>
      <c r="AB61" s="309" t="inlineStr">
        <is>
          <t>Hemoglobin A1 C (NSP) (%)</t>
        </is>
      </c>
      <c r="AC61" s="309" t="inlineStr">
        <is>
          <t>B-</t>
        </is>
      </c>
      <c r="AD61" s="310" t="n"/>
      <c r="AE61" s="318" t="n">
        <v>0.03</v>
      </c>
      <c r="AF61" s="312" t="n">
        <v>0.045</v>
      </c>
      <c r="AG61" s="306" t="n"/>
      <c r="AH61" s="313" t="inlineStr">
        <is>
          <t>0.5 ≤ 10%</t>
        </is>
      </c>
      <c r="AI61" s="286" t="inlineStr">
        <is>
          <t>5% ≥ 10%</t>
        </is>
      </c>
      <c r="AJ61" s="306" t="n"/>
      <c r="AK61" s="287" t="n"/>
      <c r="AL61" s="306" t="n"/>
      <c r="AM61" s="48" t="n">
        <v>6</v>
      </c>
      <c r="AN61" s="191" t="inlineStr">
        <is>
          <t>A: Westgard's recommended choice / B</t>
        </is>
      </c>
      <c r="AO61" s="191" t="inlineStr">
        <is>
          <t>NGSP</t>
        </is>
      </c>
    </row>
    <row r="62">
      <c r="A62" s="48" t="n">
        <v>133</v>
      </c>
      <c r="B62" s="299" t="inlineStr">
        <is>
          <t>GLYCATED HAEMOGLOBIN (NGSP)</t>
        </is>
      </c>
      <c r="C62" s="300" t="n"/>
      <c r="D62" s="300" t="n"/>
      <c r="E62" s="300" t="n"/>
      <c r="F62" s="300" t="n"/>
      <c r="G62" s="300" t="n"/>
      <c r="H62" s="300" t="n"/>
      <c r="I62" s="300" t="n"/>
      <c r="J62" s="300" t="n"/>
      <c r="K62" s="301" t="inlineStr">
        <is>
          <t>.</t>
        </is>
      </c>
      <c r="L62" s="302" t="inlineStr">
        <is>
          <t>Haemoglobin A1c (NGSP)</t>
        </is>
      </c>
      <c r="M62" s="303" t="inlineStr">
        <is>
          <t>Whole Blood</t>
        </is>
      </c>
      <c r="N62" s="303" t="n">
        <v>1.1</v>
      </c>
      <c r="O62" s="303" t="n">
        <v>4.8</v>
      </c>
      <c r="P62" s="303" t="inlineStr">
        <is>
          <t>June 6th 2022</t>
        </is>
      </c>
      <c r="Q62" s="304" t="n">
        <v>44720</v>
      </c>
      <c r="R62" s="305" t="n">
        <v>0.8250000000000001</v>
      </c>
      <c r="S62" s="305" t="n">
        <v>1.846660837836769</v>
      </c>
      <c r="T62" s="305" t="n">
        <v>3.20791083783677</v>
      </c>
      <c r="U62" s="305" t="n">
        <v>0.55</v>
      </c>
      <c r="V62" s="305" t="n">
        <v>1.231107225224513</v>
      </c>
      <c r="W62" s="305" t="n">
        <v>2.138607225224513</v>
      </c>
      <c r="X62" s="305" t="n">
        <v>0.275</v>
      </c>
      <c r="Y62" s="305" t="n">
        <v>0.6155536126122565</v>
      </c>
      <c r="Z62" s="305" t="n">
        <v>1.069303612612257</v>
      </c>
      <c r="AA62" s="306" t="n"/>
      <c r="AB62" s="309" t="inlineStr">
        <is>
          <t>Hemoglobin A1 C (NSP) (%)</t>
        </is>
      </c>
      <c r="AC62" s="309" t="inlineStr">
        <is>
          <t>B-</t>
        </is>
      </c>
      <c r="AD62" s="310" t="n"/>
      <c r="AE62" s="318" t="n">
        <v>0.03</v>
      </c>
      <c r="AF62" s="312" t="n">
        <v>0.045</v>
      </c>
      <c r="AG62" s="306" t="n"/>
      <c r="AH62" s="313" t="inlineStr">
        <is>
          <t>0.5 ≤ 10%</t>
        </is>
      </c>
      <c r="AI62" s="286" t="inlineStr">
        <is>
          <t>5% ≥ 10%</t>
        </is>
      </c>
      <c r="AJ62" s="306" t="n"/>
      <c r="AK62" s="287" t="n"/>
      <c r="AL62" s="306" t="n"/>
      <c r="AM62" s="48" t="n">
        <v>6</v>
      </c>
      <c r="AN62" s="191" t="inlineStr">
        <is>
          <t>A: Westgard's recommended choice / B</t>
        </is>
      </c>
      <c r="AO62" s="191" t="inlineStr">
        <is>
          <t>NGSP</t>
        </is>
      </c>
    </row>
    <row r="63">
      <c r="A63" s="48" t="n">
        <v>58</v>
      </c>
      <c r="B63" s="299" t="n"/>
      <c r="C63" s="300" t="n"/>
      <c r="D63" s="300" t="n"/>
      <c r="E63" s="300" t="n"/>
      <c r="F63" s="300" t="n"/>
      <c r="G63" s="300" t="n"/>
      <c r="H63" s="300" t="n"/>
      <c r="I63" s="300" t="n"/>
      <c r="J63" s="300" t="n"/>
      <c r="K63" s="301" t="inlineStr">
        <is>
          <t>.</t>
        </is>
      </c>
      <c r="L63" s="302" t="inlineStr">
        <is>
          <t>Haemoglobin (Hb)</t>
        </is>
      </c>
      <c r="M63" s="303" t="inlineStr">
        <is>
          <t>Whole Blood</t>
        </is>
      </c>
      <c r="N63" s="303" t="n">
        <v>2.7</v>
      </c>
      <c r="O63" s="303" t="n">
        <v>5.9</v>
      </c>
      <c r="P63" s="303" t="inlineStr">
        <is>
          <t>June 6th 2022</t>
        </is>
      </c>
      <c r="Q63" s="304" t="n">
        <v>44720</v>
      </c>
      <c r="R63" s="305" t="n">
        <v>2.025</v>
      </c>
      <c r="S63" s="305" t="n">
        <v>2.43316922962625</v>
      </c>
      <c r="T63" s="305" t="n">
        <v>5.77441922962625</v>
      </c>
      <c r="U63" s="305" t="n">
        <v>1.35</v>
      </c>
      <c r="V63" s="305" t="n">
        <v>1.622112819750833</v>
      </c>
      <c r="W63" s="305" t="n">
        <v>3.849612819750833</v>
      </c>
      <c r="X63" s="305" t="n">
        <v>0.675</v>
      </c>
      <c r="Y63" s="305" t="n">
        <v>0.8110564098754167</v>
      </c>
      <c r="Z63" s="305" t="n">
        <v>1.924806409875417</v>
      </c>
      <c r="AA63" s="306" t="n"/>
      <c r="AB63" s="307" t="n"/>
      <c r="AC63" s="307" t="n"/>
      <c r="AD63" s="307" t="n"/>
      <c r="AE63" s="307" t="n"/>
      <c r="AF63" s="307" t="n"/>
      <c r="AG63" s="306" t="n"/>
      <c r="AH63" s="284" t="n"/>
      <c r="AI63" s="284" t="n"/>
      <c r="AJ63" s="306" t="n"/>
      <c r="AK63" s="285" t="n"/>
      <c r="AL63" s="306" t="n"/>
      <c r="AM63" s="48" t="n"/>
      <c r="AN63" s="191" t="n"/>
      <c r="AO63" s="191" t="n"/>
    </row>
    <row r="64">
      <c r="A64" s="48" t="n">
        <v>59</v>
      </c>
      <c r="B64" s="299" t="inlineStr">
        <is>
          <t>HAPTOGLOBIN</t>
        </is>
      </c>
      <c r="C64" s="300" t="inlineStr">
        <is>
          <t>Haptoglobin</t>
        </is>
      </c>
      <c r="D64" s="308" t="inlineStr">
        <is>
          <t>± 27.3%</t>
        </is>
      </c>
      <c r="E64" s="300" t="n"/>
      <c r="F64" s="300" t="n"/>
      <c r="G64" s="300" t="inlineStr">
        <is>
          <t>±7.9%</t>
        </is>
      </c>
      <c r="H64" s="308" t="inlineStr">
        <is>
          <t>± 27.3%</t>
        </is>
      </c>
      <c r="I64" s="300" t="n"/>
      <c r="J64" s="300" t="inlineStr">
        <is>
          <t>± 17.1%[f]
± 25.6% [g]</t>
        </is>
      </c>
      <c r="K64" s="301" t="inlineStr">
        <is>
          <t>.</t>
        </is>
      </c>
      <c r="L64" s="302" t="inlineStr">
        <is>
          <t>Haptoglobin</t>
        </is>
      </c>
      <c r="M64" s="303" t="inlineStr">
        <is>
          <t>Serum/plasma</t>
        </is>
      </c>
      <c r="N64" s="303" t="n">
        <v>8.6</v>
      </c>
      <c r="O64" s="303" t="n">
        <v>39</v>
      </c>
      <c r="P64" s="303" t="inlineStr">
        <is>
          <t>June 6th 2022</t>
        </is>
      </c>
      <c r="Q64" s="304" t="n">
        <v>44720</v>
      </c>
      <c r="R64" s="305" t="n">
        <v>6.449999999999999</v>
      </c>
      <c r="S64" s="305" t="n">
        <v>14.9763563659523</v>
      </c>
      <c r="T64" s="305" t="n">
        <v>25.6188563659523</v>
      </c>
      <c r="U64" s="305" t="n">
        <v>4.3</v>
      </c>
      <c r="V64" s="305" t="n">
        <v>9.984237577301533</v>
      </c>
      <c r="W64" s="305" t="n">
        <v>17.07923757730153</v>
      </c>
      <c r="X64" s="305" t="n">
        <v>2.15</v>
      </c>
      <c r="Y64" s="305" t="n">
        <v>4.992118788650767</v>
      </c>
      <c r="Z64" s="305" t="n">
        <v>8.539618788650767</v>
      </c>
      <c r="AA64" s="306" t="n"/>
      <c r="AB64" s="309" t="inlineStr">
        <is>
          <t>Haptoglobin</t>
        </is>
      </c>
      <c r="AC64" s="309" t="inlineStr">
        <is>
          <t>S-</t>
        </is>
      </c>
      <c r="AD64" s="310" t="n"/>
      <c r="AE64" s="311" t="n">
        <v>0.273</v>
      </c>
      <c r="AF64" s="315" t="n"/>
      <c r="AG64" s="306" t="n"/>
      <c r="AH64" s="313" t="n"/>
      <c r="AI64" s="286" t="n"/>
      <c r="AJ64" s="306" t="n"/>
      <c r="AK64" s="287" t="n"/>
      <c r="AL64" s="306" t="n"/>
      <c r="AM64" s="48" t="n">
        <v>27.3</v>
      </c>
      <c r="AN64" s="191" t="inlineStr">
        <is>
          <t>A: Westgard's recommended choice</t>
        </is>
      </c>
      <c r="AO64" s="191" t="inlineStr">
        <is>
          <t>RICOS</t>
        </is>
      </c>
    </row>
    <row r="65">
      <c r="A65" s="48" t="n">
        <v>60</v>
      </c>
      <c r="B65" s="299" t="inlineStr">
        <is>
          <t>HDL CHOLESTEROL</t>
        </is>
      </c>
      <c r="C65" s="300" t="inlineStr">
        <is>
          <t>Cholesterol, HDL</t>
        </is>
      </c>
      <c r="D65" s="308" t="inlineStr">
        <is>
          <t>± 20%</t>
        </is>
      </c>
      <c r="E65" s="300" t="inlineStr">
        <is>
          <t>± 30%</t>
        </is>
      </c>
      <c r="F65" s="308" t="inlineStr">
        <is>
          <t>± 20%</t>
        </is>
      </c>
      <c r="G65" s="300" t="inlineStr">
        <is>
          <t>±21.1%</t>
        </is>
      </c>
      <c r="H65" s="300" t="inlineStr">
        <is>
          <t>± 11.6%</t>
        </is>
      </c>
      <c r="I65" s="300" t="inlineStr">
        <is>
          <t>± 33%</t>
        </is>
      </c>
      <c r="J65" s="300" t="inlineStr">
        <is>
          <t>±11.1%[d]
±11.1%[f]
±16.6%[g]</t>
        </is>
      </c>
      <c r="K65" s="301" t="inlineStr">
        <is>
          <t>.</t>
        </is>
      </c>
      <c r="L65" s="302" t="inlineStr">
        <is>
          <t>HDL cholesterol</t>
        </is>
      </c>
      <c r="M65" s="303" t="inlineStr">
        <is>
          <t>Serum/plasma</t>
        </is>
      </c>
      <c r="N65" s="303" t="n">
        <v>5.7</v>
      </c>
      <c r="O65" s="303" t="n">
        <v>24.4</v>
      </c>
      <c r="P65" s="303" t="inlineStr">
        <is>
          <t>June 6th 2022</t>
        </is>
      </c>
      <c r="Q65" s="304" t="n">
        <v>44720</v>
      </c>
      <c r="R65" s="305" t="n">
        <v>4.275</v>
      </c>
      <c r="S65" s="305" t="n">
        <v>9.396350687900064</v>
      </c>
      <c r="T65" s="305" t="n">
        <v>16.45010068790006</v>
      </c>
      <c r="U65" s="305" t="n">
        <v>2.85</v>
      </c>
      <c r="V65" s="305" t="n">
        <v>6.264233791933376</v>
      </c>
      <c r="W65" s="305" t="n">
        <v>10.96673379193338</v>
      </c>
      <c r="X65" s="305" t="n">
        <v>1.425</v>
      </c>
      <c r="Y65" s="305" t="n">
        <v>3.132116895966688</v>
      </c>
      <c r="Z65" s="305" t="n">
        <v>5.483366895966688</v>
      </c>
      <c r="AA65" s="306" t="n"/>
      <c r="AB65" s="309" t="inlineStr">
        <is>
          <t>HDL cholesterol</t>
        </is>
      </c>
      <c r="AC65" s="309" t="inlineStr">
        <is>
          <t>S-</t>
        </is>
      </c>
      <c r="AD65" s="310" t="n"/>
      <c r="AE65" s="311" t="n">
        <v>0.1163</v>
      </c>
      <c r="AF65" s="315" t="n"/>
      <c r="AG65" s="306" t="n"/>
      <c r="AH65" s="313" t="inlineStr">
        <is>
          <t>0.1 mmol/L ≤ 0.8 mmol/L</t>
        </is>
      </c>
      <c r="AI65" s="286" t="inlineStr">
        <is>
          <t>12% ≥ 0.8 mmol/L</t>
        </is>
      </c>
      <c r="AJ65" s="306" t="n"/>
      <c r="AK65" s="287" t="n"/>
      <c r="AL65" s="306" t="n"/>
      <c r="AM65" s="48" t="n">
        <v>20</v>
      </c>
      <c r="AN65" s="191" t="inlineStr">
        <is>
          <t>A: Westgard's recommended choice</t>
        </is>
      </c>
      <c r="AO65" s="191" t="inlineStr">
        <is>
          <t>CLIA '19</t>
        </is>
      </c>
    </row>
    <row r="66">
      <c r="A66" s="48" t="n">
        <v>61</v>
      </c>
      <c r="B66" s="299" t="n"/>
      <c r="C66" s="300" t="n"/>
      <c r="D66" s="300" t="n"/>
      <c r="E66" s="300" t="n"/>
      <c r="F66" s="300" t="n"/>
      <c r="G66" s="300" t="n"/>
      <c r="H66" s="300" t="n"/>
      <c r="I66" s="300" t="n"/>
      <c r="J66" s="300" t="n"/>
      <c r="K66" s="301" t="inlineStr">
        <is>
          <t>.</t>
        </is>
      </c>
      <c r="L66" s="302" t="inlineStr">
        <is>
          <t>Human epididymis protein 4 (HE4)</t>
        </is>
      </c>
      <c r="M66" s="303" t="inlineStr">
        <is>
          <t>Serum/plasma</t>
        </is>
      </c>
      <c r="N66" s="303" t="n">
        <v>7</v>
      </c>
      <c r="O66" s="303" t="n">
        <v>17.9</v>
      </c>
      <c r="P66" s="303" t="inlineStr">
        <is>
          <t>April 19th 2022</t>
        </is>
      </c>
      <c r="Q66" s="304" t="n">
        <v>44720</v>
      </c>
      <c r="R66" s="305" t="n">
        <v>5.25</v>
      </c>
      <c r="S66" s="305" t="n">
        <v>7.207515608723993</v>
      </c>
      <c r="T66" s="305" t="n">
        <v>15.87001560872399</v>
      </c>
      <c r="U66" s="305" t="n">
        <v>3.5</v>
      </c>
      <c r="V66" s="305" t="n">
        <v>4.805010405815995</v>
      </c>
      <c r="W66" s="305" t="n">
        <v>10.58001040581599</v>
      </c>
      <c r="X66" s="305" t="n">
        <v>1.75</v>
      </c>
      <c r="Y66" s="305" t="n">
        <v>2.402505202907998</v>
      </c>
      <c r="Z66" s="305" t="n">
        <v>5.290005202907997</v>
      </c>
      <c r="AA66" s="306" t="n"/>
      <c r="AB66" s="307" t="n"/>
      <c r="AC66" s="307" t="n"/>
      <c r="AD66" s="307" t="n"/>
      <c r="AE66" s="307" t="n"/>
      <c r="AF66" s="307" t="n"/>
      <c r="AG66" s="306" t="n"/>
      <c r="AH66" s="284" t="n"/>
      <c r="AI66" s="284" t="n"/>
      <c r="AJ66" s="306" t="n"/>
      <c r="AK66" s="285" t="n"/>
      <c r="AL66" s="306" t="n"/>
      <c r="AM66" s="48" t="n"/>
      <c r="AN66" s="191" t="n"/>
      <c r="AO66" s="191" t="n"/>
    </row>
    <row r="67">
      <c r="A67" s="48" t="n">
        <v>62</v>
      </c>
      <c r="B67" s="299" t="n"/>
      <c r="C67" s="300" t="n"/>
      <c r="D67" s="300" t="n"/>
      <c r="E67" s="300" t="n"/>
      <c r="F67" s="300" t="n"/>
      <c r="G67" s="300" t="n"/>
      <c r="H67" s="300" t="n"/>
      <c r="I67" s="300" t="n"/>
      <c r="J67" s="300" t="n"/>
      <c r="K67" s="301" t="inlineStr">
        <is>
          <t>.</t>
        </is>
      </c>
      <c r="L67" s="302" t="inlineStr">
        <is>
          <t>Hydrogen ion (H+)</t>
        </is>
      </c>
      <c r="M67" s="303" t="inlineStr">
        <is>
          <t>Whole Blood</t>
        </is>
      </c>
      <c r="N67" s="303" t="n">
        <v>3.5</v>
      </c>
      <c r="O67" s="303" t="n">
        <v>2</v>
      </c>
      <c r="P67" s="303" t="inlineStr">
        <is>
          <t>February 11th 2021</t>
        </is>
      </c>
      <c r="Q67" s="304" t="n">
        <v>44720</v>
      </c>
      <c r="R67" s="305" t="n">
        <v>2.625</v>
      </c>
      <c r="S67" s="305" t="n">
        <v>1.511673327805978</v>
      </c>
      <c r="T67" s="305" t="n">
        <v>5.842923327805978</v>
      </c>
      <c r="U67" s="305" t="n">
        <v>1.75</v>
      </c>
      <c r="V67" s="305" t="n">
        <v>1.007782218537319</v>
      </c>
      <c r="W67" s="305" t="n">
        <v>3.895282218537318</v>
      </c>
      <c r="X67" s="305" t="n">
        <v>0.875</v>
      </c>
      <c r="Y67" s="305" t="n">
        <v>0.5038911092686593</v>
      </c>
      <c r="Z67" s="305" t="n">
        <v>1.947641109268659</v>
      </c>
      <c r="AA67" s="306" t="n"/>
      <c r="AB67" s="307" t="n"/>
      <c r="AC67" s="307" t="n"/>
      <c r="AD67" s="307" t="n"/>
      <c r="AE67" s="307" t="n"/>
      <c r="AF67" s="307" t="n"/>
      <c r="AG67" s="306" t="n"/>
      <c r="AH67" s="284" t="n"/>
      <c r="AI67" s="284" t="n"/>
      <c r="AJ67" s="306" t="n"/>
      <c r="AK67" s="285" t="n"/>
      <c r="AL67" s="306" t="n"/>
      <c r="AM67" s="48" t="n"/>
      <c r="AN67" s="191" t="n"/>
      <c r="AO67" s="191" t="n"/>
    </row>
    <row r="68">
      <c r="A68" s="48" t="n">
        <v>63</v>
      </c>
      <c r="B68" s="299" t="inlineStr">
        <is>
          <t>IMMUNOGLOBULIN A</t>
        </is>
      </c>
      <c r="C68" s="300" t="inlineStr">
        <is>
          <t>IgA</t>
        </is>
      </c>
      <c r="D68" s="308" t="inlineStr">
        <is>
          <t>± 15%</t>
        </is>
      </c>
      <c r="E68" s="300" t="n"/>
      <c r="F68" s="308" t="inlineStr">
        <is>
          <t>± 15%</t>
        </is>
      </c>
      <c r="G68" s="300" t="inlineStr">
        <is>
          <t>±7.9%</t>
        </is>
      </c>
      <c r="H68" s="300" t="inlineStr">
        <is>
          <t>± 13.5%</t>
        </is>
      </c>
      <c r="I68" s="300" t="inlineStr">
        <is>
          <t>± 21%</t>
        </is>
      </c>
      <c r="J68" s="300" t="inlineStr">
        <is>
          <t>± 9.8%[f]
±14.7%[g]</t>
        </is>
      </c>
      <c r="K68" s="301" t="inlineStr">
        <is>
          <t>.</t>
        </is>
      </c>
      <c r="L68" s="302" t="inlineStr">
        <is>
          <t>Immunoglobulin A (IgA)</t>
        </is>
      </c>
      <c r="M68" s="303" t="inlineStr">
        <is>
          <t>Serum/plasma</t>
        </is>
      </c>
      <c r="N68" s="303" t="n">
        <v>5.6</v>
      </c>
      <c r="O68" s="303" t="n">
        <v>19.5</v>
      </c>
      <c r="P68" s="303" t="inlineStr">
        <is>
          <t>June 6th 2022</t>
        </is>
      </c>
      <c r="Q68" s="304" t="n">
        <v>44720</v>
      </c>
      <c r="R68" s="305" t="n">
        <v>4.199999999999999</v>
      </c>
      <c r="S68" s="305" t="n">
        <v>7.608065210682674</v>
      </c>
      <c r="T68" s="305" t="n">
        <v>14.53806521068267</v>
      </c>
      <c r="U68" s="305" t="n">
        <v>2.8</v>
      </c>
      <c r="V68" s="305" t="n">
        <v>5.072043473788449</v>
      </c>
      <c r="W68" s="305" t="n">
        <v>9.692043473788448</v>
      </c>
      <c r="X68" s="305" t="n">
        <v>1.4</v>
      </c>
      <c r="Y68" s="305" t="n">
        <v>2.536021736894225</v>
      </c>
      <c r="Z68" s="305" t="n">
        <v>4.846021736894224</v>
      </c>
      <c r="AA68" s="306" t="n"/>
      <c r="AB68" s="309" t="inlineStr">
        <is>
          <t>Immunoglobulin A</t>
        </is>
      </c>
      <c r="AC68" s="309" t="inlineStr">
        <is>
          <t>S-</t>
        </is>
      </c>
      <c r="AD68" s="314" t="n">
        <v>0.068</v>
      </c>
      <c r="AE68" s="311" t="n">
        <v>0.135</v>
      </c>
      <c r="AF68" s="315" t="n"/>
      <c r="AG68" s="306" t="n"/>
      <c r="AH68" s="313" t="n"/>
      <c r="AI68" s="286" t="n"/>
      <c r="AJ68" s="306" t="n"/>
      <c r="AK68" s="287" t="n"/>
      <c r="AL68" s="306" t="n"/>
      <c r="AM68" s="48" t="n">
        <v>15</v>
      </c>
      <c r="AN68" s="191" t="inlineStr">
        <is>
          <t>A: Westgard's recommended choice</t>
        </is>
      </c>
      <c r="AO68" s="191" t="inlineStr">
        <is>
          <t>CLIA '19</t>
        </is>
      </c>
    </row>
    <row r="69">
      <c r="A69" s="48" t="n">
        <v>64</v>
      </c>
      <c r="B69" s="299" t="inlineStr">
        <is>
          <t>IMMUNOGLOBULIN G</t>
        </is>
      </c>
      <c r="C69" s="300" t="inlineStr">
        <is>
          <t>IgG</t>
        </is>
      </c>
      <c r="D69" s="308" t="inlineStr">
        <is>
          <t>± 20%</t>
        </is>
      </c>
      <c r="E69" s="300" t="n"/>
      <c r="F69" s="308" t="inlineStr">
        <is>
          <t>± 20%</t>
        </is>
      </c>
      <c r="G69" s="300" t="inlineStr">
        <is>
          <t>±7.9%</t>
        </is>
      </c>
      <c r="H69" s="300" t="inlineStr">
        <is>
          <t>± 8%</t>
        </is>
      </c>
      <c r="I69" s="300" t="inlineStr">
        <is>
          <t>± 16%</t>
        </is>
      </c>
      <c r="J69" s="300" t="inlineStr">
        <is>
          <t>± 7.3%[f]
±10.9%[f]</t>
        </is>
      </c>
      <c r="K69" s="301" t="inlineStr">
        <is>
          <t>.</t>
        </is>
      </c>
      <c r="L69" s="302" t="inlineStr">
        <is>
          <t>Immunoglobulin G (IgG)</t>
        </is>
      </c>
      <c r="M69" s="303" t="inlineStr">
        <is>
          <t>Serum/plasma</t>
        </is>
      </c>
      <c r="N69" s="303" t="n">
        <v>3.4</v>
      </c>
      <c r="O69" s="303" t="n">
        <v>17.1</v>
      </c>
      <c r="P69" s="303" t="inlineStr">
        <is>
          <t>June 6th 2022</t>
        </is>
      </c>
      <c r="Q69" s="304" t="n">
        <v>44720</v>
      </c>
      <c r="R69" s="305" t="n">
        <v>2.55</v>
      </c>
      <c r="S69" s="305" t="n">
        <v>6.538025791475589</v>
      </c>
      <c r="T69" s="305" t="n">
        <v>10.74552579147559</v>
      </c>
      <c r="U69" s="305" t="n">
        <v>1.7</v>
      </c>
      <c r="V69" s="305" t="n">
        <v>4.358683860983726</v>
      </c>
      <c r="W69" s="305" t="n">
        <v>7.163683860983726</v>
      </c>
      <c r="X69" s="305" t="n">
        <v>0.85</v>
      </c>
      <c r="Y69" s="305" t="n">
        <v>2.179341930491863</v>
      </c>
      <c r="Z69" s="305" t="n">
        <v>3.581841930491863</v>
      </c>
      <c r="AA69" s="306" t="n"/>
      <c r="AB69" s="309" t="inlineStr">
        <is>
          <t>Immunoglobulin G</t>
        </is>
      </c>
      <c r="AC69" s="309" t="inlineStr">
        <is>
          <t>S-</t>
        </is>
      </c>
      <c r="AD69" s="310" t="n"/>
      <c r="AE69" s="318" t="n">
        <v>0.08</v>
      </c>
      <c r="AF69" s="315" t="n"/>
      <c r="AG69" s="306" t="n"/>
      <c r="AH69" s="313" t="n"/>
      <c r="AI69" s="286" t="n"/>
      <c r="AJ69" s="306" t="n"/>
      <c r="AK69" s="287" t="n"/>
      <c r="AL69" s="306" t="n"/>
      <c r="AM69" s="48" t="n">
        <v>20</v>
      </c>
      <c r="AN69" s="191" t="inlineStr">
        <is>
          <t>A: Westgard's recommended choice</t>
        </is>
      </c>
      <c r="AO69" s="191" t="inlineStr">
        <is>
          <t>CLIA '19</t>
        </is>
      </c>
    </row>
    <row r="70">
      <c r="A70" s="48" t="n">
        <v>65</v>
      </c>
      <c r="B70" s="299" t="inlineStr">
        <is>
          <t>IMMUNOGLOBULIN M</t>
        </is>
      </c>
      <c r="C70" s="300" t="inlineStr">
        <is>
          <t>IgM</t>
        </is>
      </c>
      <c r="D70" s="308" t="inlineStr">
        <is>
          <t>± 28%</t>
        </is>
      </c>
      <c r="E70" s="300" t="n"/>
      <c r="F70" s="300" t="inlineStr">
        <is>
          <t>± 20%</t>
        </is>
      </c>
      <c r="G70" s="300" t="inlineStr">
        <is>
          <t>±7.9%</t>
        </is>
      </c>
      <c r="H70" s="300" t="inlineStr">
        <is>
          <t>± 16.8%</t>
        </is>
      </c>
      <c r="I70" s="308" t="inlineStr">
        <is>
          <t>± 28%</t>
        </is>
      </c>
      <c r="J70" s="300" t="inlineStr">
        <is>
          <t>± 17.1%[f]
±25.6%[g]</t>
        </is>
      </c>
      <c r="K70" s="301" t="inlineStr">
        <is>
          <t>.</t>
        </is>
      </c>
      <c r="L70" s="302" t="inlineStr">
        <is>
          <t>Immunoglobulin M (IgM)</t>
        </is>
      </c>
      <c r="M70" s="303" t="inlineStr">
        <is>
          <t>Serum/plasma</t>
        </is>
      </c>
      <c r="N70" s="303" t="n">
        <v>5.9</v>
      </c>
      <c r="O70" s="303" t="n">
        <v>48.5</v>
      </c>
      <c r="P70" s="303" t="inlineStr">
        <is>
          <t>January 10th 2020</t>
        </is>
      </c>
      <c r="Q70" s="304" t="n">
        <v>44720</v>
      </c>
      <c r="R70" s="305" t="n">
        <v>4.425000000000001</v>
      </c>
      <c r="S70" s="305" t="n">
        <v>18.32158051315442</v>
      </c>
      <c r="T70" s="305" t="n">
        <v>25.62283051315442</v>
      </c>
      <c r="U70" s="305" t="n">
        <v>2.95</v>
      </c>
      <c r="V70" s="305" t="n">
        <v>12.21438700876962</v>
      </c>
      <c r="W70" s="305" t="n">
        <v>17.08188700876962</v>
      </c>
      <c r="X70" s="305" t="n">
        <v>1.475</v>
      </c>
      <c r="Y70" s="305" t="n">
        <v>6.107193504384808</v>
      </c>
      <c r="Z70" s="305" t="n">
        <v>8.540943504384808</v>
      </c>
      <c r="AA70" s="306" t="n"/>
      <c r="AB70" s="309" t="inlineStr">
        <is>
          <t>Immunoglobulin M</t>
        </is>
      </c>
      <c r="AC70" s="309" t="inlineStr">
        <is>
          <t>S-</t>
        </is>
      </c>
      <c r="AD70" s="314" t="n">
        <v>0.08400000000000001</v>
      </c>
      <c r="AE70" s="311" t="n">
        <v>0.168</v>
      </c>
      <c r="AF70" s="315" t="n"/>
      <c r="AG70" s="306" t="n"/>
      <c r="AH70" s="313" t="n"/>
      <c r="AI70" s="286" t="n"/>
      <c r="AJ70" s="306" t="n"/>
      <c r="AK70" s="287" t="n"/>
      <c r="AL70" s="306" t="n"/>
      <c r="AM70" s="48" t="n">
        <v>28</v>
      </c>
      <c r="AN70" s="191" t="inlineStr">
        <is>
          <t>A: Westgard's recommended choice</t>
        </is>
      </c>
      <c r="AO70" s="191" t="inlineStr">
        <is>
          <t>Spanish Min</t>
        </is>
      </c>
    </row>
    <row r="71">
      <c r="A71" s="48" t="n">
        <v>66</v>
      </c>
      <c r="B71" s="299" t="inlineStr">
        <is>
          <t>INSULIN</t>
        </is>
      </c>
      <c r="C71" s="300" t="inlineStr">
        <is>
          <t>Insulin</t>
        </is>
      </c>
      <c r="D71" s="308" t="inlineStr">
        <is>
          <t>± 32.9%</t>
        </is>
      </c>
      <c r="E71" s="300" t="n"/>
      <c r="F71" s="300" t="n"/>
      <c r="G71" s="300" t="inlineStr">
        <is>
          <t>±15.3%</t>
        </is>
      </c>
      <c r="H71" s="308" t="inlineStr">
        <is>
          <t>± 32.9%</t>
        </is>
      </c>
      <c r="I71" s="300" t="n"/>
      <c r="J71" s="300" t="inlineStr">
        <is>
          <t>± 31.5%[f]
± 47.2%[i]</t>
        </is>
      </c>
      <c r="K71" s="301" t="inlineStr">
        <is>
          <t>.</t>
        </is>
      </c>
      <c r="L71" s="302" t="inlineStr">
        <is>
          <t>Insulin</t>
        </is>
      </c>
      <c r="M71" s="303" t="inlineStr">
        <is>
          <t>Serum/plasma</t>
        </is>
      </c>
      <c r="N71" s="303" t="n">
        <v>25.4</v>
      </c>
      <c r="O71" s="303" t="n">
        <v>33.4</v>
      </c>
      <c r="P71" s="303" t="inlineStr">
        <is>
          <t>June 6th 2022</t>
        </is>
      </c>
      <c r="Q71" s="304" t="n">
        <v>44720</v>
      </c>
      <c r="R71" s="305" t="n">
        <v>19.05</v>
      </c>
      <c r="S71" s="305" t="n">
        <v>15.73535032975116</v>
      </c>
      <c r="T71" s="305" t="n">
        <v>47.16785032975115</v>
      </c>
      <c r="U71" s="305" t="n">
        <v>12.7</v>
      </c>
      <c r="V71" s="305" t="n">
        <v>10.49023355316744</v>
      </c>
      <c r="W71" s="305" t="n">
        <v>31.44523355316744</v>
      </c>
      <c r="X71" s="305" t="n">
        <v>6.35</v>
      </c>
      <c r="Y71" s="305" t="n">
        <v>5.24511677658372</v>
      </c>
      <c r="Z71" s="305" t="n">
        <v>15.72261677658372</v>
      </c>
      <c r="AA71" s="306" t="n"/>
      <c r="AB71" s="309" t="inlineStr">
        <is>
          <t>Insulin</t>
        </is>
      </c>
      <c r="AC71" s="309" t="inlineStr">
        <is>
          <t>S-</t>
        </is>
      </c>
      <c r="AD71" s="310" t="n"/>
      <c r="AE71" s="311" t="n">
        <v>0.329</v>
      </c>
      <c r="AF71" s="315" t="n"/>
      <c r="AG71" s="306" t="n"/>
      <c r="AH71" s="313" t="inlineStr">
        <is>
          <t>0.6 mU/L ≤ 5.0mU/L</t>
        </is>
      </c>
      <c r="AI71" s="286" t="inlineStr">
        <is>
          <t>12% ≥ 5.0 mU/L</t>
        </is>
      </c>
      <c r="AJ71" s="306" t="n"/>
      <c r="AK71" s="287" t="n"/>
      <c r="AL71" s="306" t="n"/>
      <c r="AM71" s="48" t="n">
        <v>32.9</v>
      </c>
      <c r="AN71" s="191" t="inlineStr">
        <is>
          <t>A: Westgard's recommended choice</t>
        </is>
      </c>
      <c r="AO71" s="191" t="inlineStr">
        <is>
          <t>RICOS</t>
        </is>
      </c>
    </row>
    <row r="72">
      <c r="A72" s="48" t="n">
        <v>67</v>
      </c>
      <c r="B72" s="299" t="inlineStr">
        <is>
          <t>Insulin-like growth factor I</t>
        </is>
      </c>
      <c r="C72" s="300" t="n"/>
      <c r="D72" s="300" t="n"/>
      <c r="E72" s="300" t="n"/>
      <c r="F72" s="300" t="n"/>
      <c r="G72" s="300" t="n"/>
      <c r="H72" s="300" t="n"/>
      <c r="I72" s="300" t="n"/>
      <c r="J72" s="300" t="n"/>
      <c r="K72" s="301" t="inlineStr">
        <is>
          <t>.</t>
        </is>
      </c>
      <c r="L72" s="302" t="inlineStr">
        <is>
          <t>Insulin-like growth factor-1 (IGF-1)</t>
        </is>
      </c>
      <c r="M72" s="303" t="inlineStr">
        <is>
          <t>Serum/plasma</t>
        </is>
      </c>
      <c r="N72" s="303" t="n">
        <v>9.4</v>
      </c>
      <c r="O72" s="303" t="n">
        <v>27</v>
      </c>
      <c r="P72" s="303" t="inlineStr">
        <is>
          <t>October 29th 2019</t>
        </is>
      </c>
      <c r="Q72" s="304" t="n">
        <v>44720</v>
      </c>
      <c r="R72" s="305" t="n">
        <v>7.050000000000001</v>
      </c>
      <c r="S72" s="305" t="n">
        <v>10.72106571195233</v>
      </c>
      <c r="T72" s="305" t="n">
        <v>22.35356571195233</v>
      </c>
      <c r="U72" s="305" t="n">
        <v>4.7</v>
      </c>
      <c r="V72" s="305" t="n">
        <v>7.147377141301556</v>
      </c>
      <c r="W72" s="305" t="n">
        <v>14.90237714130156</v>
      </c>
      <c r="X72" s="305" t="n">
        <v>2.35</v>
      </c>
      <c r="Y72" s="305" t="n">
        <v>3.573688570650778</v>
      </c>
      <c r="Z72" s="305" t="n">
        <v>7.451188570650778</v>
      </c>
      <c r="AA72" s="306" t="n"/>
      <c r="AB72" s="309" t="inlineStr">
        <is>
          <t>Insulin-like growth factor (IGF-1)</t>
        </is>
      </c>
      <c r="AC72" s="309" t="inlineStr">
        <is>
          <t>S-</t>
        </is>
      </c>
      <c r="AD72" s="310" t="n"/>
      <c r="AE72" s="319" t="n">
        <v>0.24</v>
      </c>
      <c r="AF72" s="315" t="n"/>
      <c r="AG72" s="306" t="n"/>
      <c r="AH72" s="313" t="inlineStr">
        <is>
          <t>3 up to 25 nmol/L</t>
        </is>
      </c>
      <c r="AI72" s="286" t="inlineStr">
        <is>
          <t>12% &gt;25nmol/L</t>
        </is>
      </c>
      <c r="AJ72" s="306" t="n"/>
      <c r="AK72" s="287" t="n"/>
      <c r="AL72" s="306" t="n"/>
      <c r="AM72" s="48" t="n">
        <v>24</v>
      </c>
      <c r="AN72" s="191" t="inlineStr">
        <is>
          <t>C: Algorithm - choice 3 (instead of EFLM_M)</t>
        </is>
      </c>
      <c r="AO72" s="191" t="inlineStr">
        <is>
          <t>BV_D</t>
        </is>
      </c>
    </row>
    <row r="73">
      <c r="A73" s="48" t="n">
        <v>68</v>
      </c>
      <c r="B73" s="299" t="n"/>
      <c r="C73" s="300" t="n"/>
      <c r="D73" s="300" t="n"/>
      <c r="E73" s="300" t="n"/>
      <c r="F73" s="300" t="n"/>
      <c r="G73" s="300" t="n"/>
      <c r="H73" s="300" t="n"/>
      <c r="I73" s="300" t="n"/>
      <c r="J73" s="300" t="n"/>
      <c r="K73" s="301" t="inlineStr">
        <is>
          <t>.</t>
        </is>
      </c>
      <c r="L73" s="302" t="inlineStr">
        <is>
          <t>Interleukin-6 (IL6)</t>
        </is>
      </c>
      <c r="M73" s="303" t="inlineStr">
        <is>
          <t>Serum/plasma</t>
        </is>
      </c>
      <c r="N73" s="303" t="n">
        <v>27.8</v>
      </c>
      <c r="O73" s="303" t="n">
        <v>33.9</v>
      </c>
      <c r="P73" s="303" t="inlineStr">
        <is>
          <t>June 6th 2022</t>
        </is>
      </c>
      <c r="Q73" s="304" t="n">
        <v>44720</v>
      </c>
      <c r="R73" s="305" t="n">
        <v>20.85</v>
      </c>
      <c r="S73" s="305" t="n">
        <v>16.44044650397306</v>
      </c>
      <c r="T73" s="305" t="n">
        <v>50.84294650397306</v>
      </c>
      <c r="U73" s="305" t="n">
        <v>13.9</v>
      </c>
      <c r="V73" s="305" t="n">
        <v>10.96029766931537</v>
      </c>
      <c r="W73" s="305" t="n">
        <v>33.89529766931537</v>
      </c>
      <c r="X73" s="305" t="n">
        <v>6.95</v>
      </c>
      <c r="Y73" s="305" t="n">
        <v>5.480148834657686</v>
      </c>
      <c r="Z73" s="305" t="n">
        <v>16.94764883465768</v>
      </c>
      <c r="AA73" s="306" t="n"/>
      <c r="AB73" s="307" t="n"/>
      <c r="AC73" s="307" t="n"/>
      <c r="AD73" s="307" t="n"/>
      <c r="AE73" s="307" t="n"/>
      <c r="AF73" s="307" t="n"/>
      <c r="AG73" s="306" t="n"/>
      <c r="AH73" s="284" t="n"/>
      <c r="AI73" s="284" t="n"/>
      <c r="AJ73" s="306" t="n"/>
      <c r="AK73" s="285" t="n"/>
      <c r="AL73" s="306" t="n"/>
      <c r="AM73" s="48" t="n"/>
      <c r="AN73" s="191" t="n"/>
      <c r="AO73" s="191" t="n"/>
    </row>
    <row r="74">
      <c r="A74" s="48" t="n">
        <v>69</v>
      </c>
      <c r="B74" s="299" t="inlineStr">
        <is>
          <t>IRON</t>
        </is>
      </c>
      <c r="C74" s="300" t="inlineStr">
        <is>
          <t>Iron, total</t>
        </is>
      </c>
      <c r="D74" s="308" t="inlineStr">
        <is>
          <t>± 15%</t>
        </is>
      </c>
      <c r="E74" s="300" t="inlineStr">
        <is>
          <t>± 20%</t>
        </is>
      </c>
      <c r="F74" s="308" t="inlineStr">
        <is>
          <t>± 15.0%</t>
        </is>
      </c>
      <c r="G74" s="300" t="inlineStr">
        <is>
          <t>±10%</t>
        </is>
      </c>
      <c r="H74" s="300" t="inlineStr">
        <is>
          <t>± 30.7%</t>
        </is>
      </c>
      <c r="I74" s="300" t="inlineStr">
        <is>
          <t>± 24%</t>
        </is>
      </c>
      <c r="J74" s="300" t="inlineStr">
        <is>
          <t>± 26.7%[f]
± 40.0%[g]</t>
        </is>
      </c>
      <c r="K74" s="301" t="inlineStr">
        <is>
          <t>.</t>
        </is>
      </c>
      <c r="L74" s="302" t="inlineStr">
        <is>
          <t>Iron</t>
        </is>
      </c>
      <c r="M74" s="303" t="inlineStr">
        <is>
          <t>Serum/plasma</t>
        </is>
      </c>
      <c r="N74" s="303" t="n">
        <v>20.6</v>
      </c>
      <c r="O74" s="303" t="n">
        <v>32.3</v>
      </c>
      <c r="P74" s="303" t="inlineStr">
        <is>
          <t>June 6th 2022</t>
        </is>
      </c>
      <c r="Q74" s="304" t="n">
        <v>44720</v>
      </c>
      <c r="R74" s="305" t="n">
        <v>15.45</v>
      </c>
      <c r="S74" s="305" t="n">
        <v>14.36622014483977</v>
      </c>
      <c r="T74" s="305" t="n">
        <v>39.85872014483976</v>
      </c>
      <c r="U74" s="305" t="n">
        <v>10.3</v>
      </c>
      <c r="V74" s="305" t="n">
        <v>9.577480096559846</v>
      </c>
      <c r="W74" s="305" t="n">
        <v>26.57248009655985</v>
      </c>
      <c r="X74" s="305" t="n">
        <v>5.15</v>
      </c>
      <c r="Y74" s="305" t="n">
        <v>4.788740048279923</v>
      </c>
      <c r="Z74" s="305" t="n">
        <v>13.28624004827992</v>
      </c>
      <c r="AA74" s="306" t="n"/>
      <c r="AB74" s="309" t="inlineStr">
        <is>
          <t>Iron</t>
        </is>
      </c>
      <c r="AC74" s="309" t="inlineStr">
        <is>
          <t>S-</t>
        </is>
      </c>
      <c r="AD74" s="314" t="n">
        <v>0.153</v>
      </c>
      <c r="AE74" s="311" t="n">
        <v>0.307</v>
      </c>
      <c r="AF74" s="315" t="n"/>
      <c r="AG74" s="306" t="n"/>
      <c r="AH74" s="313" t="inlineStr">
        <is>
          <t>3 umol/L ≤ 25 umol/L</t>
        </is>
      </c>
      <c r="AI74" s="286" t="inlineStr">
        <is>
          <t>12% ≥ 25 umol/L</t>
        </is>
      </c>
      <c r="AJ74" s="306" t="n"/>
      <c r="AK74" s="287" t="n"/>
      <c r="AL74" s="306" t="n"/>
      <c r="AM74" s="48" t="n">
        <v>15</v>
      </c>
      <c r="AN74" s="191" t="inlineStr">
        <is>
          <t>A: Westgard's recommended choice</t>
        </is>
      </c>
      <c r="AO74" s="191" t="inlineStr">
        <is>
          <t>CLIA '19</t>
        </is>
      </c>
    </row>
    <row r="75">
      <c r="A75" s="48" t="n">
        <v>70</v>
      </c>
      <c r="B75" s="299" t="inlineStr">
        <is>
          <t>LACTATE DEHYDROGENASE</t>
        </is>
      </c>
      <c r="C75" s="300" t="inlineStr">
        <is>
          <t>Lactate dehydrogenase (LDH)</t>
        </is>
      </c>
      <c r="D75" s="308" t="inlineStr">
        <is>
          <t>± 15.0%</t>
        </is>
      </c>
      <c r="E75" s="300" t="inlineStr">
        <is>
          <t>± 20%</t>
        </is>
      </c>
      <c r="F75" s="308" t="inlineStr">
        <is>
          <t>± 15.0%</t>
        </is>
      </c>
      <c r="G75" s="300" t="inlineStr">
        <is>
          <t>±12.8%</t>
        </is>
      </c>
      <c r="H75" s="300" t="inlineStr">
        <is>
          <t>± 11.4%</t>
        </is>
      </c>
      <c r="I75" s="300" t="inlineStr">
        <is>
          <t>± 26%</t>
        </is>
      </c>
      <c r="J75" s="300" t="inlineStr">
        <is>
          <t>±7.7%[f]
±11.5%[g]</t>
        </is>
      </c>
      <c r="K75" s="301" t="inlineStr">
        <is>
          <t>.</t>
        </is>
      </c>
      <c r="L75" s="302" t="inlineStr">
        <is>
          <t>Lactate dehydrogenase (LDH) activity</t>
        </is>
      </c>
      <c r="M75" s="303" t="inlineStr">
        <is>
          <t>Serum/plasma</t>
        </is>
      </c>
      <c r="N75" s="303" t="n">
        <v>5.2</v>
      </c>
      <c r="O75" s="303" t="n">
        <v>12.6</v>
      </c>
      <c r="P75" s="303" t="inlineStr">
        <is>
          <t>November 18th 2020</t>
        </is>
      </c>
      <c r="Q75" s="304" t="n">
        <v>44720</v>
      </c>
      <c r="R75" s="305" t="n">
        <v>3.9</v>
      </c>
      <c r="S75" s="305" t="n">
        <v>5.111567763416621</v>
      </c>
      <c r="T75" s="305" t="n">
        <v>11.54656776341662</v>
      </c>
      <c r="U75" s="305" t="n">
        <v>2.6</v>
      </c>
      <c r="V75" s="305" t="n">
        <v>3.407711842277747</v>
      </c>
      <c r="W75" s="305" t="n">
        <v>7.697711842277748</v>
      </c>
      <c r="X75" s="305" t="n">
        <v>1.3</v>
      </c>
      <c r="Y75" s="305" t="n">
        <v>1.703855921138874</v>
      </c>
      <c r="Z75" s="305" t="n">
        <v>3.848855921138874</v>
      </c>
      <c r="AA75" s="306" t="n"/>
      <c r="AB75" s="309" t="inlineStr">
        <is>
          <t>Lactate dehydrogenase (LDH) (L to P)</t>
        </is>
      </c>
      <c r="AC75" s="309" t="inlineStr">
        <is>
          <t>S-</t>
        </is>
      </c>
      <c r="AD75" s="314" t="n">
        <v>0.057</v>
      </c>
      <c r="AE75" s="311" t="n">
        <v>0.114</v>
      </c>
      <c r="AF75" s="315" t="n"/>
      <c r="AG75" s="306" t="n"/>
      <c r="AH75" s="313" t="inlineStr">
        <is>
          <t>20 U/L ≤ 250 U/L</t>
        </is>
      </c>
      <c r="AI75" s="286" t="inlineStr">
        <is>
          <t>8% ≥ 250 U/L</t>
        </is>
      </c>
      <c r="AJ75" s="306" t="n"/>
      <c r="AK75" s="287" t="n"/>
      <c r="AL75" s="306" t="n"/>
      <c r="AM75" s="48" t="n">
        <v>15</v>
      </c>
      <c r="AN75" s="191" t="inlineStr">
        <is>
          <t>A: Westgard's recommended choice</t>
        </is>
      </c>
      <c r="AO75" s="191" t="inlineStr">
        <is>
          <t>CLIA '19</t>
        </is>
      </c>
    </row>
    <row r="76">
      <c r="A76" s="48" t="n">
        <v>71</v>
      </c>
      <c r="B76" s="299" t="n"/>
      <c r="C76" s="300" t="n"/>
      <c r="D76" s="300" t="n"/>
      <c r="E76" s="300" t="n"/>
      <c r="F76" s="300" t="n"/>
      <c r="G76" s="300" t="inlineStr">
        <is>
          <t>±20.6%</t>
        </is>
      </c>
      <c r="H76" s="300" t="inlineStr">
        <is>
          <t>± 11.9%</t>
        </is>
      </c>
      <c r="I76" s="300" t="n"/>
      <c r="J76" s="300" t="n"/>
      <c r="K76" s="301" t="inlineStr">
        <is>
          <t>.</t>
        </is>
      </c>
      <c r="L76" s="302" t="inlineStr">
        <is>
          <t>LDL Cholesterol</t>
        </is>
      </c>
      <c r="M76" s="303" t="inlineStr">
        <is>
          <t>Serum/plasma</t>
        </is>
      </c>
      <c r="N76" s="303" t="n">
        <v>8.300000000000001</v>
      </c>
      <c r="O76" s="303" t="n">
        <v>26.1</v>
      </c>
      <c r="P76" s="303" t="inlineStr">
        <is>
          <t>June 6th 2022</t>
        </is>
      </c>
      <c r="Q76" s="304" t="n">
        <v>44720</v>
      </c>
      <c r="R76" s="305" t="n">
        <v>6.225000000000001</v>
      </c>
      <c r="S76" s="305" t="n">
        <v>10.27048258359849</v>
      </c>
      <c r="T76" s="305" t="n">
        <v>20.5417325835985</v>
      </c>
      <c r="U76" s="305" t="n">
        <v>4.15</v>
      </c>
      <c r="V76" s="305" t="n">
        <v>6.846988389065663</v>
      </c>
      <c r="W76" s="305" t="n">
        <v>13.69448838906566</v>
      </c>
      <c r="X76" s="305" t="n">
        <v>2.075</v>
      </c>
      <c r="Y76" s="305" t="n">
        <v>3.423494194532831</v>
      </c>
      <c r="Z76" s="305" t="n">
        <v>6.847244194532832</v>
      </c>
      <c r="AA76" s="306" t="n"/>
      <c r="AB76" s="307" t="n"/>
      <c r="AC76" s="307" t="n"/>
      <c r="AD76" s="307" t="n"/>
      <c r="AE76" s="307" t="n"/>
      <c r="AF76" s="307" t="n"/>
      <c r="AG76" s="306" t="n"/>
      <c r="AH76" s="284" t="n"/>
      <c r="AI76" s="284" t="n"/>
      <c r="AJ76" s="306" t="n"/>
      <c r="AK76" s="285" t="n"/>
      <c r="AL76" s="306" t="n"/>
      <c r="AM76" s="48" t="n"/>
      <c r="AN76" s="191" t="n"/>
      <c r="AO76" s="191" t="n"/>
    </row>
    <row r="77">
      <c r="A77" s="48" t="n">
        <v>72</v>
      </c>
      <c r="B77" s="299" t="n"/>
      <c r="C77" s="300" t="n"/>
      <c r="D77" s="300" t="n"/>
      <c r="E77" s="300" t="n"/>
      <c r="F77" s="300" t="n"/>
      <c r="G77" s="300" t="n"/>
      <c r="H77" s="300" t="n"/>
      <c r="I77" s="300" t="n"/>
      <c r="J77" s="300" t="n"/>
      <c r="K77" s="301" t="inlineStr">
        <is>
          <t>.</t>
        </is>
      </c>
      <c r="L77" s="302" t="inlineStr">
        <is>
          <t>Leukocytes</t>
        </is>
      </c>
      <c r="M77" s="303" t="inlineStr">
        <is>
          <t>Whole Blood</t>
        </is>
      </c>
      <c r="N77" s="303" t="n">
        <v>10.8</v>
      </c>
      <c r="O77" s="303" t="n">
        <v>16.4</v>
      </c>
      <c r="P77" s="303" t="inlineStr">
        <is>
          <t>June 6th 2022</t>
        </is>
      </c>
      <c r="Q77" s="304" t="n">
        <v>44720</v>
      </c>
      <c r="R77" s="305" t="n">
        <v>8.100000000000001</v>
      </c>
      <c r="S77" s="305" t="n">
        <v>7.363762625180147</v>
      </c>
      <c r="T77" s="305" t="n">
        <v>20.72876262518015</v>
      </c>
      <c r="U77" s="305" t="n">
        <v>5.4</v>
      </c>
      <c r="V77" s="305" t="n">
        <v>4.909175083453431</v>
      </c>
      <c r="W77" s="305" t="n">
        <v>13.81917508345343</v>
      </c>
      <c r="X77" s="305" t="n">
        <v>2.7</v>
      </c>
      <c r="Y77" s="305" t="n">
        <v>2.454587541726716</v>
      </c>
      <c r="Z77" s="305" t="n">
        <v>6.909587541726715</v>
      </c>
      <c r="AA77" s="306" t="n"/>
      <c r="AB77" s="307" t="n"/>
      <c r="AC77" s="307" t="n"/>
      <c r="AD77" s="307" t="n"/>
      <c r="AE77" s="307" t="n"/>
      <c r="AF77" s="307" t="n"/>
      <c r="AG77" s="306" t="n"/>
      <c r="AH77" s="284" t="n"/>
      <c r="AI77" s="284" t="n"/>
      <c r="AJ77" s="306" t="n"/>
      <c r="AK77" s="285" t="n"/>
      <c r="AL77" s="306" t="n"/>
      <c r="AM77" s="48" t="n"/>
      <c r="AN77" s="191" t="n"/>
      <c r="AO77" s="191" t="n"/>
    </row>
    <row r="78">
      <c r="A78" s="48" t="n">
        <v>73</v>
      </c>
      <c r="B78" s="299" t="inlineStr">
        <is>
          <t>LIPASE</t>
        </is>
      </c>
      <c r="C78" s="300" t="inlineStr">
        <is>
          <t>Lipase</t>
        </is>
      </c>
      <c r="D78" s="308" t="inlineStr">
        <is>
          <t>± 37.9%</t>
        </is>
      </c>
      <c r="E78" s="300" t="n"/>
      <c r="F78" s="300" t="n"/>
      <c r="G78" s="300" t="inlineStr">
        <is>
          <t>±25.7%</t>
        </is>
      </c>
      <c r="H78" s="308" t="inlineStr">
        <is>
          <t>± 37.9%</t>
        </is>
      </c>
      <c r="I78" s="300" t="n"/>
      <c r="J78" s="300" t="inlineStr">
        <is>
          <t>±12.6%[a]
±14.2%[f]
±21.3%[g]</t>
        </is>
      </c>
      <c r="K78" s="301" t="inlineStr">
        <is>
          <t>.</t>
        </is>
      </c>
      <c r="L78" s="302" t="inlineStr">
        <is>
          <t>Lipase</t>
        </is>
      </c>
      <c r="M78" s="303" t="inlineStr">
        <is>
          <t>Serum/plasma</t>
        </is>
      </c>
      <c r="N78" s="303" t="n">
        <v>9.199999999999999</v>
      </c>
      <c r="O78" s="303" t="n">
        <v>24.8</v>
      </c>
      <c r="P78" s="303" t="inlineStr">
        <is>
          <t>June 6th 2022</t>
        </is>
      </c>
      <c r="Q78" s="304" t="n">
        <v>44720</v>
      </c>
      <c r="R78" s="305" t="n">
        <v>6.899999999999999</v>
      </c>
      <c r="S78" s="305" t="n">
        <v>9.919299370419264</v>
      </c>
      <c r="T78" s="305" t="n">
        <v>21.30429937041926</v>
      </c>
      <c r="U78" s="305" t="n">
        <v>4.6</v>
      </c>
      <c r="V78" s="305" t="n">
        <v>6.612866246946176</v>
      </c>
      <c r="W78" s="305" t="n">
        <v>14.20286624694618</v>
      </c>
      <c r="X78" s="305" t="n">
        <v>2.3</v>
      </c>
      <c r="Y78" s="305" t="n">
        <v>3.306433123473088</v>
      </c>
      <c r="Z78" s="305" t="n">
        <v>7.101433123473088</v>
      </c>
      <c r="AA78" s="306" t="n"/>
      <c r="AB78" s="309" t="inlineStr">
        <is>
          <t>Lipase</t>
        </is>
      </c>
      <c r="AC78" s="309" t="inlineStr">
        <is>
          <t>S-</t>
        </is>
      </c>
      <c r="AD78" s="310" t="n"/>
      <c r="AE78" s="311" t="n">
        <v>0.3788</v>
      </c>
      <c r="AF78" s="315" t="n"/>
      <c r="AG78" s="306" t="n"/>
      <c r="AH78" s="313" t="inlineStr">
        <is>
          <t>12 U/L ≤ 60 U/L</t>
        </is>
      </c>
      <c r="AI78" s="286" t="inlineStr">
        <is>
          <t>20% ≥ 60 U/L</t>
        </is>
      </c>
      <c r="AJ78" s="306" t="n"/>
      <c r="AK78" s="287" t="n"/>
      <c r="AL78" s="306" t="n"/>
      <c r="AM78" s="48" t="n">
        <v>37.9</v>
      </c>
      <c r="AN78" s="191" t="inlineStr">
        <is>
          <t>A: Westgard's recommended choice</t>
        </is>
      </c>
      <c r="AO78" s="191" t="inlineStr">
        <is>
          <t>RICOS</t>
        </is>
      </c>
    </row>
    <row r="79">
      <c r="A79" s="48" t="n">
        <v>74</v>
      </c>
      <c r="B79" s="299" t="inlineStr">
        <is>
          <t>LIPOPROTEIN A2</t>
        </is>
      </c>
      <c r="C79" s="300" t="inlineStr">
        <is>
          <t>Lipoprotein (a)</t>
        </is>
      </c>
      <c r="D79" s="300" t="n"/>
      <c r="E79" s="300" t="n"/>
      <c r="F79" s="300" t="n"/>
      <c r="G79" s="300" t="n"/>
      <c r="H79" s="300" t="n"/>
      <c r="I79" s="300" t="n"/>
      <c r="J79" s="300" t="inlineStr">
        <is>
          <t>±9.35%[f]</t>
        </is>
      </c>
      <c r="K79" s="301" t="inlineStr">
        <is>
          <t>.</t>
        </is>
      </c>
      <c r="L79" s="302" t="inlineStr">
        <is>
          <t>Lipoprotein (a)</t>
        </is>
      </c>
      <c r="M79" s="303" t="inlineStr">
        <is>
          <t>Serum/plasma</t>
        </is>
      </c>
      <c r="N79" s="303" t="n">
        <v>8.800000000000001</v>
      </c>
      <c r="O79" s="303" t="n"/>
      <c r="P79" s="303" t="inlineStr">
        <is>
          <t>January 13th 2022</t>
        </is>
      </c>
      <c r="Q79" s="304" t="n">
        <v>44720</v>
      </c>
      <c r="R79" s="305" t="n">
        <v>6.600000000000001</v>
      </c>
      <c r="S79" s="305" t="n">
        <v>3.3</v>
      </c>
      <c r="T79" s="305" t="n">
        <v>14.19</v>
      </c>
      <c r="U79" s="305" t="n">
        <v>4.4</v>
      </c>
      <c r="V79" s="305" t="n">
        <v>2.2</v>
      </c>
      <c r="W79" s="305" t="n">
        <v>9.460000000000001</v>
      </c>
      <c r="X79" s="305" t="n">
        <v>2.2</v>
      </c>
      <c r="Y79" s="305" t="n">
        <v>1.1</v>
      </c>
      <c r="Z79" s="305" t="n">
        <v>4.73</v>
      </c>
      <c r="AA79" s="306" t="n"/>
      <c r="AB79" s="309" t="inlineStr">
        <is>
          <t>Lipoprotein (a)</t>
        </is>
      </c>
      <c r="AC79" s="309" t="inlineStr">
        <is>
          <t>S-</t>
        </is>
      </c>
      <c r="AD79" s="310" t="n"/>
      <c r="AE79" s="320" t="n">
        <v>0.241</v>
      </c>
      <c r="AF79" s="315" t="n"/>
      <c r="AG79" s="306" t="n"/>
      <c r="AH79" s="313" t="n"/>
      <c r="AI79" s="286" t="n"/>
      <c r="AJ79" s="306" t="n"/>
      <c r="AK79" s="287" t="n"/>
      <c r="AL79" s="306" t="n"/>
      <c r="AM79" s="48" t="n">
        <v>24.1</v>
      </c>
      <c r="AN79" s="191" t="inlineStr">
        <is>
          <t>C: Algorithm - choice 3 (instead of EFLM_M)</t>
        </is>
      </c>
      <c r="AO79" s="191" t="inlineStr">
        <is>
          <t>BV_D</t>
        </is>
      </c>
    </row>
    <row r="80">
      <c r="A80" s="48" t="n">
        <v>75</v>
      </c>
      <c r="B80" s="299" t="inlineStr">
        <is>
          <t>LUTEINISING HORMONE</t>
        </is>
      </c>
      <c r="C80" s="300" t="inlineStr">
        <is>
          <t>Luteinizing
Hormone (LH)</t>
        </is>
      </c>
      <c r="D80" s="308" t="inlineStr">
        <is>
          <t>± 27.9%</t>
        </is>
      </c>
      <c r="E80" s="300" t="n"/>
      <c r="F80" s="300" t="inlineStr">
        <is>
          <t>± 20%</t>
        </is>
      </c>
      <c r="G80" s="300" t="inlineStr">
        <is>
          <t>±12.1%</t>
        </is>
      </c>
      <c r="H80" s="308" t="inlineStr">
        <is>
          <t>± 27.92%</t>
        </is>
      </c>
      <c r="I80" s="300" t="n"/>
      <c r="J80" s="300" t="inlineStr">
        <is>
          <t>± 28.4%[f]
± 42.6%[i]</t>
        </is>
      </c>
      <c r="K80" s="301" t="inlineStr">
        <is>
          <t>.</t>
        </is>
      </c>
      <c r="L80" s="302" t="inlineStr">
        <is>
          <t>Luteinising hormone (LH)</t>
        </is>
      </c>
      <c r="M80" s="303" t="inlineStr">
        <is>
          <t>Serum/plasma</t>
        </is>
      </c>
      <c r="N80" s="303" t="n">
        <v>22.7</v>
      </c>
      <c r="O80" s="303" t="n">
        <v>30.8</v>
      </c>
      <c r="P80" s="303" t="inlineStr">
        <is>
          <t>June 6th 2022</t>
        </is>
      </c>
      <c r="Q80" s="304" t="n">
        <v>44720</v>
      </c>
      <c r="R80" s="305" t="n">
        <v>17.025</v>
      </c>
      <c r="S80" s="305" t="n">
        <v>14.34800182081115</v>
      </c>
      <c r="T80" s="305" t="n">
        <v>42.43925182081114</v>
      </c>
      <c r="U80" s="305" t="n">
        <v>11.35</v>
      </c>
      <c r="V80" s="305" t="n">
        <v>9.565334547207431</v>
      </c>
      <c r="W80" s="305" t="n">
        <v>28.29283454720743</v>
      </c>
      <c r="X80" s="305" t="n">
        <v>5.675</v>
      </c>
      <c r="Y80" s="305" t="n">
        <v>4.782667273603716</v>
      </c>
      <c r="Z80" s="305" t="n">
        <v>14.14641727360372</v>
      </c>
      <c r="AA80" s="306" t="n"/>
      <c r="AB80" s="309" t="inlineStr">
        <is>
          <t>Luteinizing hormone (LH)</t>
        </is>
      </c>
      <c r="AC80" s="309" t="inlineStr">
        <is>
          <t>S-</t>
        </is>
      </c>
      <c r="AD80" s="317" t="n">
        <v>0.14</v>
      </c>
      <c r="AE80" s="311" t="n">
        <v>0.2792</v>
      </c>
      <c r="AF80" s="315" t="n"/>
      <c r="AG80" s="306" t="n"/>
      <c r="AH80" s="313" t="inlineStr">
        <is>
          <t>1.5 IU/L ≤ 10.0 IU/L</t>
        </is>
      </c>
      <c r="AI80" s="286" t="inlineStr">
        <is>
          <t>15% ≥ 10.0 IU/L</t>
        </is>
      </c>
      <c r="AJ80" s="306" t="n"/>
      <c r="AK80" s="287" t="n"/>
      <c r="AL80" s="306" t="n"/>
      <c r="AM80" s="48" t="n">
        <v>27.9</v>
      </c>
      <c r="AN80" s="191" t="inlineStr">
        <is>
          <t>A: Westgard's recommended choice</t>
        </is>
      </c>
      <c r="AO80" s="191" t="inlineStr">
        <is>
          <t>RICOS</t>
        </is>
      </c>
    </row>
    <row r="81">
      <c r="A81" s="48" t="n">
        <v>76</v>
      </c>
      <c r="B81" s="299" t="n"/>
      <c r="C81" s="300" t="n"/>
      <c r="D81" s="300" t="n"/>
      <c r="E81" s="300" t="n"/>
      <c r="F81" s="300" t="n"/>
      <c r="G81" s="300" t="n"/>
      <c r="H81" s="300" t="n"/>
      <c r="I81" s="300" t="n"/>
      <c r="J81" s="300" t="n"/>
      <c r="K81" s="301" t="inlineStr">
        <is>
          <t>.</t>
        </is>
      </c>
      <c r="L81" s="302" t="inlineStr">
        <is>
          <t>Lymphocytes</t>
        </is>
      </c>
      <c r="M81" s="303" t="inlineStr">
        <is>
          <t>Whole Blood</t>
        </is>
      </c>
      <c r="N81" s="303" t="n">
        <v>10.8</v>
      </c>
      <c r="O81" s="303" t="n">
        <v>22.6</v>
      </c>
      <c r="P81" s="303" t="inlineStr">
        <is>
          <t>June 6th 2022</t>
        </is>
      </c>
      <c r="Q81" s="304" t="n">
        <v>44720</v>
      </c>
      <c r="R81" s="305" t="n">
        <v>8.100000000000001</v>
      </c>
      <c r="S81" s="305" t="n">
        <v>9.392982753098188</v>
      </c>
      <c r="T81" s="305" t="n">
        <v>22.75798275309819</v>
      </c>
      <c r="U81" s="305" t="n">
        <v>5.4</v>
      </c>
      <c r="V81" s="305" t="n">
        <v>6.261988502065458</v>
      </c>
      <c r="W81" s="305" t="n">
        <v>15.17198850206546</v>
      </c>
      <c r="X81" s="305" t="n">
        <v>2.7</v>
      </c>
      <c r="Y81" s="305" t="n">
        <v>3.130994251032729</v>
      </c>
      <c r="Z81" s="305" t="n">
        <v>7.585994251032729</v>
      </c>
      <c r="AA81" s="306" t="n"/>
      <c r="AB81" s="307" t="n"/>
      <c r="AC81" s="307" t="n"/>
      <c r="AD81" s="307" t="n"/>
      <c r="AE81" s="307" t="n"/>
      <c r="AF81" s="307" t="n"/>
      <c r="AG81" s="306" t="n"/>
      <c r="AH81" s="284" t="n"/>
      <c r="AI81" s="284" t="n"/>
      <c r="AJ81" s="306" t="n"/>
      <c r="AK81" s="285" t="n"/>
      <c r="AL81" s="306" t="n"/>
      <c r="AM81" s="48" t="n"/>
      <c r="AN81" s="191" t="n"/>
      <c r="AO81" s="191" t="n"/>
    </row>
    <row r="82">
      <c r="A82" s="48" t="n">
        <v>77</v>
      </c>
      <c r="B82" s="299" t="inlineStr">
        <is>
          <t>MAGNESIUM</t>
        </is>
      </c>
      <c r="C82" s="300" t="inlineStr">
        <is>
          <t>Magnesium</t>
        </is>
      </c>
      <c r="D82" s="300" t="inlineStr">
        <is>
          <t>± 25%</t>
        </is>
      </c>
      <c r="E82" s="300" t="inlineStr">
        <is>
          <t>± 25%</t>
        </is>
      </c>
      <c r="F82" s="300" t="inlineStr">
        <is>
          <t>± 15.0%</t>
        </is>
      </c>
      <c r="G82" s="308" t="inlineStr">
        <is>
          <t>±11%</t>
        </is>
      </c>
      <c r="H82" s="300" t="inlineStr">
        <is>
          <t>± 4.8%</t>
        </is>
      </c>
      <c r="I82" s="300" t="n"/>
      <c r="J82" s="300" t="inlineStr">
        <is>
          <t>±4%[b]
±4.0[f]
±6.0%[g]</t>
        </is>
      </c>
      <c r="K82" s="301" t="inlineStr">
        <is>
          <t>.</t>
        </is>
      </c>
      <c r="L82" s="302" t="inlineStr">
        <is>
          <t>Magnesium</t>
        </is>
      </c>
      <c r="M82" s="303" t="inlineStr">
        <is>
          <t>Serum/plasma</t>
        </is>
      </c>
      <c r="N82" s="303" t="n">
        <v>2.8</v>
      </c>
      <c r="O82" s="303" t="n">
        <v>5.7</v>
      </c>
      <c r="P82" s="303" t="inlineStr">
        <is>
          <t>June 6th 2022</t>
        </is>
      </c>
      <c r="Q82" s="304" t="n">
        <v>44720</v>
      </c>
      <c r="R82" s="305" t="n">
        <v>2.1</v>
      </c>
      <c r="S82" s="305" t="n">
        <v>2.381471446396114</v>
      </c>
      <c r="T82" s="305" t="n">
        <v>5.846471446396114</v>
      </c>
      <c r="U82" s="305" t="n">
        <v>1.4</v>
      </c>
      <c r="V82" s="305" t="n">
        <v>1.587647630930743</v>
      </c>
      <c r="W82" s="305" t="n">
        <v>3.897647630930742</v>
      </c>
      <c r="X82" s="305" t="n">
        <v>0.7</v>
      </c>
      <c r="Y82" s="305" t="n">
        <v>0.7938238154653714</v>
      </c>
      <c r="Z82" s="305" t="n">
        <v>1.948823815465371</v>
      </c>
      <c r="AA82" s="306" t="n"/>
      <c r="AB82" s="309" t="inlineStr">
        <is>
          <t>Magnesium</t>
        </is>
      </c>
      <c r="AC82" s="309" t="inlineStr">
        <is>
          <t>S-</t>
        </is>
      </c>
      <c r="AD82" s="310" t="n"/>
      <c r="AE82" s="311" t="n">
        <v>0.048</v>
      </c>
      <c r="AF82" s="312" t="n">
        <v>0.07199999999999999</v>
      </c>
      <c r="AG82" s="306" t="n"/>
      <c r="AH82" s="313" t="inlineStr">
        <is>
          <t>0.1 mmol/L ≤ 1.25 mmol/L</t>
        </is>
      </c>
      <c r="AI82" s="286" t="inlineStr">
        <is>
          <t>8% ≥ 1.25 mmol/L</t>
        </is>
      </c>
      <c r="AJ82" s="306" t="n"/>
      <c r="AK82" s="287" t="n"/>
      <c r="AL82" s="306" t="n"/>
      <c r="AM82" s="48" t="n">
        <v>11</v>
      </c>
      <c r="AN82" s="191" t="inlineStr">
        <is>
          <t>C: Algorithm - choice 1</t>
        </is>
      </c>
      <c r="AO82" s="191" t="inlineStr">
        <is>
          <t>SOTA</t>
        </is>
      </c>
    </row>
    <row r="83">
      <c r="A83" s="48" t="n">
        <v>78</v>
      </c>
      <c r="B83" s="299" t="n"/>
      <c r="C83" s="300" t="n"/>
      <c r="D83" s="300" t="n"/>
      <c r="E83" s="300" t="n"/>
      <c r="F83" s="300" t="n"/>
      <c r="G83" s="300" t="n"/>
      <c r="H83" s="300" t="n"/>
      <c r="I83" s="300" t="n"/>
      <c r="J83" s="300" t="n"/>
      <c r="K83" s="301" t="inlineStr">
        <is>
          <t>.</t>
        </is>
      </c>
      <c r="L83" s="302" t="inlineStr">
        <is>
          <t>Mean corpuscular haemoglobin concentration (MCHC)</t>
        </is>
      </c>
      <c r="M83" s="303" t="inlineStr">
        <is>
          <t>Whole Blood</t>
        </is>
      </c>
      <c r="N83" s="303" t="n">
        <v>0.9</v>
      </c>
      <c r="O83" s="303" t="n">
        <v>1.4</v>
      </c>
      <c r="P83" s="303" t="inlineStr">
        <is>
          <t>June 6th 2022</t>
        </is>
      </c>
      <c r="Q83" s="304" t="n">
        <v>44720</v>
      </c>
      <c r="R83" s="305" t="n">
        <v>0.675</v>
      </c>
      <c r="S83" s="305" t="n">
        <v>0.6241243866409963</v>
      </c>
      <c r="T83" s="305" t="n">
        <v>1.737874386640996</v>
      </c>
      <c r="U83" s="305" t="n">
        <v>0.45</v>
      </c>
      <c r="V83" s="305" t="n">
        <v>0.4160829244273309</v>
      </c>
      <c r="W83" s="305" t="n">
        <v>1.158582924427331</v>
      </c>
      <c r="X83" s="305" t="n">
        <v>0.225</v>
      </c>
      <c r="Y83" s="305" t="n">
        <v>0.2080414622136655</v>
      </c>
      <c r="Z83" s="305" t="n">
        <v>0.5792914622136655</v>
      </c>
      <c r="AA83" s="306" t="n"/>
      <c r="AB83" s="307" t="n"/>
      <c r="AC83" s="307" t="n"/>
      <c r="AD83" s="307" t="n"/>
      <c r="AE83" s="307" t="n"/>
      <c r="AF83" s="307" t="n"/>
      <c r="AG83" s="306" t="n"/>
      <c r="AH83" s="284" t="n"/>
      <c r="AI83" s="284" t="n"/>
      <c r="AJ83" s="306" t="n"/>
      <c r="AK83" s="285" t="n"/>
      <c r="AL83" s="306" t="n"/>
      <c r="AM83" s="48" t="n"/>
      <c r="AN83" s="191" t="n"/>
      <c r="AO83" s="191" t="n"/>
    </row>
    <row r="84">
      <c r="A84" s="48" t="n">
        <v>79</v>
      </c>
      <c r="B84" s="299" t="n"/>
      <c r="C84" s="300" t="n"/>
      <c r="D84" s="300" t="n"/>
      <c r="E84" s="300" t="n"/>
      <c r="F84" s="300" t="n"/>
      <c r="G84" s="300" t="n"/>
      <c r="H84" s="300" t="n"/>
      <c r="I84" s="300" t="n"/>
      <c r="J84" s="300" t="n"/>
      <c r="K84" s="301" t="inlineStr">
        <is>
          <t>.</t>
        </is>
      </c>
      <c r="L84" s="302" t="inlineStr">
        <is>
          <t>Mean corpuscular haemoglobin (MCH)</t>
        </is>
      </c>
      <c r="M84" s="303" t="inlineStr">
        <is>
          <t>Whole Blood</t>
        </is>
      </c>
      <c r="N84" s="303" t="n">
        <v>0.8</v>
      </c>
      <c r="O84" s="303" t="n">
        <v>4.3</v>
      </c>
      <c r="P84" s="303" t="inlineStr">
        <is>
          <t>June 6th 2022</t>
        </is>
      </c>
      <c r="Q84" s="304" t="n">
        <v>44720</v>
      </c>
      <c r="R84" s="305" t="n">
        <v>0.6000000000000001</v>
      </c>
      <c r="S84" s="305" t="n">
        <v>1.640169579647178</v>
      </c>
      <c r="T84" s="305" t="n">
        <v>2.630169579647178</v>
      </c>
      <c r="U84" s="305" t="n">
        <v>0.4</v>
      </c>
      <c r="V84" s="305" t="n">
        <v>1.093446386431452</v>
      </c>
      <c r="W84" s="305" t="n">
        <v>1.753446386431452</v>
      </c>
      <c r="X84" s="305" t="n">
        <v>0.2</v>
      </c>
      <c r="Y84" s="305" t="n">
        <v>0.5467231932157259</v>
      </c>
      <c r="Z84" s="305" t="n">
        <v>0.876723193215726</v>
      </c>
      <c r="AA84" s="306" t="n"/>
      <c r="AB84" s="307" t="n"/>
      <c r="AC84" s="307" t="n"/>
      <c r="AD84" s="307" t="n"/>
      <c r="AE84" s="307" t="n"/>
      <c r="AF84" s="307" t="n"/>
      <c r="AG84" s="306" t="n"/>
      <c r="AH84" s="284" t="n"/>
      <c r="AI84" s="284" t="n"/>
      <c r="AJ84" s="306" t="n"/>
      <c r="AK84" s="285" t="n"/>
      <c r="AL84" s="306" t="n"/>
      <c r="AM84" s="48" t="n"/>
      <c r="AN84" s="191" t="n"/>
      <c r="AO84" s="191" t="n"/>
    </row>
    <row r="85">
      <c r="A85" s="48" t="n">
        <v>80</v>
      </c>
      <c r="B85" s="299" t="n"/>
      <c r="C85" s="300" t="n"/>
      <c r="D85" s="300" t="n"/>
      <c r="E85" s="300" t="n"/>
      <c r="F85" s="300" t="n"/>
      <c r="G85" s="300" t="n"/>
      <c r="H85" s="300" t="n"/>
      <c r="I85" s="300" t="n"/>
      <c r="J85" s="300" t="n"/>
      <c r="K85" s="301" t="inlineStr">
        <is>
          <t>.</t>
        </is>
      </c>
      <c r="L85" s="302" t="inlineStr">
        <is>
          <t>Mean corpuscular volume (MCV)</t>
        </is>
      </c>
      <c r="M85" s="303" t="inlineStr">
        <is>
          <t>Whole Blood</t>
        </is>
      </c>
      <c r="N85" s="303" t="n">
        <v>0.8</v>
      </c>
      <c r="O85" s="303" t="n">
        <v>3.7</v>
      </c>
      <c r="P85" s="303" t="inlineStr">
        <is>
          <t>June 6th 2022</t>
        </is>
      </c>
      <c r="Q85" s="304" t="n">
        <v>44720</v>
      </c>
      <c r="R85" s="305" t="n">
        <v>0.6000000000000001</v>
      </c>
      <c r="S85" s="305" t="n">
        <v>1.419561992306078</v>
      </c>
      <c r="T85" s="305" t="n">
        <v>2.409561992306078</v>
      </c>
      <c r="U85" s="305" t="n">
        <v>0.4</v>
      </c>
      <c r="V85" s="305" t="n">
        <v>0.946374661537385</v>
      </c>
      <c r="W85" s="305" t="n">
        <v>1.606374661537385</v>
      </c>
      <c r="X85" s="305" t="n">
        <v>0.2</v>
      </c>
      <c r="Y85" s="305" t="n">
        <v>0.4731873307686925</v>
      </c>
      <c r="Z85" s="305" t="n">
        <v>0.8031873307686925</v>
      </c>
      <c r="AA85" s="306" t="n"/>
      <c r="AB85" s="307" t="n"/>
      <c r="AC85" s="307" t="n"/>
      <c r="AD85" s="307" t="n"/>
      <c r="AE85" s="307" t="n"/>
      <c r="AF85" s="307" t="n"/>
      <c r="AG85" s="306" t="n"/>
      <c r="AH85" s="284" t="n"/>
      <c r="AI85" s="284" t="n"/>
      <c r="AJ85" s="306" t="n"/>
      <c r="AK85" s="285" t="n"/>
      <c r="AL85" s="306" t="n"/>
      <c r="AM85" s="48" t="n"/>
      <c r="AN85" s="191" t="n"/>
      <c r="AO85" s="191" t="n"/>
    </row>
    <row r="86">
      <c r="A86" s="48" t="n">
        <v>81</v>
      </c>
      <c r="B86" s="299" t="n"/>
      <c r="C86" s="300" t="n"/>
      <c r="D86" s="300" t="n"/>
      <c r="E86" s="300" t="n"/>
      <c r="F86" s="300" t="n"/>
      <c r="G86" s="300" t="n"/>
      <c r="H86" s="300" t="n"/>
      <c r="I86" s="300" t="n"/>
      <c r="J86" s="300" t="n"/>
      <c r="K86" s="301" t="inlineStr">
        <is>
          <t>.</t>
        </is>
      </c>
      <c r="L86" s="302" t="inlineStr">
        <is>
          <t>Mean platelet volume (MPV)</t>
        </is>
      </c>
      <c r="M86" s="303" t="inlineStr">
        <is>
          <t>Whole Blood</t>
        </is>
      </c>
      <c r="N86" s="303" t="n">
        <v>2.2</v>
      </c>
      <c r="O86" s="303" t="n">
        <v>7</v>
      </c>
      <c r="P86" s="303" t="inlineStr">
        <is>
          <t>June 6th 2022</t>
        </is>
      </c>
      <c r="Q86" s="304" t="n">
        <v>44720</v>
      </c>
      <c r="R86" s="305" t="n">
        <v>1.65</v>
      </c>
      <c r="S86" s="305" t="n">
        <v>2.751590449176621</v>
      </c>
      <c r="T86" s="305" t="n">
        <v>5.474090449176622</v>
      </c>
      <c r="U86" s="305" t="n">
        <v>1.1</v>
      </c>
      <c r="V86" s="305" t="n">
        <v>1.834393632784414</v>
      </c>
      <c r="W86" s="305" t="n">
        <v>3.649393632784414</v>
      </c>
      <c r="X86" s="305" t="n">
        <v>0.55</v>
      </c>
      <c r="Y86" s="305" t="n">
        <v>0.9171968163922071</v>
      </c>
      <c r="Z86" s="305" t="n">
        <v>1.824696816392207</v>
      </c>
      <c r="AA86" s="306" t="n"/>
      <c r="AB86" s="307" t="n"/>
      <c r="AC86" s="307" t="n"/>
      <c r="AD86" s="307" t="n"/>
      <c r="AE86" s="307" t="n"/>
      <c r="AF86" s="307" t="n"/>
      <c r="AG86" s="306" t="n"/>
      <c r="AH86" s="284" t="n"/>
      <c r="AI86" s="284" t="n"/>
      <c r="AJ86" s="306" t="n"/>
      <c r="AK86" s="285" t="n"/>
      <c r="AL86" s="306" t="n"/>
      <c r="AM86" s="48" t="n"/>
      <c r="AN86" s="191" t="n"/>
      <c r="AO86" s="191" t="n"/>
    </row>
    <row r="87">
      <c r="A87" s="48" t="n">
        <v>82</v>
      </c>
      <c r="B87" s="299" t="n"/>
      <c r="C87" s="300" t="n"/>
      <c r="D87" s="300" t="n"/>
      <c r="E87" s="300" t="n"/>
      <c r="F87" s="300" t="n"/>
      <c r="G87" s="300" t="n"/>
      <c r="H87" s="300" t="n"/>
      <c r="I87" s="300" t="n"/>
      <c r="J87" s="300" t="n"/>
      <c r="K87" s="301" t="inlineStr">
        <is>
          <t>.</t>
        </is>
      </c>
      <c r="L87" s="302" t="inlineStr">
        <is>
          <t>Monocytes</t>
        </is>
      </c>
      <c r="M87" s="303" t="inlineStr">
        <is>
          <t>Whole Blood</t>
        </is>
      </c>
      <c r="N87" s="303" t="n">
        <v>13.3</v>
      </c>
      <c r="O87" s="303" t="n">
        <v>22.2</v>
      </c>
      <c r="P87" s="303" t="inlineStr">
        <is>
          <t>June 6th 2022</t>
        </is>
      </c>
      <c r="Q87" s="304" t="n">
        <v>44720</v>
      </c>
      <c r="R87" s="305" t="n">
        <v>9.975000000000001</v>
      </c>
      <c r="S87" s="305" t="n">
        <v>9.70467831769812</v>
      </c>
      <c r="T87" s="305" t="n">
        <v>26.16342831769812</v>
      </c>
      <c r="U87" s="305" t="n">
        <v>6.65</v>
      </c>
      <c r="V87" s="305" t="n">
        <v>6.46978554513208</v>
      </c>
      <c r="W87" s="305" t="n">
        <v>17.44228554513208</v>
      </c>
      <c r="X87" s="305" t="n">
        <v>3.325</v>
      </c>
      <c r="Y87" s="305" t="n">
        <v>3.23489277256604</v>
      </c>
      <c r="Z87" s="305" t="n">
        <v>8.72114277256604</v>
      </c>
      <c r="AA87" s="306" t="n"/>
      <c r="AB87" s="307" t="n"/>
      <c r="AC87" s="307" t="n"/>
      <c r="AD87" s="307" t="n"/>
      <c r="AE87" s="307" t="n"/>
      <c r="AF87" s="307" t="n"/>
      <c r="AG87" s="306" t="n"/>
      <c r="AH87" s="284" t="n"/>
      <c r="AI87" s="284" t="n"/>
      <c r="AJ87" s="306" t="n"/>
      <c r="AK87" s="285" t="n"/>
      <c r="AL87" s="306" t="n"/>
      <c r="AM87" s="48" t="n"/>
      <c r="AN87" s="191" t="n"/>
      <c r="AO87" s="191" t="n"/>
    </row>
    <row r="88">
      <c r="A88" s="48" t="n">
        <v>83</v>
      </c>
      <c r="B88" s="299" t="n"/>
      <c r="C88" s="300" t="n"/>
      <c r="D88" s="300" t="n"/>
      <c r="E88" s="300" t="n"/>
      <c r="F88" s="300" t="n"/>
      <c r="G88" s="300" t="n"/>
      <c r="H88" s="300" t="n"/>
      <c r="I88" s="300" t="n"/>
      <c r="J88" s="300" t="n"/>
      <c r="K88" s="301" t="inlineStr">
        <is>
          <t>.</t>
        </is>
      </c>
      <c r="L88" s="302" t="inlineStr">
        <is>
          <t>Neuron specific enolase</t>
        </is>
      </c>
      <c r="M88" s="303" t="inlineStr">
        <is>
          <t>Serum/plasma</t>
        </is>
      </c>
      <c r="N88" s="303" t="n">
        <v>10.8</v>
      </c>
      <c r="O88" s="303" t="n">
        <v>16.6</v>
      </c>
      <c r="P88" s="303" t="inlineStr">
        <is>
          <t>June 6th 2022</t>
        </is>
      </c>
      <c r="Q88" s="304" t="n">
        <v>44720</v>
      </c>
      <c r="R88" s="305" t="n">
        <v>8.100000000000001</v>
      </c>
      <c r="S88" s="305" t="n">
        <v>7.426514996955168</v>
      </c>
      <c r="T88" s="305" t="n">
        <v>20.79151499695517</v>
      </c>
      <c r="U88" s="305" t="n">
        <v>5.4</v>
      </c>
      <c r="V88" s="305" t="n">
        <v>4.951009997970112</v>
      </c>
      <c r="W88" s="305" t="n">
        <v>13.86100999797011</v>
      </c>
      <c r="X88" s="305" t="n">
        <v>2.7</v>
      </c>
      <c r="Y88" s="305" t="n">
        <v>2.475504998985056</v>
      </c>
      <c r="Z88" s="305" t="n">
        <v>6.930504998985056</v>
      </c>
      <c r="AA88" s="306" t="n"/>
      <c r="AB88" s="307" t="n"/>
      <c r="AC88" s="307" t="n"/>
      <c r="AD88" s="307" t="n"/>
      <c r="AE88" s="307" t="n"/>
      <c r="AF88" s="307" t="n"/>
      <c r="AG88" s="306" t="n"/>
      <c r="AH88" s="284" t="n"/>
      <c r="AI88" s="284" t="n"/>
      <c r="AJ88" s="306" t="n"/>
      <c r="AK88" s="285" t="n"/>
      <c r="AL88" s="306" t="n"/>
      <c r="AM88" s="48" t="n"/>
      <c r="AN88" s="191" t="n"/>
      <c r="AO88" s="191" t="n"/>
    </row>
    <row r="89">
      <c r="A89" s="48" t="n">
        <v>84</v>
      </c>
      <c r="B89" s="299" t="n"/>
      <c r="C89" s="300" t="n"/>
      <c r="D89" s="300" t="n"/>
      <c r="E89" s="300" t="n"/>
      <c r="F89" s="300" t="n"/>
      <c r="G89" s="300" t="n"/>
      <c r="H89" s="300" t="n"/>
      <c r="I89" s="300" t="n"/>
      <c r="J89" s="300" t="n"/>
      <c r="K89" s="301" t="inlineStr">
        <is>
          <t>.</t>
        </is>
      </c>
      <c r="L89" s="302" t="inlineStr">
        <is>
          <t>Neutrophils</t>
        </is>
      </c>
      <c r="M89" s="303" t="inlineStr">
        <is>
          <t>Whole Blood</t>
        </is>
      </c>
      <c r="N89" s="303" t="n">
        <v>14</v>
      </c>
      <c r="O89" s="303" t="n">
        <v>23.5</v>
      </c>
      <c r="P89" s="303" t="inlineStr">
        <is>
          <t>June 6th 2022</t>
        </is>
      </c>
      <c r="Q89" s="304" t="n">
        <v>44720</v>
      </c>
      <c r="R89" s="305" t="n">
        <v>10.5</v>
      </c>
      <c r="S89" s="305" t="n">
        <v>10.25780952494245</v>
      </c>
      <c r="T89" s="305" t="n">
        <v>27.58280952494245</v>
      </c>
      <c r="U89" s="305" t="n">
        <v>7</v>
      </c>
      <c r="V89" s="305" t="n">
        <v>6.838539683294965</v>
      </c>
      <c r="W89" s="305" t="n">
        <v>18.38853968329497</v>
      </c>
      <c r="X89" s="305" t="n">
        <v>3.5</v>
      </c>
      <c r="Y89" s="305" t="n">
        <v>3.419269841647483</v>
      </c>
      <c r="Z89" s="305" t="n">
        <v>9.194269841647483</v>
      </c>
      <c r="AA89" s="306" t="n"/>
      <c r="AB89" s="307" t="n"/>
      <c r="AC89" s="307" t="n"/>
      <c r="AD89" s="307" t="n"/>
      <c r="AE89" s="307" t="n"/>
      <c r="AF89" s="307" t="n"/>
      <c r="AG89" s="306" t="n"/>
      <c r="AH89" s="284" t="n"/>
      <c r="AI89" s="284" t="n"/>
      <c r="AJ89" s="306" t="n"/>
      <c r="AK89" s="285" t="n"/>
      <c r="AL89" s="306" t="n"/>
      <c r="AM89" s="48" t="n"/>
      <c r="AN89" s="191" t="n"/>
      <c r="AO89" s="191" t="n"/>
    </row>
    <row r="90">
      <c r="A90" s="48" t="n">
        <v>85</v>
      </c>
      <c r="B90" s="299" t="n"/>
      <c r="C90" s="300" t="n"/>
      <c r="D90" s="300" t="n"/>
      <c r="E90" s="300" t="n"/>
      <c r="F90" s="300" t="n"/>
      <c r="G90" s="300" t="n"/>
      <c r="H90" s="300" t="n"/>
      <c r="I90" s="300" t="n"/>
      <c r="J90" s="300" t="n"/>
      <c r="K90" s="301" t="inlineStr">
        <is>
          <t>.</t>
        </is>
      </c>
      <c r="L90" s="302" t="inlineStr">
        <is>
          <t>Orosmucoid</t>
        </is>
      </c>
      <c r="M90" s="303" t="inlineStr">
        <is>
          <t>Serum/plasma</t>
        </is>
      </c>
      <c r="N90" s="303" t="n">
        <v>7.3</v>
      </c>
      <c r="O90" s="303" t="n">
        <v>24</v>
      </c>
      <c r="P90" s="303" t="inlineStr">
        <is>
          <t>June 6th 2022</t>
        </is>
      </c>
      <c r="Q90" s="304" t="n">
        <v>44720</v>
      </c>
      <c r="R90" s="305" t="n">
        <v>5.475</v>
      </c>
      <c r="S90" s="305" t="n">
        <v>9.407119976379594</v>
      </c>
      <c r="T90" s="305" t="n">
        <v>18.4408699763796</v>
      </c>
      <c r="U90" s="305" t="n">
        <v>3.65</v>
      </c>
      <c r="V90" s="305" t="n">
        <v>6.271413317586395</v>
      </c>
      <c r="W90" s="305" t="n">
        <v>12.29391331758639</v>
      </c>
      <c r="X90" s="305" t="n">
        <v>1.825</v>
      </c>
      <c r="Y90" s="305" t="n">
        <v>3.135706658793198</v>
      </c>
      <c r="Z90" s="305" t="n">
        <v>6.146956658793197</v>
      </c>
      <c r="AA90" s="306" t="n"/>
      <c r="AB90" s="307" t="n"/>
      <c r="AC90" s="307" t="n"/>
      <c r="AD90" s="307" t="n"/>
      <c r="AE90" s="307" t="n"/>
      <c r="AF90" s="307" t="n"/>
      <c r="AG90" s="306" t="n"/>
      <c r="AH90" s="284" t="n"/>
      <c r="AI90" s="284" t="n"/>
      <c r="AJ90" s="306" t="n"/>
      <c r="AK90" s="285" t="n"/>
      <c r="AL90" s="306" t="n"/>
      <c r="AM90" s="48" t="n"/>
      <c r="AN90" s="191" t="n"/>
      <c r="AO90" s="191" t="n"/>
    </row>
    <row r="91">
      <c r="A91" s="48" t="n">
        <v>86</v>
      </c>
      <c r="B91" s="299" t="n"/>
      <c r="C91" s="300" t="n"/>
      <c r="D91" s="300" t="n"/>
      <c r="E91" s="300" t="n"/>
      <c r="F91" s="300" t="n"/>
      <c r="G91" s="300" t="n"/>
      <c r="H91" s="300" t="n"/>
      <c r="I91" s="300" t="n"/>
      <c r="J91" s="300" t="n"/>
      <c r="K91" s="301" t="inlineStr">
        <is>
          <t>.</t>
        </is>
      </c>
      <c r="L91" s="302" t="inlineStr">
        <is>
          <t>Osteocalcin</t>
        </is>
      </c>
      <c r="M91" s="303" t="inlineStr">
        <is>
          <t>Serum/plasma</t>
        </is>
      </c>
      <c r="N91" s="303" t="n">
        <v>8.9</v>
      </c>
      <c r="O91" s="303" t="n">
        <v>32.3</v>
      </c>
      <c r="P91" s="303" t="inlineStr">
        <is>
          <t>June 6th 2022</t>
        </is>
      </c>
      <c r="Q91" s="304" t="n">
        <v>44720</v>
      </c>
      <c r="R91" s="305" t="n">
        <v>6.675000000000001</v>
      </c>
      <c r="S91" s="305" t="n">
        <v>12.56389917581322</v>
      </c>
      <c r="T91" s="305" t="n">
        <v>23.57764917581321</v>
      </c>
      <c r="U91" s="305" t="n">
        <v>4.45</v>
      </c>
      <c r="V91" s="305" t="n">
        <v>8.375932783875477</v>
      </c>
      <c r="W91" s="305" t="n">
        <v>15.71843278387548</v>
      </c>
      <c r="X91" s="305" t="n">
        <v>2.225</v>
      </c>
      <c r="Y91" s="305" t="n">
        <v>4.187966391937739</v>
      </c>
      <c r="Z91" s="305" t="n">
        <v>7.859216391937739</v>
      </c>
      <c r="AA91" s="306" t="n"/>
      <c r="AB91" s="307" t="n"/>
      <c r="AC91" s="307" t="n"/>
      <c r="AD91" s="307" t="n"/>
      <c r="AE91" s="307" t="n"/>
      <c r="AF91" s="307" t="n"/>
      <c r="AG91" s="306" t="n"/>
      <c r="AH91" s="284" t="n"/>
      <c r="AI91" s="284" t="n"/>
      <c r="AJ91" s="306" t="n"/>
      <c r="AK91" s="285" t="n"/>
      <c r="AL91" s="306" t="n"/>
      <c r="AM91" s="48" t="n"/>
      <c r="AN91" s="191" t="n"/>
      <c r="AO91" s="191" t="n"/>
    </row>
    <row r="92">
      <c r="A92" s="48" t="n">
        <v>87</v>
      </c>
      <c r="B92" s="299" t="n"/>
      <c r="C92" s="300" t="n"/>
      <c r="D92" s="300" t="n"/>
      <c r="E92" s="300" t="n"/>
      <c r="F92" s="300" t="n"/>
      <c r="G92" s="300" t="n"/>
      <c r="H92" s="300" t="n"/>
      <c r="I92" s="300" t="n"/>
      <c r="J92" s="300" t="n"/>
      <c r="K92" s="301" t="inlineStr">
        <is>
          <t>.</t>
        </is>
      </c>
      <c r="L92" s="302" t="inlineStr">
        <is>
          <t>Pancreatic Amylase</t>
        </is>
      </c>
      <c r="M92" s="303" t="inlineStr">
        <is>
          <t>Serum/plasma</t>
        </is>
      </c>
      <c r="N92" s="303" t="n">
        <v>6.6</v>
      </c>
      <c r="O92" s="303" t="n">
        <v>25.7</v>
      </c>
      <c r="P92" s="303" t="inlineStr">
        <is>
          <t>June 6th 2022</t>
        </is>
      </c>
      <c r="Q92" s="304" t="n">
        <v>44720</v>
      </c>
      <c r="R92" s="305" t="n">
        <v>4.949999999999999</v>
      </c>
      <c r="S92" s="305" t="n">
        <v>9.95022769839967</v>
      </c>
      <c r="T92" s="305" t="n">
        <v>18.11772769839967</v>
      </c>
      <c r="U92" s="305" t="n">
        <v>3.3</v>
      </c>
      <c r="V92" s="305" t="n">
        <v>6.633485132266447</v>
      </c>
      <c r="W92" s="305" t="n">
        <v>12.07848513226645</v>
      </c>
      <c r="X92" s="305" t="n">
        <v>1.65</v>
      </c>
      <c r="Y92" s="305" t="n">
        <v>3.316742566133223</v>
      </c>
      <c r="Z92" s="305" t="n">
        <v>6.039242566133224</v>
      </c>
      <c r="AA92" s="306" t="n"/>
      <c r="AB92" s="307" t="n"/>
      <c r="AC92" s="307" t="n"/>
      <c r="AD92" s="307" t="n"/>
      <c r="AE92" s="307" t="n"/>
      <c r="AF92" s="307" t="n"/>
      <c r="AG92" s="306" t="n"/>
      <c r="AH92" s="284" t="n"/>
      <c r="AI92" s="284" t="n"/>
      <c r="AJ92" s="306" t="n"/>
      <c r="AK92" s="285" t="n"/>
      <c r="AL92" s="306" t="n"/>
      <c r="AM92" s="48" t="n"/>
      <c r="AN92" s="191" t="n"/>
      <c r="AO92" s="191" t="n"/>
    </row>
    <row r="93">
      <c r="A93" s="48" t="n">
        <v>88</v>
      </c>
      <c r="B93" s="299" t="inlineStr">
        <is>
          <t>PARATHYROID HORMONE</t>
        </is>
      </c>
      <c r="C93" s="300" t="inlineStr">
        <is>
          <t>Parathyroid
Hormone (PTH I-84)</t>
        </is>
      </c>
      <c r="D93" s="308" t="inlineStr">
        <is>
          <t>± 30.2%</t>
        </is>
      </c>
      <c r="E93" s="300" t="n"/>
      <c r="F93" s="300" t="inlineStr">
        <is>
          <t>± 30%</t>
        </is>
      </c>
      <c r="G93" s="300" t="inlineStr">
        <is>
          <t>±21.2%</t>
        </is>
      </c>
      <c r="H93" s="308" t="inlineStr">
        <is>
          <t>± 30.2%</t>
        </is>
      </c>
      <c r="I93" s="300" t="n"/>
      <c r="J93" s="300" t="inlineStr">
        <is>
          <t>± 20.0%[f]
± 30.0%[i]</t>
        </is>
      </c>
      <c r="K93" s="301" t="inlineStr">
        <is>
          <t>.</t>
        </is>
      </c>
      <c r="L93" s="302" t="inlineStr">
        <is>
          <t>Parathyroid hormone</t>
        </is>
      </c>
      <c r="M93" s="303" t="inlineStr">
        <is>
          <t>Serum/plasma</t>
        </is>
      </c>
      <c r="N93" s="303" t="n">
        <v>15.7</v>
      </c>
      <c r="O93" s="303" t="n">
        <v>23.5</v>
      </c>
      <c r="P93" s="303" t="inlineStr">
        <is>
          <t>June 6th 2022</t>
        </is>
      </c>
      <c r="Q93" s="304" t="n">
        <v>44720</v>
      </c>
      <c r="R93" s="305" t="n">
        <v>11.775</v>
      </c>
      <c r="S93" s="305" t="n">
        <v>10.59824572747773</v>
      </c>
      <c r="T93" s="305" t="n">
        <v>30.02699572747773</v>
      </c>
      <c r="U93" s="305" t="n">
        <v>7.85</v>
      </c>
      <c r="V93" s="305" t="n">
        <v>7.065497151651821</v>
      </c>
      <c r="W93" s="305" t="n">
        <v>20.01799715165182</v>
      </c>
      <c r="X93" s="305" t="n">
        <v>3.925</v>
      </c>
      <c r="Y93" s="305" t="n">
        <v>3.532748575825911</v>
      </c>
      <c r="Z93" s="305" t="n">
        <v>10.00899857582591</v>
      </c>
      <c r="AA93" s="306" t="n"/>
      <c r="AB93" s="309" t="inlineStr">
        <is>
          <t>Parathyroid hormone (PTH)</t>
        </is>
      </c>
      <c r="AC93" s="309" t="inlineStr">
        <is>
          <t>P-</t>
        </is>
      </c>
      <c r="AD93" s="310" t="n"/>
      <c r="AE93" s="311" t="n">
        <v>0.3343</v>
      </c>
      <c r="AF93" s="315" t="n"/>
      <c r="AG93" s="306" t="n"/>
      <c r="AH93" s="313" t="n"/>
      <c r="AI93" s="286" t="n"/>
      <c r="AJ93" s="306" t="n"/>
      <c r="AK93" s="287" t="n"/>
      <c r="AL93" s="306" t="n"/>
      <c r="AM93" s="48" t="n">
        <v>30.2</v>
      </c>
      <c r="AN93" s="191" t="inlineStr">
        <is>
          <t>A: Westgard's recommended choice</t>
        </is>
      </c>
      <c r="AO93" s="191" t="inlineStr">
        <is>
          <t>RICOS</t>
        </is>
      </c>
    </row>
    <row r="94">
      <c r="A94" s="48" t="n">
        <v>89</v>
      </c>
      <c r="B94" s="299" t="n"/>
      <c r="C94" s="300" t="n"/>
      <c r="D94" s="300" t="n"/>
      <c r="E94" s="300" t="n"/>
      <c r="F94" s="300" t="n"/>
      <c r="G94" s="300" t="n"/>
      <c r="H94" s="300" t="n"/>
      <c r="I94" s="300" t="n"/>
      <c r="J94" s="300" t="n"/>
      <c r="K94" s="301" t="inlineStr">
        <is>
          <t>.</t>
        </is>
      </c>
      <c r="L94" s="302" t="inlineStr">
        <is>
          <t>Partial pressure carbon dioxide</t>
        </is>
      </c>
      <c r="M94" s="303" t="inlineStr">
        <is>
          <t>Whole Blood</t>
        </is>
      </c>
      <c r="N94" s="303" t="n">
        <v>4.8</v>
      </c>
      <c r="O94" s="303" t="n">
        <v>5.3</v>
      </c>
      <c r="P94" s="303" t="inlineStr">
        <is>
          <t>February 11th 2021</t>
        </is>
      </c>
      <c r="Q94" s="304" t="n">
        <v>44720</v>
      </c>
      <c r="R94" s="305" t="n">
        <v>3.6</v>
      </c>
      <c r="S94" s="305" t="n">
        <v>2.681446671108713</v>
      </c>
      <c r="T94" s="305" t="n">
        <v>8.621446671108712</v>
      </c>
      <c r="U94" s="305" t="n">
        <v>2.4</v>
      </c>
      <c r="V94" s="305" t="n">
        <v>1.787631114072475</v>
      </c>
      <c r="W94" s="305" t="n">
        <v>5.747631114072475</v>
      </c>
      <c r="X94" s="305" t="n">
        <v>1.2</v>
      </c>
      <c r="Y94" s="305" t="n">
        <v>0.8938155570362377</v>
      </c>
      <c r="Z94" s="305" t="n">
        <v>2.873815557036238</v>
      </c>
      <c r="AA94" s="306" t="n"/>
      <c r="AB94" s="307" t="n"/>
      <c r="AC94" s="307" t="n"/>
      <c r="AD94" s="307" t="n"/>
      <c r="AE94" s="307" t="n"/>
      <c r="AF94" s="307" t="n"/>
      <c r="AG94" s="306" t="n"/>
      <c r="AH94" s="284" t="n"/>
      <c r="AI94" s="284" t="n"/>
      <c r="AJ94" s="306" t="n"/>
      <c r="AK94" s="285" t="n"/>
      <c r="AL94" s="306" t="n"/>
      <c r="AM94" s="48" t="n"/>
      <c r="AN94" s="191" t="n"/>
      <c r="AO94" s="191" t="n"/>
    </row>
    <row r="95">
      <c r="A95" s="48" t="n">
        <v>90</v>
      </c>
      <c r="B95" s="299" t="inlineStr">
        <is>
          <t>PHOSPHATE</t>
        </is>
      </c>
      <c r="C95" s="300" t="inlineStr">
        <is>
          <t>Phosphorous</t>
        </is>
      </c>
      <c r="D95" s="308" t="inlineStr">
        <is>
          <t>± 10.1%</t>
        </is>
      </c>
      <c r="E95" s="300" t="n"/>
      <c r="F95" s="300" t="inlineStr">
        <is>
          <t>± 0.3
mg/dL or 10%</t>
        </is>
      </c>
      <c r="G95" s="300" t="n"/>
      <c r="H95" s="308" t="inlineStr">
        <is>
          <t>±10.1</t>
        </is>
      </c>
      <c r="I95" s="300" t="inlineStr">
        <is>
          <t>± 17%</t>
        </is>
      </c>
      <c r="J95" s="300" t="inlineStr">
        <is>
          <t>± 9.7%[f]
± 14.6%[g]</t>
        </is>
      </c>
      <c r="K95" s="301" t="inlineStr">
        <is>
          <t>.</t>
        </is>
      </c>
      <c r="L95" s="302" t="inlineStr">
        <is>
          <t>Phosphate</t>
        </is>
      </c>
      <c r="M95" s="303" t="inlineStr">
        <is>
          <t>Serum/plasma</t>
        </is>
      </c>
      <c r="N95" s="303" t="n">
        <v>7.7</v>
      </c>
      <c r="O95" s="303" t="n">
        <v>10.7</v>
      </c>
      <c r="P95" s="303" t="inlineStr">
        <is>
          <t>June 6th 2022</t>
        </is>
      </c>
      <c r="Q95" s="304" t="n">
        <v>44720</v>
      </c>
      <c r="R95" s="305" t="n">
        <v>5.775</v>
      </c>
      <c r="S95" s="305" t="n">
        <v>4.943461590828839</v>
      </c>
      <c r="T95" s="305" t="n">
        <v>14.47221159082884</v>
      </c>
      <c r="U95" s="305" t="n">
        <v>3.85</v>
      </c>
      <c r="V95" s="305" t="n">
        <v>3.295641060552559</v>
      </c>
      <c r="W95" s="305" t="n">
        <v>9.648141060552559</v>
      </c>
      <c r="X95" s="305" t="n">
        <v>1.925</v>
      </c>
      <c r="Y95" s="305" t="n">
        <v>1.64782053027628</v>
      </c>
      <c r="Z95" s="305" t="n">
        <v>4.82407053027628</v>
      </c>
      <c r="AA95" s="306" t="n"/>
      <c r="AB95" s="309" t="inlineStr">
        <is>
          <t>Phosphate</t>
        </is>
      </c>
      <c r="AC95" s="309" t="inlineStr">
        <is>
          <t>S-</t>
        </is>
      </c>
      <c r="AD95" s="314" t="n">
        <v>0.051</v>
      </c>
      <c r="AE95" s="311" t="n">
        <v>0.1011</v>
      </c>
      <c r="AF95" s="315" t="n"/>
      <c r="AG95" s="306" t="n"/>
      <c r="AH95" s="313" t="inlineStr">
        <is>
          <t>0.06 mmol/L ≤ 0.75 mmol/L</t>
        </is>
      </c>
      <c r="AI95" s="286" t="inlineStr">
        <is>
          <t>8% ≥ 0.75 mmol/L</t>
        </is>
      </c>
      <c r="AJ95" s="306" t="n"/>
      <c r="AK95" s="287" t="n"/>
      <c r="AL95" s="306" t="n"/>
      <c r="AM95" s="48" t="n">
        <v>10.1</v>
      </c>
      <c r="AN95" s="191" t="inlineStr">
        <is>
          <t>A: Westgard's recommended choice</t>
        </is>
      </c>
      <c r="AO95" s="191" t="inlineStr">
        <is>
          <t>RICOS</t>
        </is>
      </c>
    </row>
    <row r="96">
      <c r="A96" s="48" t="n">
        <v>91</v>
      </c>
      <c r="B96" s="299" t="n"/>
      <c r="C96" s="300" t="n"/>
      <c r="D96" s="300" t="n"/>
      <c r="E96" s="300" t="n"/>
      <c r="F96" s="300" t="n"/>
      <c r="G96" s="300" t="n"/>
      <c r="H96" s="300" t="n"/>
      <c r="I96" s="300" t="n"/>
      <c r="J96" s="300" t="n"/>
      <c r="K96" s="301" t="inlineStr">
        <is>
          <t>.</t>
        </is>
      </c>
      <c r="L96" s="302" t="inlineStr">
        <is>
          <t>Plateletcrit</t>
        </is>
      </c>
      <c r="M96" s="303" t="inlineStr">
        <is>
          <t>Whole Blood</t>
        </is>
      </c>
      <c r="N96" s="303" t="n">
        <v>6.4</v>
      </c>
      <c r="O96" s="303" t="n">
        <v>13.5</v>
      </c>
      <c r="P96" s="303" t="inlineStr">
        <is>
          <t>June 6th 2022</t>
        </is>
      </c>
      <c r="Q96" s="304" t="n">
        <v>44720</v>
      </c>
      <c r="R96" s="305" t="n">
        <v>4.800000000000001</v>
      </c>
      <c r="S96" s="305" t="n">
        <v>5.602580320709378</v>
      </c>
      <c r="T96" s="305" t="n">
        <v>13.52258032070938</v>
      </c>
      <c r="U96" s="305" t="n">
        <v>3.2</v>
      </c>
      <c r="V96" s="305" t="n">
        <v>3.735053547139585</v>
      </c>
      <c r="W96" s="305" t="n">
        <v>9.015053547139585</v>
      </c>
      <c r="X96" s="305" t="n">
        <v>1.6</v>
      </c>
      <c r="Y96" s="305" t="n">
        <v>1.867526773569793</v>
      </c>
      <c r="Z96" s="305" t="n">
        <v>4.507526773569793</v>
      </c>
      <c r="AA96" s="306" t="n"/>
      <c r="AB96" s="307" t="n"/>
      <c r="AC96" s="307" t="n"/>
      <c r="AD96" s="307" t="n"/>
      <c r="AE96" s="307" t="n"/>
      <c r="AF96" s="307" t="n"/>
      <c r="AG96" s="306" t="n"/>
      <c r="AH96" s="284" t="n"/>
      <c r="AI96" s="284" t="n"/>
      <c r="AJ96" s="306" t="n"/>
      <c r="AK96" s="285" t="n"/>
      <c r="AL96" s="306" t="n"/>
      <c r="AM96" s="48" t="n"/>
      <c r="AN96" s="191" t="n"/>
      <c r="AO96" s="191" t="n"/>
    </row>
    <row r="97">
      <c r="A97" s="48" t="n">
        <v>92</v>
      </c>
      <c r="B97" s="299" t="n"/>
      <c r="C97" s="300" t="n"/>
      <c r="D97" s="300" t="n"/>
      <c r="E97" s="300" t="n"/>
      <c r="F97" s="300" t="n"/>
      <c r="G97" s="300" t="n"/>
      <c r="H97" s="300" t="n"/>
      <c r="I97" s="300" t="n"/>
      <c r="J97" s="300" t="n"/>
      <c r="K97" s="301" t="inlineStr">
        <is>
          <t>.</t>
        </is>
      </c>
      <c r="L97" s="302" t="inlineStr">
        <is>
          <t>Platelet distribution wide (PDW)</t>
        </is>
      </c>
      <c r="M97" s="303" t="inlineStr">
        <is>
          <t>Whole Blood</t>
        </is>
      </c>
      <c r="N97" s="303" t="n">
        <v>3.8</v>
      </c>
      <c r="O97" s="303" t="n">
        <v>12.3</v>
      </c>
      <c r="P97" s="303" t="inlineStr">
        <is>
          <t>June 6th 2022</t>
        </is>
      </c>
      <c r="Q97" s="304" t="n">
        <v>44720</v>
      </c>
      <c r="R97" s="305" t="n">
        <v>2.85</v>
      </c>
      <c r="S97" s="305" t="n">
        <v>4.82760616144275</v>
      </c>
      <c r="T97" s="305" t="n">
        <v>9.530106161442749</v>
      </c>
      <c r="U97" s="305" t="n">
        <v>1.9</v>
      </c>
      <c r="V97" s="305" t="n">
        <v>3.2184041076285</v>
      </c>
      <c r="W97" s="305" t="n">
        <v>6.353404107628499</v>
      </c>
      <c r="X97" s="305" t="n">
        <v>0.95</v>
      </c>
      <c r="Y97" s="305" t="n">
        <v>1.60920205381425</v>
      </c>
      <c r="Z97" s="305" t="n">
        <v>3.17670205381425</v>
      </c>
      <c r="AA97" s="306" t="n"/>
      <c r="AB97" s="307" t="n"/>
      <c r="AC97" s="307" t="n"/>
      <c r="AD97" s="307" t="n"/>
      <c r="AE97" s="307" t="n"/>
      <c r="AF97" s="307" t="n"/>
      <c r="AG97" s="306" t="n"/>
      <c r="AH97" s="284" t="n"/>
      <c r="AI97" s="284" t="n"/>
      <c r="AJ97" s="306" t="n"/>
      <c r="AK97" s="285" t="n"/>
      <c r="AL97" s="306" t="n"/>
      <c r="AM97" s="48" t="n"/>
      <c r="AN97" s="191" t="n"/>
      <c r="AO97" s="191" t="n"/>
    </row>
    <row r="98">
      <c r="A98" s="48" t="n">
        <v>93</v>
      </c>
      <c r="B98" s="299" t="n"/>
      <c r="C98" s="300" t="n"/>
      <c r="D98" s="300" t="n"/>
      <c r="E98" s="300" t="n"/>
      <c r="F98" s="300" t="n"/>
      <c r="G98" s="300" t="n"/>
      <c r="H98" s="300" t="n"/>
      <c r="I98" s="300" t="n"/>
      <c r="J98" s="300" t="n"/>
      <c r="K98" s="301" t="inlineStr">
        <is>
          <t>.</t>
        </is>
      </c>
      <c r="L98" s="302" t="inlineStr">
        <is>
          <t>Platelet larger cell ratio (P-LCR)</t>
        </is>
      </c>
      <c r="M98" s="303" t="inlineStr">
        <is>
          <t>Whole Blood</t>
        </is>
      </c>
      <c r="N98" s="303" t="n">
        <v>6.7</v>
      </c>
      <c r="O98" s="303" t="n">
        <v>20.9</v>
      </c>
      <c r="P98" s="303" t="inlineStr">
        <is>
          <t>July 3rd 2020</t>
        </is>
      </c>
      <c r="Q98" s="304" t="n">
        <v>44720</v>
      </c>
      <c r="R98" s="305" t="n">
        <v>5.025</v>
      </c>
      <c r="S98" s="305" t="n">
        <v>8.230374383951194</v>
      </c>
      <c r="T98" s="305" t="n">
        <v>16.52162438395119</v>
      </c>
      <c r="U98" s="305" t="n">
        <v>3.35</v>
      </c>
      <c r="V98" s="305" t="n">
        <v>5.486916255967462</v>
      </c>
      <c r="W98" s="305" t="n">
        <v>11.01441625596746</v>
      </c>
      <c r="X98" s="305" t="n">
        <v>1.675</v>
      </c>
      <c r="Y98" s="305" t="n">
        <v>2.743458127983731</v>
      </c>
      <c r="Z98" s="305" t="n">
        <v>5.507208127983731</v>
      </c>
      <c r="AA98" s="306" t="n"/>
      <c r="AB98" s="307" t="n"/>
      <c r="AC98" s="307" t="n"/>
      <c r="AD98" s="307" t="n"/>
      <c r="AE98" s="307" t="n"/>
      <c r="AF98" s="307" t="n"/>
      <c r="AG98" s="306" t="n"/>
      <c r="AH98" s="284" t="n"/>
      <c r="AI98" s="284" t="n"/>
      <c r="AJ98" s="306" t="n"/>
      <c r="AK98" s="285" t="n"/>
      <c r="AL98" s="306" t="n"/>
      <c r="AM98" s="48" t="n"/>
      <c r="AN98" s="191" t="n"/>
      <c r="AO98" s="191" t="n"/>
    </row>
    <row r="99">
      <c r="A99" s="48" t="n">
        <v>94</v>
      </c>
      <c r="B99" s="299" t="inlineStr">
        <is>
          <t>POTASSIUM</t>
        </is>
      </c>
      <c r="C99" s="300" t="inlineStr">
        <is>
          <t>Potassium</t>
        </is>
      </c>
      <c r="D99" s="300" t="inlineStr">
        <is>
          <t>± 0.3 mmol/L</t>
        </is>
      </c>
      <c r="E99" s="300" t="inlineStr">
        <is>
          <t>± 0.5
mmol/L</t>
        </is>
      </c>
      <c r="F99" s="300" t="inlineStr">
        <is>
          <t>± 0.3
mmol/L</t>
        </is>
      </c>
      <c r="G99" s="300" t="inlineStr">
        <is>
          <t>±5.6%</t>
        </is>
      </c>
      <c r="H99" s="300" t="inlineStr">
        <is>
          <t>± 5.6%</t>
        </is>
      </c>
      <c r="I99" s="300" t="inlineStr">
        <is>
          <t>± 8%</t>
        </is>
      </c>
      <c r="J99" s="300" t="inlineStr">
        <is>
          <t>±4.6%[b]
±4.8%[f]
±7.3%[g]</t>
        </is>
      </c>
      <c r="K99" s="301" t="inlineStr">
        <is>
          <t>.</t>
        </is>
      </c>
      <c r="L99" s="302" t="inlineStr">
        <is>
          <t>Potassium</t>
        </is>
      </c>
      <c r="M99" s="303" t="inlineStr">
        <is>
          <t>Serum/plasma</t>
        </is>
      </c>
      <c r="N99" s="303" t="n">
        <v>4</v>
      </c>
      <c r="O99" s="303" t="n">
        <v>4.1</v>
      </c>
      <c r="P99" s="303" t="inlineStr">
        <is>
          <t>June 6th 2022</t>
        </is>
      </c>
      <c r="Q99" s="304" t="n">
        <v>44720</v>
      </c>
      <c r="R99" s="305" t="n">
        <v>3</v>
      </c>
      <c r="S99" s="305" t="n">
        <v>2.148000523742953</v>
      </c>
      <c r="T99" s="316" t="n">
        <v>7.098000523742952</v>
      </c>
      <c r="U99" s="305" t="n">
        <v>2</v>
      </c>
      <c r="V99" s="305" t="n">
        <v>1.432000349161969</v>
      </c>
      <c r="W99" s="305" t="n">
        <v>4.732000349161968</v>
      </c>
      <c r="X99" s="305" t="n">
        <v>1</v>
      </c>
      <c r="Y99" s="305" t="n">
        <v>0.7160001745809843</v>
      </c>
      <c r="Z99" s="305" t="n">
        <v>2.366000174580984</v>
      </c>
      <c r="AA99" s="306" t="n"/>
      <c r="AB99" s="309" t="inlineStr">
        <is>
          <t>Potassium</t>
        </is>
      </c>
      <c r="AC99" s="309" t="inlineStr">
        <is>
          <t>S-</t>
        </is>
      </c>
      <c r="AD99" s="310" t="n"/>
      <c r="AE99" s="311" t="n">
        <v>0.0561</v>
      </c>
      <c r="AF99" s="312" t="n">
        <v>0.08400000000000001</v>
      </c>
      <c r="AG99" s="306" t="n"/>
      <c r="AH99" s="313" t="inlineStr">
        <is>
          <t>0.2 mmol/L ≤ 4.0 mmol/L</t>
        </is>
      </c>
      <c r="AI99" s="286" t="inlineStr">
        <is>
          <t>5% ≥ 4.0 mmol/L</t>
        </is>
      </c>
      <c r="AJ99" s="306" t="n"/>
      <c r="AK99" s="287" t="n"/>
      <c r="AL99" s="306" t="n"/>
      <c r="AM99" s="48" t="n">
        <v>7.1</v>
      </c>
      <c r="AN99" s="191" t="inlineStr">
        <is>
          <t>C: Algorithm - choice 2 (instead of SOTA)</t>
        </is>
      </c>
      <c r="AO99" s="191" t="inlineStr">
        <is>
          <t>EFLM_M</t>
        </is>
      </c>
    </row>
    <row r="100">
      <c r="A100" s="48" t="n">
        <v>95</v>
      </c>
      <c r="B100" s="299" t="inlineStr">
        <is>
          <t>PROLACTIN</t>
        </is>
      </c>
      <c r="C100" s="300" t="inlineStr">
        <is>
          <t>Prolactin_I</t>
        </is>
      </c>
      <c r="D100" s="308" t="inlineStr">
        <is>
          <t>± 20%</t>
        </is>
      </c>
      <c r="E100" s="308" t="inlineStr">
        <is>
          <t>± 20%</t>
        </is>
      </c>
      <c r="F100" s="300" t="n"/>
      <c r="G100" s="300" t="inlineStr">
        <is>
          <t>±17.1%</t>
        </is>
      </c>
      <c r="H100" s="300" t="inlineStr">
        <is>
          <t>± 29.4%</t>
        </is>
      </c>
      <c r="I100" s="300" t="inlineStr">
        <is>
          <t>± 22%</t>
        </is>
      </c>
      <c r="J100" s="300" t="inlineStr">
        <is>
          <t>± 37.37%</t>
        </is>
      </c>
      <c r="K100" s="301" t="inlineStr">
        <is>
          <t>.</t>
        </is>
      </c>
      <c r="L100" s="302" t="inlineStr">
        <is>
          <t>Prolactin</t>
        </is>
      </c>
      <c r="M100" s="303" t="inlineStr">
        <is>
          <t>Serum/plasma</t>
        </is>
      </c>
      <c r="N100" s="303" t="n">
        <v>29.5</v>
      </c>
      <c r="O100" s="303" t="n">
        <v>43</v>
      </c>
      <c r="P100" s="303" t="inlineStr">
        <is>
          <t>June 6th 2022</t>
        </is>
      </c>
      <c r="Q100" s="304" t="n">
        <v>44720</v>
      </c>
      <c r="R100" s="305" t="n">
        <v>22.125</v>
      </c>
      <c r="S100" s="305" t="n">
        <v>19.55491066842291</v>
      </c>
      <c r="T100" s="305" t="n">
        <v>56.06116066842291</v>
      </c>
      <c r="U100" s="305" t="n">
        <v>14.75</v>
      </c>
      <c r="V100" s="305" t="n">
        <v>13.03660711228194</v>
      </c>
      <c r="W100" s="305" t="n">
        <v>37.37410711228193</v>
      </c>
      <c r="X100" s="305" t="n">
        <v>7.375</v>
      </c>
      <c r="Y100" s="305" t="n">
        <v>6.518303556140969</v>
      </c>
      <c r="Z100" s="305" t="n">
        <v>18.68705355614097</v>
      </c>
      <c r="AA100" s="306" t="n"/>
      <c r="AB100" s="309" t="inlineStr">
        <is>
          <t>Prolactin</t>
        </is>
      </c>
      <c r="AC100" s="309" t="inlineStr">
        <is>
          <t>S-</t>
        </is>
      </c>
      <c r="AD100" s="310" t="n"/>
      <c r="AE100" s="311" t="n">
        <v>0.294</v>
      </c>
      <c r="AF100" s="315" t="n"/>
      <c r="AG100" s="306" t="n"/>
      <c r="AH100" s="313" t="inlineStr">
        <is>
          <t>40 mIU/L ≤ 400 mIU/L</t>
        </is>
      </c>
      <c r="AI100" s="286" t="inlineStr">
        <is>
          <t>10% ≥ 400 mIU/L</t>
        </is>
      </c>
      <c r="AJ100" s="306" t="n"/>
      <c r="AK100" s="287" t="n"/>
      <c r="AL100" s="306" t="n"/>
      <c r="AM100" s="48" t="n">
        <v>20</v>
      </c>
      <c r="AN100" s="191" t="inlineStr">
        <is>
          <t>A: Westgard's recommended choice</t>
        </is>
      </c>
      <c r="AO100" s="191" t="inlineStr">
        <is>
          <t>CLIA</t>
        </is>
      </c>
    </row>
    <row r="101">
      <c r="A101" s="48" t="n">
        <v>96</v>
      </c>
      <c r="B101" s="299" t="inlineStr">
        <is>
          <t>PROSTATE-SPECIFIC AG</t>
        </is>
      </c>
      <c r="C101" s="300" t="inlineStr">
        <is>
          <t>Prostate Specific Antigen (PSA) including free (f), conjugated (c), and total (t)</t>
        </is>
      </c>
      <c r="D101" s="308" t="inlineStr">
        <is>
          <t>± 33.6%</t>
        </is>
      </c>
      <c r="E101" s="300" t="n"/>
      <c r="F101" s="300" t="inlineStr">
        <is>
          <t>± 0.2 ng/dL or 20%</t>
        </is>
      </c>
      <c r="G101" s="300" t="inlineStr">
        <is>
          <t>±11.6%</t>
        </is>
      </c>
      <c r="H101" s="308" t="inlineStr">
        <is>
          <t>± 33.6%</t>
        </is>
      </c>
      <c r="I101" s="300" t="inlineStr">
        <is>
          <t>± 17%</t>
        </is>
      </c>
      <c r="J101" s="300" t="inlineStr">
        <is>
          <t>c±21.9%[g] f±17.5%[g] t±16.2%[g] t±16.2%[f] t±24.4%[i] c±21.9%[f] c±32.8%[i] f±17.5%[f] f±26.3%[i]</t>
        </is>
      </c>
      <c r="K101" s="301" t="inlineStr">
        <is>
          <t>.</t>
        </is>
      </c>
      <c r="L101" s="302" t="inlineStr">
        <is>
          <t>Prostate specific antigen (PSA)</t>
        </is>
      </c>
      <c r="M101" s="303" t="inlineStr">
        <is>
          <t>Serum/plasma</t>
        </is>
      </c>
      <c r="N101" s="303" t="n">
        <v>6.8</v>
      </c>
      <c r="O101" s="303" t="n">
        <v>42</v>
      </c>
      <c r="P101" s="303" t="inlineStr">
        <is>
          <t>October 20th 2019</t>
        </is>
      </c>
      <c r="Q101" s="304" t="n">
        <v>44720</v>
      </c>
      <c r="R101" s="305" t="n">
        <v>5.1</v>
      </c>
      <c r="S101" s="305" t="n">
        <v>15.95509323068969</v>
      </c>
      <c r="T101" s="305" t="n">
        <v>24.37009323068969</v>
      </c>
      <c r="U101" s="305" t="n">
        <v>3.4</v>
      </c>
      <c r="V101" s="305" t="n">
        <v>10.63672882045979</v>
      </c>
      <c r="W101" s="305" t="n">
        <v>16.24672882045979</v>
      </c>
      <c r="X101" s="305" t="n">
        <v>1.7</v>
      </c>
      <c r="Y101" s="305" t="n">
        <v>5.318364410229897</v>
      </c>
      <c r="Z101" s="305" t="n">
        <v>8.123364410229897</v>
      </c>
      <c r="AA101" s="306" t="n"/>
      <c r="AB101" s="309" t="inlineStr">
        <is>
          <t>Prostatic specific antigen (PSA) Total</t>
        </is>
      </c>
      <c r="AC101" s="309" t="inlineStr">
        <is>
          <t>S-</t>
        </is>
      </c>
      <c r="AD101" s="314" t="n">
        <v>0.168</v>
      </c>
      <c r="AE101" s="311" t="n">
        <v>0.336</v>
      </c>
      <c r="AF101" s="315" t="n"/>
      <c r="AG101" s="306" t="n"/>
      <c r="AH101" s="313" t="inlineStr">
        <is>
          <t>0.4 ug/L ≤ 5.0 ug/L</t>
        </is>
      </c>
      <c r="AI101" s="286" t="inlineStr">
        <is>
          <t>8% ≥ 5.0 ug/L</t>
        </is>
      </c>
      <c r="AJ101" s="306" t="n"/>
      <c r="AK101" s="287" t="n"/>
      <c r="AL101" s="306" t="n"/>
      <c r="AM101" s="48" t="n">
        <v>33.6</v>
      </c>
      <c r="AN101" s="191" t="inlineStr">
        <is>
          <t>A: Westgard's recommended choice</t>
        </is>
      </c>
      <c r="AO101" s="191" t="inlineStr">
        <is>
          <t>RICOS</t>
        </is>
      </c>
    </row>
    <row r="102">
      <c r="A102" s="48" t="n">
        <v>97</v>
      </c>
      <c r="B102" s="299" t="n"/>
      <c r="C102" s="300" t="n"/>
      <c r="D102" s="300" t="n"/>
      <c r="E102" s="300" t="n"/>
      <c r="F102" s="300" t="n"/>
      <c r="G102" s="300" t="n"/>
      <c r="H102" s="300" t="n"/>
      <c r="I102" s="300" t="n"/>
      <c r="J102" s="300" t="n"/>
      <c r="K102" s="301" t="inlineStr">
        <is>
          <t>.</t>
        </is>
      </c>
      <c r="L102" s="302" t="inlineStr">
        <is>
          <t>Prostate specific antigen (PSA) - Conjugated</t>
        </is>
      </c>
      <c r="M102" s="303" t="inlineStr">
        <is>
          <t>Serum/plasma</t>
        </is>
      </c>
      <c r="N102" s="303" t="n">
        <v>8.800000000000001</v>
      </c>
      <c r="O102" s="303" t="n">
        <v>57.7</v>
      </c>
      <c r="P102" s="303" t="inlineStr">
        <is>
          <t>November 9th 2019</t>
        </is>
      </c>
      <c r="Q102" s="304" t="n">
        <v>44720</v>
      </c>
      <c r="R102" s="305" t="n">
        <v>6.600000000000001</v>
      </c>
      <c r="S102" s="305" t="n">
        <v>21.88769988486684</v>
      </c>
      <c r="T102" s="305" t="n">
        <v>32.77769988486685</v>
      </c>
      <c r="U102" s="305" t="n">
        <v>4.4</v>
      </c>
      <c r="V102" s="305" t="n">
        <v>14.59179992324456</v>
      </c>
      <c r="W102" s="305" t="n">
        <v>21.85179992324456</v>
      </c>
      <c r="X102" s="305" t="n">
        <v>2.2</v>
      </c>
      <c r="Y102" s="305" t="n">
        <v>7.295899961622282</v>
      </c>
      <c r="Z102" s="305" t="n">
        <v>10.92589996162228</v>
      </c>
      <c r="AA102" s="306" t="n"/>
      <c r="AB102" s="307" t="n"/>
      <c r="AC102" s="307" t="n"/>
      <c r="AD102" s="307" t="n"/>
      <c r="AE102" s="307" t="n"/>
      <c r="AF102" s="307" t="n"/>
      <c r="AG102" s="306" t="n"/>
      <c r="AH102" s="284" t="n"/>
      <c r="AI102" s="284" t="n"/>
      <c r="AJ102" s="306" t="n"/>
      <c r="AK102" s="285" t="n"/>
      <c r="AL102" s="306" t="n"/>
      <c r="AM102" s="48" t="n"/>
      <c r="AN102" s="191" t="n"/>
      <c r="AO102" s="191" t="n"/>
    </row>
    <row r="103">
      <c r="A103" s="48" t="n">
        <v>98</v>
      </c>
      <c r="B103" s="299" t="inlineStr">
        <is>
          <t>FREE PSA</t>
        </is>
      </c>
      <c r="C103" s="300" t="n"/>
      <c r="D103" s="308" t="n"/>
      <c r="E103" s="300" t="n"/>
      <c r="F103" s="300" t="n"/>
      <c r="G103" s="300" t="n"/>
      <c r="H103" s="308" t="n"/>
      <c r="I103" s="300" t="n"/>
      <c r="J103" s="300" t="n"/>
      <c r="K103" s="301" t="inlineStr">
        <is>
          <t>.</t>
        </is>
      </c>
      <c r="L103" s="302" t="inlineStr">
        <is>
          <t>Prostate specific antigen (PSA) - free</t>
        </is>
      </c>
      <c r="M103" s="303" t="inlineStr">
        <is>
          <t>Serum/plasma</t>
        </is>
      </c>
      <c r="N103" s="303" t="n">
        <v>7.1</v>
      </c>
      <c r="O103" s="303" t="n">
        <v>46.2</v>
      </c>
      <c r="P103" s="303" t="inlineStr">
        <is>
          <t>October 20th 2019</t>
        </is>
      </c>
      <c r="Q103" s="304" t="n">
        <v>44720</v>
      </c>
      <c r="R103" s="305" t="n">
        <v>5.324999999999999</v>
      </c>
      <c r="S103" s="305" t="n">
        <v>17.52839214674295</v>
      </c>
      <c r="T103" s="305" t="n">
        <v>26.31464214674295</v>
      </c>
      <c r="U103" s="305" t="n">
        <v>3.55</v>
      </c>
      <c r="V103" s="305" t="n">
        <v>11.6855947644953</v>
      </c>
      <c r="W103" s="305" t="n">
        <v>17.5430947644953</v>
      </c>
      <c r="X103" s="305" t="n">
        <v>1.775</v>
      </c>
      <c r="Y103" s="305" t="n">
        <v>5.84279738224765</v>
      </c>
      <c r="Z103" s="305" t="n">
        <v>8.77154738224765</v>
      </c>
      <c r="AA103" s="306" t="n"/>
      <c r="AB103" s="309" t="inlineStr">
        <is>
          <t>Prostatic specific antigen (PSA) Free</t>
        </is>
      </c>
      <c r="AC103" s="309" t="inlineStr">
        <is>
          <t>S-</t>
        </is>
      </c>
      <c r="AD103" s="310" t="n"/>
      <c r="AE103" s="321" t="n"/>
      <c r="AF103" s="315" t="n"/>
      <c r="AG103" s="306" t="n"/>
      <c r="AH103" s="313" t="inlineStr">
        <is>
          <t>0.2 ug/L ≤ 1.4 ug/L</t>
        </is>
      </c>
      <c r="AI103" s="286" t="inlineStr">
        <is>
          <t>15% ≥ 1.4 ug/L</t>
        </is>
      </c>
      <c r="AJ103" s="306" t="n"/>
      <c r="AK103" s="287" t="n"/>
      <c r="AL103" s="306" t="n"/>
      <c r="AM103" s="48" t="n">
        <v>33.6</v>
      </c>
      <c r="AN103" s="191" t="inlineStr">
        <is>
          <t>A: Westgard's recommended choice</t>
        </is>
      </c>
      <c r="AO103" s="191" t="inlineStr">
        <is>
          <t>RICOS</t>
        </is>
      </c>
    </row>
    <row r="104">
      <c r="A104" s="48" t="n">
        <v>99</v>
      </c>
      <c r="B104" s="299" t="inlineStr">
        <is>
          <t>TOTAL PROTEIN</t>
        </is>
      </c>
      <c r="C104" s="300" t="inlineStr">
        <is>
          <t>Total protein</t>
        </is>
      </c>
      <c r="D104" s="308" t="inlineStr">
        <is>
          <t>± 10%</t>
        </is>
      </c>
      <c r="E104" s="308" t="inlineStr">
        <is>
          <t>± 10%</t>
        </is>
      </c>
      <c r="F104" s="300" t="inlineStr">
        <is>
          <t>± 8.0%</t>
        </is>
      </c>
      <c r="G104" s="300" t="inlineStr">
        <is>
          <t>±8.7%</t>
        </is>
      </c>
      <c r="H104" s="300" t="inlineStr">
        <is>
          <t>± 3.6%</t>
        </is>
      </c>
      <c r="I104" s="300" t="inlineStr">
        <is>
          <t>± 12%</t>
        </is>
      </c>
      <c r="J104" s="300" t="inlineStr">
        <is>
          <t>± 3.4%[b]
± 3.5%[f]
± 5.2%[g]</t>
        </is>
      </c>
      <c r="K104" s="301" t="inlineStr">
        <is>
          <t>.</t>
        </is>
      </c>
      <c r="L104" s="302" t="inlineStr">
        <is>
          <t>Protein (total)</t>
        </is>
      </c>
      <c r="M104" s="303" t="inlineStr">
        <is>
          <t>Serum/plasma</t>
        </is>
      </c>
      <c r="N104" s="303" t="n">
        <v>2.6</v>
      </c>
      <c r="O104" s="303" t="n">
        <v>4.6</v>
      </c>
      <c r="P104" s="303" t="inlineStr">
        <is>
          <t>June 6th 2022</t>
        </is>
      </c>
      <c r="Q104" s="304" t="n">
        <v>44720</v>
      </c>
      <c r="R104" s="305" t="n">
        <v>1.95</v>
      </c>
      <c r="S104" s="305" t="n">
        <v>1.981476722043436</v>
      </c>
      <c r="T104" s="305" t="n">
        <v>5.198976722043437</v>
      </c>
      <c r="U104" s="305" t="n">
        <v>1.3</v>
      </c>
      <c r="V104" s="305" t="n">
        <v>1.320984481362291</v>
      </c>
      <c r="W104" s="305" t="n">
        <v>3.465984481362291</v>
      </c>
      <c r="X104" s="305" t="n">
        <v>0.65</v>
      </c>
      <c r="Y104" s="305" t="n">
        <v>0.6604922406811453</v>
      </c>
      <c r="Z104" s="305" t="n">
        <v>1.732992240681145</v>
      </c>
      <c r="AA104" s="306" t="n"/>
      <c r="AB104" s="309" t="inlineStr">
        <is>
          <t>Protein</t>
        </is>
      </c>
      <c r="AC104" s="309" t="inlineStr">
        <is>
          <t>S-</t>
        </is>
      </c>
      <c r="AD104" s="310" t="n"/>
      <c r="AE104" s="311" t="n">
        <v>0.0363</v>
      </c>
      <c r="AF104" s="312" t="n">
        <v>0.054</v>
      </c>
      <c r="AG104" s="306" t="n"/>
      <c r="AH104" s="313" t="inlineStr">
        <is>
          <t>3 g/L ≤ 60 g/L</t>
        </is>
      </c>
      <c r="AI104" s="286" t="inlineStr">
        <is>
          <t>5% ≥ 60 g/L</t>
        </is>
      </c>
      <c r="AJ104" s="306" t="n"/>
      <c r="AK104" s="287" t="n"/>
      <c r="AL104" s="306" t="n"/>
      <c r="AM104" s="48" t="n">
        <v>10</v>
      </c>
      <c r="AN104" s="191" t="inlineStr">
        <is>
          <t>A: Westgard's recommended choice</t>
        </is>
      </c>
      <c r="AO104" s="191" t="inlineStr">
        <is>
          <t>CLIA</t>
        </is>
      </c>
    </row>
    <row r="105">
      <c r="A105" s="48" t="n">
        <v>100</v>
      </c>
      <c r="B105" s="299" t="n"/>
      <c r="C105" s="300" t="n"/>
      <c r="D105" s="300" t="n"/>
      <c r="E105" s="300" t="n"/>
      <c r="F105" s="300" t="n"/>
      <c r="G105" s="300" t="n"/>
      <c r="H105" s="300" t="n"/>
      <c r="I105" s="300" t="n"/>
      <c r="J105" s="300" t="n"/>
      <c r="K105" s="301" t="inlineStr">
        <is>
          <t>.</t>
        </is>
      </c>
      <c r="L105" s="302" t="inlineStr">
        <is>
          <t>Red cell distribution wide standard deviation (RDW-SD)</t>
        </is>
      </c>
      <c r="M105" s="303" t="inlineStr">
        <is>
          <t>Whole Blood</t>
        </is>
      </c>
      <c r="N105" s="303" t="n">
        <v>1.6</v>
      </c>
      <c r="O105" s="303" t="n">
        <v>4.2</v>
      </c>
      <c r="P105" s="303" t="inlineStr">
        <is>
          <t>June 6th 2022</t>
        </is>
      </c>
      <c r="Q105" s="304" t="n">
        <v>44720</v>
      </c>
      <c r="R105" s="305" t="n">
        <v>1.2</v>
      </c>
      <c r="S105" s="305" t="n">
        <v>1.685415379068318</v>
      </c>
      <c r="T105" s="305" t="n">
        <v>3.665415379068317</v>
      </c>
      <c r="U105" s="305" t="n">
        <v>0.8</v>
      </c>
      <c r="V105" s="305" t="n">
        <v>1.123610252712212</v>
      </c>
      <c r="W105" s="305" t="n">
        <v>2.443610252712212</v>
      </c>
      <c r="X105" s="305" t="n">
        <v>0.4</v>
      </c>
      <c r="Y105" s="305" t="n">
        <v>0.5618051263561058</v>
      </c>
      <c r="Z105" s="305" t="n">
        <v>1.221805126356106</v>
      </c>
      <c r="AA105" s="306" t="n"/>
      <c r="AB105" s="307" t="n"/>
      <c r="AC105" s="307" t="n"/>
      <c r="AD105" s="307" t="n"/>
      <c r="AE105" s="307" t="n"/>
      <c r="AF105" s="307" t="n"/>
      <c r="AG105" s="306" t="n"/>
      <c r="AH105" s="284" t="n"/>
      <c r="AI105" s="284" t="n"/>
      <c r="AJ105" s="306" t="n"/>
      <c r="AK105" s="285" t="n"/>
      <c r="AL105" s="306" t="n"/>
      <c r="AM105" s="48" t="n"/>
      <c r="AN105" s="191" t="n"/>
      <c r="AO105" s="191" t="n"/>
    </row>
    <row r="106">
      <c r="A106" s="48" t="n">
        <v>101</v>
      </c>
      <c r="B106" s="299" t="inlineStr">
        <is>
          <t>Renin</t>
        </is>
      </c>
      <c r="C106" s="300" t="n"/>
      <c r="D106" s="300" t="n"/>
      <c r="E106" s="300" t="n"/>
      <c r="F106" s="300" t="n"/>
      <c r="G106" s="300" t="n"/>
      <c r="H106" s="300" t="n"/>
      <c r="I106" s="300" t="n"/>
      <c r="J106" s="300" t="n"/>
      <c r="K106" s="301" t="inlineStr">
        <is>
          <t>.</t>
        </is>
      </c>
      <c r="L106" s="302" t="inlineStr">
        <is>
          <t>Renin</t>
        </is>
      </c>
      <c r="M106" s="303" t="inlineStr">
        <is>
          <t>Serum/plasma</t>
        </is>
      </c>
      <c r="N106" s="303" t="n">
        <v>30.1</v>
      </c>
      <c r="O106" s="303" t="n">
        <v>41.6</v>
      </c>
      <c r="P106" s="303" t="inlineStr">
        <is>
          <t>November 18th 2019</t>
        </is>
      </c>
      <c r="Q106" s="304" t="n">
        <v>44720</v>
      </c>
      <c r="R106" s="305" t="n">
        <v>22.575</v>
      </c>
      <c r="S106" s="305" t="n">
        <v>19.25532799642738</v>
      </c>
      <c r="T106" s="316" t="n">
        <v>56.50407799642738</v>
      </c>
      <c r="U106" s="305" t="n">
        <v>15.05</v>
      </c>
      <c r="V106" s="305" t="n">
        <v>12.83688533095159</v>
      </c>
      <c r="W106" s="305" t="n">
        <v>37.66938533095158</v>
      </c>
      <c r="X106" s="305" t="n">
        <v>7.525</v>
      </c>
      <c r="Y106" s="305" t="n">
        <v>6.418442665475793</v>
      </c>
      <c r="Z106" s="305" t="n">
        <v>18.83469266547579</v>
      </c>
      <c r="AA106" s="306" t="n"/>
      <c r="AB106" s="309" t="inlineStr">
        <is>
          <t>Renin concentration</t>
        </is>
      </c>
      <c r="AC106" s="309" t="inlineStr">
        <is>
          <t>P-</t>
        </is>
      </c>
      <c r="AD106" s="310" t="n"/>
      <c r="AE106" s="321" t="n"/>
      <c r="AF106" s="315" t="n"/>
      <c r="AG106" s="306" t="n"/>
      <c r="AH106" s="313" t="n"/>
      <c r="AI106" s="286" t="n"/>
      <c r="AJ106" s="306" t="n"/>
      <c r="AK106" s="287" t="n"/>
      <c r="AL106" s="306" t="n"/>
      <c r="AM106" s="48" t="n">
        <v>56.5</v>
      </c>
      <c r="AN106" s="191" t="inlineStr">
        <is>
          <t>C: Algorithm - choice 2</t>
        </is>
      </c>
      <c r="AO106" s="191" t="inlineStr">
        <is>
          <t>EFLM_M</t>
        </is>
      </c>
    </row>
    <row r="107">
      <c r="A107" s="48" t="n">
        <v>102</v>
      </c>
      <c r="B107" s="299" t="n"/>
      <c r="C107" s="300" t="n"/>
      <c r="D107" s="300" t="n"/>
      <c r="E107" s="300" t="n"/>
      <c r="F107" s="300" t="n"/>
      <c r="G107" s="300" t="n"/>
      <c r="H107" s="300" t="n"/>
      <c r="I107" s="300" t="n"/>
      <c r="J107" s="300" t="n"/>
      <c r="K107" s="301" t="inlineStr">
        <is>
          <t>.</t>
        </is>
      </c>
      <c r="L107" s="302" t="inlineStr">
        <is>
          <t>Reticulocyte haemoglobin equivalent (RET-He)</t>
        </is>
      </c>
      <c r="M107" s="303" t="inlineStr">
        <is>
          <t>Whole Blood</t>
        </is>
      </c>
      <c r="N107" s="303" t="n">
        <v>1.7</v>
      </c>
      <c r="O107" s="303" t="n">
        <v>3.3</v>
      </c>
      <c r="P107" s="303" t="inlineStr">
        <is>
          <t>June 6th 2022</t>
        </is>
      </c>
      <c r="Q107" s="304" t="n">
        <v>44720</v>
      </c>
      <c r="R107" s="305" t="n">
        <v>1.275</v>
      </c>
      <c r="S107" s="305" t="n">
        <v>1.392053339495294</v>
      </c>
      <c r="T107" s="305" t="n">
        <v>3.495803339495294</v>
      </c>
      <c r="U107" s="305" t="n">
        <v>0.85</v>
      </c>
      <c r="V107" s="305" t="n">
        <v>0.9280355596635292</v>
      </c>
      <c r="W107" s="305" t="n">
        <v>2.330535559663529</v>
      </c>
      <c r="X107" s="305" t="n">
        <v>0.425</v>
      </c>
      <c r="Y107" s="305" t="n">
        <v>0.4640177798317646</v>
      </c>
      <c r="Z107" s="305" t="n">
        <v>1.165267779831765</v>
      </c>
      <c r="AA107" s="306" t="n"/>
      <c r="AB107" s="307" t="n"/>
      <c r="AC107" s="307" t="n"/>
      <c r="AD107" s="307" t="n"/>
      <c r="AE107" s="307" t="n"/>
      <c r="AF107" s="307" t="n"/>
      <c r="AG107" s="306" t="n"/>
      <c r="AH107" s="284" t="n"/>
      <c r="AI107" s="284" t="n"/>
      <c r="AJ107" s="306" t="n"/>
      <c r="AK107" s="285" t="n"/>
      <c r="AL107" s="306" t="n"/>
      <c r="AM107" s="48" t="n"/>
      <c r="AN107" s="191" t="n"/>
      <c r="AO107" s="191" t="n"/>
    </row>
    <row r="108">
      <c r="A108" s="48" t="n">
        <v>103</v>
      </c>
      <c r="B108" s="299" t="n"/>
      <c r="C108" s="300" t="n"/>
      <c r="D108" s="300" t="n"/>
      <c r="E108" s="300" t="n"/>
      <c r="F108" s="300" t="n"/>
      <c r="G108" s="300" t="n"/>
      <c r="H108" s="300" t="n"/>
      <c r="I108" s="300" t="n"/>
      <c r="J108" s="300" t="n"/>
      <c r="K108" s="301" t="inlineStr">
        <is>
          <t>.</t>
        </is>
      </c>
      <c r="L108" s="302" t="inlineStr">
        <is>
          <t>Reticulocytes</t>
        </is>
      </c>
      <c r="M108" s="303" t="inlineStr">
        <is>
          <t>Whole Blood</t>
        </is>
      </c>
      <c r="N108" s="303" t="n">
        <v>9.699999999999999</v>
      </c>
      <c r="O108" s="303" t="n">
        <v>27.1</v>
      </c>
      <c r="P108" s="303" t="inlineStr">
        <is>
          <t>June 6th 2022</t>
        </is>
      </c>
      <c r="Q108" s="304" t="n">
        <v>44720</v>
      </c>
      <c r="R108" s="305" t="n">
        <v>7.274999999999999</v>
      </c>
      <c r="S108" s="305" t="n">
        <v>10.79387847346819</v>
      </c>
      <c r="T108" s="305" t="n">
        <v>22.79762847346819</v>
      </c>
      <c r="U108" s="305" t="n">
        <v>4.85</v>
      </c>
      <c r="V108" s="305" t="n">
        <v>7.195918982312127</v>
      </c>
      <c r="W108" s="305" t="n">
        <v>15.19841898231213</v>
      </c>
      <c r="X108" s="305" t="n">
        <v>2.425</v>
      </c>
      <c r="Y108" s="305" t="n">
        <v>3.597959491156064</v>
      </c>
      <c r="Z108" s="305" t="n">
        <v>7.599209491156063</v>
      </c>
      <c r="AA108" s="306" t="n"/>
      <c r="AB108" s="307" t="n"/>
      <c r="AC108" s="307" t="n"/>
      <c r="AD108" s="307" t="n"/>
      <c r="AE108" s="307" t="n"/>
      <c r="AF108" s="307" t="n"/>
      <c r="AG108" s="306" t="n"/>
      <c r="AH108" s="284" t="n"/>
      <c r="AI108" s="284" t="n"/>
      <c r="AJ108" s="306" t="n"/>
      <c r="AK108" s="285" t="n"/>
      <c r="AL108" s="306" t="n"/>
      <c r="AM108" s="48" t="n"/>
      <c r="AN108" s="191" t="n"/>
      <c r="AO108" s="191" t="n"/>
    </row>
    <row r="109">
      <c r="A109" s="48" t="n">
        <v>104</v>
      </c>
      <c r="B109" s="299" t="n"/>
      <c r="C109" s="300" t="n"/>
      <c r="D109" s="300" t="n"/>
      <c r="E109" s="300" t="n"/>
      <c r="F109" s="300" t="n"/>
      <c r="G109" s="300" t="n"/>
      <c r="H109" s="300" t="n"/>
      <c r="I109" s="300" t="n"/>
      <c r="J109" s="300" t="n"/>
      <c r="K109" s="301" t="inlineStr">
        <is>
          <t>.</t>
        </is>
      </c>
      <c r="L109" s="302" t="inlineStr">
        <is>
          <t>S100 calcium-binding protein B (S100B)</t>
        </is>
      </c>
      <c r="M109" s="303" t="inlineStr">
        <is>
          <t>Serum/plasma</t>
        </is>
      </c>
      <c r="N109" s="303" t="n">
        <v>10.2</v>
      </c>
      <c r="O109" s="303" t="n">
        <v>32.7</v>
      </c>
      <c r="P109" s="303" t="inlineStr">
        <is>
          <t>November 20th 2019</t>
        </is>
      </c>
      <c r="Q109" s="304" t="n">
        <v>44720</v>
      </c>
      <c r="R109" s="305" t="n">
        <v>7.649999999999999</v>
      </c>
      <c r="S109" s="305" t="n">
        <v>12.84521433258317</v>
      </c>
      <c r="T109" s="305" t="n">
        <v>25.46771433258317</v>
      </c>
      <c r="U109" s="305" t="n">
        <v>5.1</v>
      </c>
      <c r="V109" s="305" t="n">
        <v>8.563476221722112</v>
      </c>
      <c r="W109" s="305" t="n">
        <v>16.97847622172211</v>
      </c>
      <c r="X109" s="305" t="n">
        <v>2.55</v>
      </c>
      <c r="Y109" s="305" t="n">
        <v>4.281738110861056</v>
      </c>
      <c r="Z109" s="305" t="n">
        <v>8.489238110861056</v>
      </c>
      <c r="AA109" s="306" t="n"/>
      <c r="AB109" s="307" t="n"/>
      <c r="AC109" s="307" t="n"/>
      <c r="AD109" s="307" t="n"/>
      <c r="AE109" s="307" t="n"/>
      <c r="AF109" s="307" t="n"/>
      <c r="AG109" s="306" t="n"/>
      <c r="AH109" s="284" t="n"/>
      <c r="AI109" s="284" t="n"/>
      <c r="AJ109" s="306" t="n"/>
      <c r="AK109" s="285" t="n"/>
      <c r="AL109" s="306" t="n"/>
      <c r="AM109" s="48" t="n"/>
      <c r="AN109" s="191" t="n"/>
      <c r="AO109" s="191" t="n"/>
    </row>
    <row r="110">
      <c r="A110" s="48" t="n">
        <v>105</v>
      </c>
      <c r="B110" s="299" t="n"/>
      <c r="C110" s="300" t="n"/>
      <c r="D110" s="300" t="n"/>
      <c r="E110" s="300" t="n"/>
      <c r="F110" s="300" t="n"/>
      <c r="G110" s="300" t="n"/>
      <c r="H110" s="300" t="n"/>
      <c r="I110" s="300" t="n"/>
      <c r="J110" s="300" t="n"/>
      <c r="K110" s="301" t="inlineStr">
        <is>
          <t>.</t>
        </is>
      </c>
      <c r="L110" s="302" t="inlineStr">
        <is>
          <t>Selenium</t>
        </is>
      </c>
      <c r="M110" s="303" t="inlineStr">
        <is>
          <t>Serum/plasma</t>
        </is>
      </c>
      <c r="N110" s="303" t="n">
        <v>7.7</v>
      </c>
      <c r="O110" s="303" t="n">
        <v>11.3</v>
      </c>
      <c r="P110" s="303" t="inlineStr">
        <is>
          <t>June 6th 2022</t>
        </is>
      </c>
      <c r="Q110" s="304" t="n">
        <v>44720</v>
      </c>
      <c r="R110" s="305" t="n">
        <v>5.775</v>
      </c>
      <c r="S110" s="305" t="n">
        <v>5.127773639699787</v>
      </c>
      <c r="T110" s="305" t="n">
        <v>14.65652363969979</v>
      </c>
      <c r="U110" s="305" t="n">
        <v>3.85</v>
      </c>
      <c r="V110" s="305" t="n">
        <v>3.418515759799858</v>
      </c>
      <c r="W110" s="305" t="n">
        <v>9.771015759799859</v>
      </c>
      <c r="X110" s="305" t="n">
        <v>1.925</v>
      </c>
      <c r="Y110" s="305" t="n">
        <v>1.709257879899929</v>
      </c>
      <c r="Z110" s="305" t="n">
        <v>4.885507879899929</v>
      </c>
      <c r="AA110" s="306" t="n"/>
      <c r="AB110" s="307" t="n"/>
      <c r="AC110" s="307" t="n"/>
      <c r="AD110" s="307" t="n"/>
      <c r="AE110" s="307" t="n"/>
      <c r="AF110" s="307" t="n"/>
      <c r="AG110" s="306" t="n"/>
      <c r="AH110" s="284" t="n"/>
      <c r="AI110" s="284" t="n"/>
      <c r="AJ110" s="306" t="n"/>
      <c r="AK110" s="285" t="n"/>
      <c r="AL110" s="306" t="n"/>
      <c r="AM110" s="48" t="n"/>
      <c r="AN110" s="191" t="n"/>
      <c r="AO110" s="191" t="n"/>
    </row>
    <row r="111">
      <c r="A111" s="48" t="n">
        <v>106</v>
      </c>
      <c r="B111" s="299" t="inlineStr">
        <is>
          <t>SEX HORMONE BINDING GLOBULIN</t>
        </is>
      </c>
      <c r="C111" s="300" t="inlineStr">
        <is>
          <t>Sex Hormone Binding Globulin (SHBG)</t>
        </is>
      </c>
      <c r="D111" s="308" t="inlineStr">
        <is>
          <t>± 20.4%</t>
        </is>
      </c>
      <c r="E111" s="300" t="n"/>
      <c r="F111" s="300" t="n"/>
      <c r="G111" s="300" t="inlineStr">
        <is>
          <t>±13.7%</t>
        </is>
      </c>
      <c r="H111" s="308" t="inlineStr">
        <is>
          <t>± 20.4%</t>
        </is>
      </c>
      <c r="I111" s="300" t="n"/>
      <c r="J111" s="300" t="inlineStr">
        <is>
          <t>± 17.0%[f]
± 25.5%[i]</t>
        </is>
      </c>
      <c r="K111" s="301" t="inlineStr">
        <is>
          <t>.</t>
        </is>
      </c>
      <c r="L111" s="302" t="inlineStr">
        <is>
          <t>Sexual-hormone-binding-globulin (SHBG)</t>
        </is>
      </c>
      <c r="M111" s="303" t="inlineStr">
        <is>
          <t>Serum/plasma</t>
        </is>
      </c>
      <c r="N111" s="303" t="n">
        <v>9.6</v>
      </c>
      <c r="O111" s="303" t="n">
        <v>35.5</v>
      </c>
      <c r="P111" s="303" t="inlineStr">
        <is>
          <t>June 6th 2022</t>
        </is>
      </c>
      <c r="Q111" s="304" t="n">
        <v>44720</v>
      </c>
      <c r="R111" s="305" t="n">
        <v>7.199999999999999</v>
      </c>
      <c r="S111" s="305" t="n">
        <v>13.79067279903341</v>
      </c>
      <c r="T111" s="305" t="n">
        <v>25.67067279903341</v>
      </c>
      <c r="U111" s="305" t="n">
        <v>4.8</v>
      </c>
      <c r="V111" s="305" t="n">
        <v>9.193781866022274</v>
      </c>
      <c r="W111" s="305" t="n">
        <v>17.11378186602227</v>
      </c>
      <c r="X111" s="305" t="n">
        <v>2.4</v>
      </c>
      <c r="Y111" s="305" t="n">
        <v>4.596890933011137</v>
      </c>
      <c r="Z111" s="305" t="n">
        <v>8.556890933011136</v>
      </c>
      <c r="AA111" s="306" t="n"/>
      <c r="AB111" s="309" t="inlineStr">
        <is>
          <t>Sex hormone binding globulin (SHBG)</t>
        </is>
      </c>
      <c r="AC111" s="309" t="inlineStr">
        <is>
          <t>S-</t>
        </is>
      </c>
      <c r="AD111" s="310" t="n"/>
      <c r="AE111" s="311" t="n">
        <v>0.2042</v>
      </c>
      <c r="AF111" s="315" t="n"/>
      <c r="AG111" s="306" t="n"/>
      <c r="AH111" s="313" t="inlineStr">
        <is>
          <t>6.0 nmol/L ≤ 50.0 nmol/L</t>
        </is>
      </c>
      <c r="AI111" s="286" t="inlineStr">
        <is>
          <t>12% ≥ 50.0 nmol/L</t>
        </is>
      </c>
      <c r="AJ111" s="306" t="n"/>
      <c r="AK111" s="287" t="n"/>
      <c r="AL111" s="306" t="n"/>
      <c r="AM111" s="48" t="n">
        <v>20.4</v>
      </c>
      <c r="AN111" s="191" t="inlineStr">
        <is>
          <t>A: Westgard's recommended choice</t>
        </is>
      </c>
      <c r="AO111" s="191" t="inlineStr">
        <is>
          <t>RICOS</t>
        </is>
      </c>
    </row>
    <row r="112">
      <c r="A112" s="48" t="n">
        <v>107</v>
      </c>
      <c r="B112" s="299" t="inlineStr">
        <is>
          <t>SODIUM</t>
        </is>
      </c>
      <c r="C112" s="300" t="inlineStr">
        <is>
          <t>Sodium</t>
        </is>
      </c>
      <c r="D112" s="300" t="inlineStr">
        <is>
          <t>± 4 mmol/L</t>
        </is>
      </c>
      <c r="E112" s="300" t="inlineStr">
        <is>
          <t>± 4 mmol/L</t>
        </is>
      </c>
      <c r="F112" s="300" t="inlineStr">
        <is>
          <t>unchanged</t>
        </is>
      </c>
      <c r="G112" s="308" t="inlineStr">
        <is>
          <t>±3.6%</t>
        </is>
      </c>
      <c r="H112" s="300" t="inlineStr">
        <is>
          <t>± 0.7%</t>
        </is>
      </c>
      <c r="I112" s="300" t="inlineStr">
        <is>
          <t>±</t>
        </is>
      </c>
      <c r="J112" s="300" t="inlineStr">
        <is>
          <t>±0.7%[f]
±1.0%[g]</t>
        </is>
      </c>
      <c r="K112" s="301" t="inlineStr">
        <is>
          <t>.</t>
        </is>
      </c>
      <c r="L112" s="302" t="inlineStr">
        <is>
          <t>Sodium</t>
        </is>
      </c>
      <c r="M112" s="303" t="inlineStr">
        <is>
          <t>Serum/plasma</t>
        </is>
      </c>
      <c r="N112" s="303" t="n">
        <v>0.5</v>
      </c>
      <c r="O112" s="303" t="n">
        <v>0.9</v>
      </c>
      <c r="P112" s="303" t="inlineStr">
        <is>
          <t>June 6th 2022</t>
        </is>
      </c>
      <c r="Q112" s="304" t="n">
        <v>44720</v>
      </c>
      <c r="R112" s="305" t="n">
        <v>0.375</v>
      </c>
      <c r="S112" s="305" t="n">
        <v>0.3860861302870125</v>
      </c>
      <c r="T112" s="305" t="n">
        <v>1.004836130287012</v>
      </c>
      <c r="U112" s="305" t="n">
        <v>0.25</v>
      </c>
      <c r="V112" s="305" t="n">
        <v>0.257390753524675</v>
      </c>
      <c r="W112" s="305" t="n">
        <v>0.669890753524675</v>
      </c>
      <c r="X112" s="305" t="n">
        <v>0.125</v>
      </c>
      <c r="Y112" s="305" t="n">
        <v>0.1286953767623375</v>
      </c>
      <c r="Z112" s="305" t="n">
        <v>0.3349453767623375</v>
      </c>
      <c r="AA112" s="306" t="n"/>
      <c r="AB112" s="309" t="inlineStr">
        <is>
          <t>Sodium</t>
        </is>
      </c>
      <c r="AC112" s="309" t="inlineStr">
        <is>
          <t>S-</t>
        </is>
      </c>
      <c r="AD112" s="310" t="n"/>
      <c r="AE112" s="311" t="n">
        <v>0.0073</v>
      </c>
      <c r="AF112" s="312" t="n">
        <v>0.011</v>
      </c>
      <c r="AG112" s="306" t="n"/>
      <c r="AH112" s="313" t="inlineStr">
        <is>
          <t>3 mmol/L ≤ 150 mmol/L</t>
        </is>
      </c>
      <c r="AI112" s="286" t="inlineStr">
        <is>
          <t>2% ≥ 150 mmol/L</t>
        </is>
      </c>
      <c r="AJ112" s="306" t="n"/>
      <c r="AK112" s="287" t="n"/>
      <c r="AL112" s="306" t="n"/>
      <c r="AM112" s="48" t="n">
        <v>3.6</v>
      </c>
      <c r="AN112" s="191" t="inlineStr">
        <is>
          <t>C: Algorithm - choice 1</t>
        </is>
      </c>
      <c r="AO112" s="191" t="inlineStr">
        <is>
          <t>SOTA</t>
        </is>
      </c>
    </row>
    <row r="113">
      <c r="A113" s="48" t="n">
        <v>108</v>
      </c>
      <c r="B113" s="299" t="n"/>
      <c r="C113" s="300" t="n"/>
      <c r="D113" s="300" t="n"/>
      <c r="E113" s="300" t="n"/>
      <c r="F113" s="300" t="n"/>
      <c r="G113" s="300" t="n"/>
      <c r="H113" s="300" t="n"/>
      <c r="I113" s="300" t="n"/>
      <c r="J113" s="300" t="n"/>
      <c r="K113" s="301" t="inlineStr">
        <is>
          <t>.</t>
        </is>
      </c>
      <c r="L113" s="302" t="inlineStr">
        <is>
          <t>Soluble transferrin receptor (sTfr)</t>
        </is>
      </c>
      <c r="M113" s="303" t="inlineStr">
        <is>
          <t>Serum/plasma</t>
        </is>
      </c>
      <c r="N113" s="303" t="n">
        <v>6.9</v>
      </c>
      <c r="O113" s="303" t="n">
        <v>19.1</v>
      </c>
      <c r="P113" s="303" t="inlineStr">
        <is>
          <t>May 26th 2020</t>
        </is>
      </c>
      <c r="Q113" s="304" t="n">
        <v>44720</v>
      </c>
      <c r="R113" s="305" t="n">
        <v>5.175000000000001</v>
      </c>
      <c r="S113" s="305" t="n">
        <v>7.615547419588431</v>
      </c>
      <c r="T113" s="305" t="n">
        <v>16.15429741958843</v>
      </c>
      <c r="U113" s="305" t="n">
        <v>3.45</v>
      </c>
      <c r="V113" s="305" t="n">
        <v>5.077031613058954</v>
      </c>
      <c r="W113" s="305" t="n">
        <v>10.76953161305895</v>
      </c>
      <c r="X113" s="305" t="n">
        <v>1.725</v>
      </c>
      <c r="Y113" s="305" t="n">
        <v>2.538515806529477</v>
      </c>
      <c r="Z113" s="305" t="n">
        <v>5.384765806529477</v>
      </c>
      <c r="AA113" s="306" t="n"/>
      <c r="AB113" s="307" t="n"/>
      <c r="AC113" s="307" t="n"/>
      <c r="AD113" s="307" t="n"/>
      <c r="AE113" s="307" t="n"/>
      <c r="AF113" s="307" t="n"/>
      <c r="AG113" s="306" t="n"/>
      <c r="AH113" s="284" t="n"/>
      <c r="AI113" s="284" t="n"/>
      <c r="AJ113" s="306" t="n"/>
      <c r="AK113" s="285" t="n"/>
      <c r="AL113" s="306" t="n"/>
      <c r="AM113" s="48" t="n"/>
      <c r="AN113" s="191" t="n"/>
      <c r="AO113" s="191" t="n"/>
    </row>
    <row r="114">
      <c r="A114" s="48" t="n">
        <v>109</v>
      </c>
      <c r="B114" s="299" t="n"/>
      <c r="C114" s="300" t="n"/>
      <c r="D114" s="300" t="n"/>
      <c r="E114" s="300" t="n"/>
      <c r="F114" s="300" t="n"/>
      <c r="G114" s="300" t="n"/>
      <c r="H114" s="300" t="n"/>
      <c r="I114" s="300" t="n"/>
      <c r="J114" s="300" t="n"/>
      <c r="K114" s="301" t="inlineStr">
        <is>
          <t>.</t>
        </is>
      </c>
      <c r="L114" s="302" t="inlineStr">
        <is>
          <t>Standard bicarbonate</t>
        </is>
      </c>
      <c r="M114" s="303" t="inlineStr">
        <is>
          <t>Serum/plasma</t>
        </is>
      </c>
      <c r="N114" s="303" t="n">
        <v>4.2</v>
      </c>
      <c r="O114" s="303" t="n">
        <v>4.4</v>
      </c>
      <c r="P114" s="303" t="inlineStr">
        <is>
          <t>February 11th 2021</t>
        </is>
      </c>
      <c r="Q114" s="304" t="n">
        <v>44720</v>
      </c>
      <c r="R114" s="305" t="n">
        <v>3.15</v>
      </c>
      <c r="S114" s="305" t="n">
        <v>2.281035948861832</v>
      </c>
      <c r="T114" s="305" t="n">
        <v>7.478535948861833</v>
      </c>
      <c r="U114" s="305" t="n">
        <v>2.1</v>
      </c>
      <c r="V114" s="305" t="n">
        <v>1.520690632574555</v>
      </c>
      <c r="W114" s="305" t="n">
        <v>4.985690632574554</v>
      </c>
      <c r="X114" s="305" t="n">
        <v>1.05</v>
      </c>
      <c r="Y114" s="305" t="n">
        <v>0.7603453162872774</v>
      </c>
      <c r="Z114" s="305" t="n">
        <v>2.492845316287277</v>
      </c>
      <c r="AA114" s="306" t="n"/>
      <c r="AB114" s="307" t="n"/>
      <c r="AC114" s="307" t="n"/>
      <c r="AD114" s="307" t="n"/>
      <c r="AE114" s="307" t="n"/>
      <c r="AF114" s="307" t="n"/>
      <c r="AG114" s="306" t="n"/>
      <c r="AH114" s="284" t="n"/>
      <c r="AI114" s="284" t="n"/>
      <c r="AJ114" s="306" t="n"/>
      <c r="AK114" s="285" t="n"/>
      <c r="AL114" s="306" t="n"/>
      <c r="AM114" s="48" t="n"/>
      <c r="AN114" s="191" t="n"/>
      <c r="AO114" s="191" t="n"/>
    </row>
    <row r="115">
      <c r="A115" s="48" t="n">
        <v>110</v>
      </c>
      <c r="B115" s="299" t="n"/>
      <c r="C115" s="300" t="n"/>
      <c r="D115" s="300" t="n"/>
      <c r="E115" s="300" t="n"/>
      <c r="F115" s="300" t="n"/>
      <c r="G115" s="300" t="n"/>
      <c r="H115" s="300" t="n"/>
      <c r="I115" s="300" t="n"/>
      <c r="J115" s="300" t="n"/>
      <c r="K115" s="301" t="inlineStr">
        <is>
          <t>.</t>
        </is>
      </c>
      <c r="L115" s="302" t="inlineStr">
        <is>
          <t>Suppression of tumorigenicity 2 (ST2)</t>
        </is>
      </c>
      <c r="M115" s="303" t="inlineStr">
        <is>
          <t>Serum/plasma</t>
        </is>
      </c>
      <c r="N115" s="303" t="n">
        <v>10.5</v>
      </c>
      <c r="O115" s="303" t="n">
        <v>30.4</v>
      </c>
      <c r="P115" s="303" t="inlineStr">
        <is>
          <t>November 20th 2019</t>
        </is>
      </c>
      <c r="Q115" s="304" t="n">
        <v>44720</v>
      </c>
      <c r="R115" s="305" t="n">
        <v>7.875</v>
      </c>
      <c r="S115" s="305" t="n">
        <v>12.06084185494528</v>
      </c>
      <c r="T115" s="305" t="n">
        <v>25.05459185494528</v>
      </c>
      <c r="U115" s="305" t="n">
        <v>5.25</v>
      </c>
      <c r="V115" s="305" t="n">
        <v>8.04056123663019</v>
      </c>
      <c r="W115" s="305" t="n">
        <v>16.70306123663019</v>
      </c>
      <c r="X115" s="305" t="n">
        <v>2.625</v>
      </c>
      <c r="Y115" s="305" t="n">
        <v>4.020280618315095</v>
      </c>
      <c r="Z115" s="305" t="n">
        <v>8.351530618315095</v>
      </c>
      <c r="AA115" s="306" t="n"/>
      <c r="AB115" s="307" t="n"/>
      <c r="AC115" s="307" t="n"/>
      <c r="AD115" s="307" t="n"/>
      <c r="AE115" s="307" t="n"/>
      <c r="AF115" s="307" t="n"/>
      <c r="AG115" s="306" t="n"/>
      <c r="AH115" s="284" t="n"/>
      <c r="AI115" s="284" t="n"/>
      <c r="AJ115" s="306" t="n"/>
      <c r="AK115" s="285" t="n"/>
      <c r="AL115" s="306" t="n"/>
      <c r="AM115" s="48" t="n"/>
      <c r="AN115" s="191" t="n"/>
      <c r="AO115" s="191" t="n"/>
    </row>
    <row r="116">
      <c r="A116" s="48" t="n">
        <v>111</v>
      </c>
      <c r="B116" s="299" t="n"/>
      <c r="C116" s="300" t="n"/>
      <c r="D116" s="300" t="n"/>
      <c r="E116" s="300" t="n"/>
      <c r="F116" s="300" t="n"/>
      <c r="G116" s="300" t="n"/>
      <c r="H116" s="300" t="n"/>
      <c r="I116" s="300" t="n"/>
      <c r="J116" s="300" t="n"/>
      <c r="K116" s="301" t="inlineStr">
        <is>
          <t>.</t>
        </is>
      </c>
      <c r="L116" s="302" t="inlineStr">
        <is>
          <t>Tartrate-resistant acid phosphatase (TRAP)</t>
        </is>
      </c>
      <c r="M116" s="303" t="inlineStr">
        <is>
          <t>Serum/plasma</t>
        </is>
      </c>
      <c r="N116" s="303" t="n">
        <v>10.8</v>
      </c>
      <c r="O116" s="303" t="n">
        <v>13.3</v>
      </c>
      <c r="P116" s="303" t="inlineStr">
        <is>
          <t>November 25th 2019</t>
        </is>
      </c>
      <c r="Q116" s="304" t="n">
        <v>44720</v>
      </c>
      <c r="R116" s="305" t="n">
        <v>8.100000000000001</v>
      </c>
      <c r="S116" s="305" t="n">
        <v>6.424768964717719</v>
      </c>
      <c r="T116" s="305" t="n">
        <v>19.78976896471772</v>
      </c>
      <c r="U116" s="305" t="n">
        <v>5.4</v>
      </c>
      <c r="V116" s="305" t="n">
        <v>4.283179309811813</v>
      </c>
      <c r="W116" s="305" t="n">
        <v>13.19317930981181</v>
      </c>
      <c r="X116" s="305" t="n">
        <v>2.7</v>
      </c>
      <c r="Y116" s="305" t="n">
        <v>2.141589654905907</v>
      </c>
      <c r="Z116" s="305" t="n">
        <v>6.596589654905907</v>
      </c>
      <c r="AA116" s="306" t="n"/>
      <c r="AB116" s="307" t="n"/>
      <c r="AC116" s="307" t="n"/>
      <c r="AD116" s="307" t="n"/>
      <c r="AE116" s="307" t="n"/>
      <c r="AF116" s="307" t="n"/>
      <c r="AG116" s="306" t="n"/>
      <c r="AH116" s="284" t="n"/>
      <c r="AI116" s="284" t="n"/>
      <c r="AJ116" s="306" t="n"/>
      <c r="AK116" s="285" t="n"/>
      <c r="AL116" s="306" t="n"/>
      <c r="AM116" s="48" t="n"/>
      <c r="AN116" s="191" t="n"/>
      <c r="AO116" s="191" t="n"/>
    </row>
    <row r="117">
      <c r="A117" s="48" t="n">
        <v>112</v>
      </c>
      <c r="B117" s="299" t="inlineStr">
        <is>
          <t>TESTOSTERONE</t>
        </is>
      </c>
      <c r="C117" s="300" t="inlineStr">
        <is>
          <t>Testosterone including free (f)</t>
        </is>
      </c>
      <c r="D117" s="308" t="inlineStr">
        <is>
          <t>± 23%</t>
        </is>
      </c>
      <c r="E117" s="300" t="n"/>
      <c r="F117" s="300" t="inlineStr">
        <is>
          <t>± 20 ng/dL or 30%</t>
        </is>
      </c>
      <c r="G117" s="300" t="inlineStr">
        <is>
          <t>±15.5%</t>
        </is>
      </c>
      <c r="H117" s="300" t="inlineStr">
        <is>
          <t>± 13.6%</t>
        </is>
      </c>
      <c r="I117" s="308" t="inlineStr">
        <is>
          <t>± 23%</t>
        </is>
      </c>
      <c r="J117" s="300" t="inlineStr">
        <is>
          <t>± 16.5%[f]
± 24.8%[i] f± 27.3%[f] f± 40.0%[i]</t>
        </is>
      </c>
      <c r="K117" s="301" t="inlineStr">
        <is>
          <t>.</t>
        </is>
      </c>
      <c r="L117" s="302" t="inlineStr">
        <is>
          <t>Testosterone</t>
        </is>
      </c>
      <c r="M117" s="303" t="inlineStr">
        <is>
          <t>Serum/plasma</t>
        </is>
      </c>
      <c r="N117" s="303" t="n">
        <v>12.5</v>
      </c>
      <c r="O117" s="303" t="n">
        <v>21.4</v>
      </c>
      <c r="P117" s="303" t="inlineStr">
        <is>
          <t>June 6th 2022</t>
        </is>
      </c>
      <c r="Q117" s="304" t="n">
        <v>44720</v>
      </c>
      <c r="R117" s="305" t="n">
        <v>9.375</v>
      </c>
      <c r="S117" s="305" t="n">
        <v>9.293722679852245</v>
      </c>
      <c r="T117" s="305" t="n">
        <v>24.76247267985224</v>
      </c>
      <c r="U117" s="305" t="n">
        <v>6.25</v>
      </c>
      <c r="V117" s="305" t="n">
        <v>6.195815119901496</v>
      </c>
      <c r="W117" s="305" t="n">
        <v>16.5083151199015</v>
      </c>
      <c r="X117" s="305" t="n">
        <v>3.125</v>
      </c>
      <c r="Y117" s="305" t="n">
        <v>3.097907559950748</v>
      </c>
      <c r="Z117" s="305" t="n">
        <v>8.254157559950748</v>
      </c>
      <c r="AA117" s="306" t="n"/>
      <c r="AB117" s="309" t="inlineStr">
        <is>
          <t>Testosterone</t>
        </is>
      </c>
      <c r="AC117" s="309" t="inlineStr">
        <is>
          <t>S-</t>
        </is>
      </c>
      <c r="AD117" s="310" t="n"/>
      <c r="AE117" s="311" t="n">
        <v>0.1361</v>
      </c>
      <c r="AF117" s="315" t="n"/>
      <c r="AG117" s="306" t="n"/>
      <c r="AH117" s="313" t="inlineStr">
        <is>
          <t>0.4 nmol/L ≤ 2.7 nmol/L</t>
        </is>
      </c>
      <c r="AI117" s="286" t="inlineStr">
        <is>
          <t>15% ≥ 2.7 nmol/L</t>
        </is>
      </c>
      <c r="AJ117" s="306" t="n"/>
      <c r="AK117" s="287" t="n"/>
      <c r="AL117" s="306" t="n"/>
      <c r="AM117" s="48" t="n">
        <v>23</v>
      </c>
      <c r="AN117" s="191" t="inlineStr">
        <is>
          <t>A: Westgard's recommended choice</t>
        </is>
      </c>
      <c r="AO117" s="191" t="inlineStr">
        <is>
          <t>Spanish Min</t>
        </is>
      </c>
    </row>
    <row r="118">
      <c r="A118" s="48" t="n">
        <v>113</v>
      </c>
      <c r="B118" s="299" t="n"/>
      <c r="C118" s="300" t="n"/>
      <c r="D118" s="300" t="n"/>
      <c r="E118" s="300" t="n"/>
      <c r="F118" s="300" t="n"/>
      <c r="G118" s="300" t="n"/>
      <c r="H118" s="300" t="n"/>
      <c r="I118" s="300" t="n"/>
      <c r="J118" s="300" t="n"/>
      <c r="K118" s="301" t="inlineStr">
        <is>
          <t>.</t>
        </is>
      </c>
      <c r="L118" s="302" t="inlineStr">
        <is>
          <t>Testosterone - free</t>
        </is>
      </c>
      <c r="M118" s="303" t="inlineStr">
        <is>
          <t>Serum/plasma</t>
        </is>
      </c>
      <c r="N118" s="303" t="n">
        <v>21.9</v>
      </c>
      <c r="O118" s="303" t="n">
        <v>29</v>
      </c>
      <c r="P118" s="303" t="inlineStr">
        <is>
          <t>June 6th 2022</t>
        </is>
      </c>
      <c r="Q118" s="304" t="n">
        <v>44720</v>
      </c>
      <c r="R118" s="305" t="n">
        <v>16.425</v>
      </c>
      <c r="S118" s="305" t="n">
        <v>13.62757429809135</v>
      </c>
      <c r="T118" s="305" t="n">
        <v>40.72882429809135</v>
      </c>
      <c r="U118" s="305" t="n">
        <v>10.95</v>
      </c>
      <c r="V118" s="305" t="n">
        <v>9.085049532060902</v>
      </c>
      <c r="W118" s="305" t="n">
        <v>27.1525495320609</v>
      </c>
      <c r="X118" s="305" t="n">
        <v>5.475</v>
      </c>
      <c r="Y118" s="305" t="n">
        <v>4.542524766030451</v>
      </c>
      <c r="Z118" s="305" t="n">
        <v>13.57627476603045</v>
      </c>
      <c r="AA118" s="306" t="n"/>
      <c r="AB118" s="307" t="n"/>
      <c r="AC118" s="307" t="n"/>
      <c r="AD118" s="307" t="n"/>
      <c r="AE118" s="307" t="n"/>
      <c r="AF118" s="307" t="n"/>
      <c r="AG118" s="306" t="n"/>
      <c r="AH118" s="284" t="n"/>
      <c r="AI118" s="284" t="n"/>
      <c r="AJ118" s="306" t="n"/>
      <c r="AK118" s="285" t="n"/>
      <c r="AL118" s="306" t="n"/>
      <c r="AM118" s="48" t="n"/>
      <c r="AN118" s="191" t="n"/>
      <c r="AO118" s="191" t="n"/>
    </row>
    <row r="119">
      <c r="A119" s="48" t="n">
        <v>114</v>
      </c>
      <c r="B119" s="299" t="n"/>
      <c r="C119" s="300" t="n"/>
      <c r="D119" s="300" t="n"/>
      <c r="E119" s="300" t="n"/>
      <c r="F119" s="300" t="n"/>
      <c r="G119" s="300" t="n"/>
      <c r="H119" s="300" t="n"/>
      <c r="I119" s="300" t="n"/>
      <c r="J119" s="300" t="n"/>
      <c r="K119" s="301" t="inlineStr">
        <is>
          <t>.</t>
        </is>
      </c>
      <c r="L119" s="302" t="inlineStr">
        <is>
          <t>Thrombocytes</t>
        </is>
      </c>
      <c r="M119" s="303" t="inlineStr">
        <is>
          <t>Whole Blood</t>
        </is>
      </c>
      <c r="N119" s="303" t="n">
        <v>7.5</v>
      </c>
      <c r="O119" s="303" t="n">
        <v>18.6</v>
      </c>
      <c r="P119" s="303" t="inlineStr">
        <is>
          <t>June 6th 2022</t>
        </is>
      </c>
      <c r="Q119" s="304" t="n">
        <v>44720</v>
      </c>
      <c r="R119" s="305" t="n">
        <v>5.625</v>
      </c>
      <c r="S119" s="305" t="n">
        <v>7.520690211011221</v>
      </c>
      <c r="T119" s="305" t="n">
        <v>16.80194021101122</v>
      </c>
      <c r="U119" s="305" t="n">
        <v>3.75</v>
      </c>
      <c r="V119" s="305" t="n">
        <v>5.013793474007481</v>
      </c>
      <c r="W119" s="305" t="n">
        <v>11.20129347400748</v>
      </c>
      <c r="X119" s="305" t="n">
        <v>1.875</v>
      </c>
      <c r="Y119" s="305" t="n">
        <v>2.50689673700374</v>
      </c>
      <c r="Z119" s="305" t="n">
        <v>5.600646737003741</v>
      </c>
      <c r="AA119" s="306" t="n"/>
      <c r="AB119" s="307" t="n"/>
      <c r="AC119" s="307" t="n"/>
      <c r="AD119" s="307" t="n"/>
      <c r="AE119" s="307" t="n"/>
      <c r="AF119" s="307" t="n"/>
      <c r="AG119" s="306" t="n"/>
      <c r="AH119" s="284" t="n"/>
      <c r="AI119" s="284" t="n"/>
      <c r="AJ119" s="306" t="n"/>
      <c r="AK119" s="285" t="n"/>
      <c r="AL119" s="306" t="n"/>
      <c r="AM119" s="48" t="n"/>
      <c r="AN119" s="191" t="n"/>
      <c r="AO119" s="191" t="n"/>
    </row>
    <row r="120">
      <c r="A120" s="48" t="n">
        <v>115</v>
      </c>
      <c r="B120" s="299" t="inlineStr">
        <is>
          <t>THYROGLOBULIN v2</t>
        </is>
      </c>
      <c r="C120" s="300" t="inlineStr">
        <is>
          <t>Thyroglobuin</t>
        </is>
      </c>
      <c r="D120" s="300" t="n"/>
      <c r="E120" s="300" t="n"/>
      <c r="F120" s="300" t="n"/>
      <c r="G120" s="300" t="n"/>
      <c r="H120" s="300" t="n"/>
      <c r="I120" s="300" t="n"/>
      <c r="J120" s="300" t="inlineStr">
        <is>
          <t>± 28.2%[f]
± 42.3%[i]</t>
        </is>
      </c>
      <c r="K120" s="301" t="inlineStr">
        <is>
          <t>.</t>
        </is>
      </c>
      <c r="L120" s="302" t="inlineStr">
        <is>
          <t>Thyroglobulin</t>
        </is>
      </c>
      <c r="M120" s="303" t="inlineStr">
        <is>
          <t>Serum/plasma</t>
        </is>
      </c>
      <c r="N120" s="303" t="n">
        <v>10.5</v>
      </c>
      <c r="O120" s="303" t="n">
        <v>77.2</v>
      </c>
      <c r="P120" s="303" t="inlineStr">
        <is>
          <t>June 6th 2022</t>
        </is>
      </c>
      <c r="Q120" s="304" t="n">
        <v>44720</v>
      </c>
      <c r="R120" s="305" t="n">
        <v>7.875</v>
      </c>
      <c r="S120" s="305" t="n">
        <v>29.21654336587407</v>
      </c>
      <c r="T120" s="316" t="n">
        <v>42.21029336587407</v>
      </c>
      <c r="U120" s="305" t="n">
        <v>5.25</v>
      </c>
      <c r="V120" s="305" t="n">
        <v>19.47769557724938</v>
      </c>
      <c r="W120" s="305" t="n">
        <v>28.14019557724938</v>
      </c>
      <c r="X120" s="305" t="n">
        <v>2.625</v>
      </c>
      <c r="Y120" s="305" t="n">
        <v>9.738847788624689</v>
      </c>
      <c r="Z120" s="305" t="n">
        <v>14.07009778862469</v>
      </c>
      <c r="AA120" s="306" t="n"/>
      <c r="AB120" s="309" t="inlineStr">
        <is>
          <t>Thyroglobulin</t>
        </is>
      </c>
      <c r="AC120" s="309" t="inlineStr">
        <is>
          <t>S-</t>
        </is>
      </c>
      <c r="AD120" s="317" t="n">
        <v>0.11</v>
      </c>
      <c r="AE120" s="311" t="n">
        <v>0.219</v>
      </c>
      <c r="AF120" s="315" t="n"/>
      <c r="AG120" s="306" t="n"/>
      <c r="AH120" s="313" t="inlineStr">
        <is>
          <t>0.2 ug/L ≤ 1.7 ug/L</t>
        </is>
      </c>
      <c r="AI120" s="286" t="inlineStr">
        <is>
          <t>12% ≥ 1.7 ug/L</t>
        </is>
      </c>
      <c r="AJ120" s="306" t="n"/>
      <c r="AK120" s="287" t="n"/>
      <c r="AL120" s="306" t="n"/>
      <c r="AM120" s="48" t="n">
        <v>42.2</v>
      </c>
      <c r="AN120" s="191" t="inlineStr">
        <is>
          <t>C: Algorithm - choice 2</t>
        </is>
      </c>
      <c r="AO120" s="191" t="inlineStr">
        <is>
          <t>EFLM_M</t>
        </is>
      </c>
    </row>
    <row r="121">
      <c r="A121" s="48" t="n">
        <v>116</v>
      </c>
      <c r="B121" s="299" t="inlineStr">
        <is>
          <t>THYROID STIMULATING HORMONE</t>
        </is>
      </c>
      <c r="C121" s="300" t="inlineStr">
        <is>
          <t>Thyroid Stimulating Hormone (TSH)</t>
        </is>
      </c>
      <c r="D121" s="308" t="inlineStr">
        <is>
          <t>± 23.7%</t>
        </is>
      </c>
      <c r="E121" s="300" t="n"/>
      <c r="F121" s="300" t="inlineStr">
        <is>
          <t>± 2 mIU/L or 20%</t>
        </is>
      </c>
      <c r="G121" s="300" t="inlineStr">
        <is>
          <t>±11.2%</t>
        </is>
      </c>
      <c r="H121" s="308" t="inlineStr">
        <is>
          <t>± 23.7%</t>
        </is>
      </c>
      <c r="I121" s="300" t="inlineStr">
        <is>
          <t>± 15%</t>
        </is>
      </c>
      <c r="J121" s="300" t="inlineStr">
        <is>
          <t>± 24.6%[f,h]
± 36.9%[i]</t>
        </is>
      </c>
      <c r="K121" s="301" t="inlineStr">
        <is>
          <t>.</t>
        </is>
      </c>
      <c r="L121" s="302" t="inlineStr">
        <is>
          <t>Thyroid stimulating hormone (TSH)</t>
        </is>
      </c>
      <c r="M121" s="303" t="inlineStr">
        <is>
          <t>Serum/plasma</t>
        </is>
      </c>
      <c r="N121" s="303" t="n">
        <v>17.6</v>
      </c>
      <c r="O121" s="303" t="n">
        <v>35.9</v>
      </c>
      <c r="P121" s="303" t="inlineStr">
        <is>
          <t>June 6th 2022</t>
        </is>
      </c>
      <c r="Q121" s="304" t="n">
        <v>44720</v>
      </c>
      <c r="R121" s="305" t="n">
        <v>13.2</v>
      </c>
      <c r="S121" s="305" t="n">
        <v>14.99329537660084</v>
      </c>
      <c r="T121" s="305" t="n">
        <v>36.77329537660084</v>
      </c>
      <c r="U121" s="305" t="n">
        <v>8.800000000000001</v>
      </c>
      <c r="V121" s="305" t="n">
        <v>9.995530251067224</v>
      </c>
      <c r="W121" s="305" t="n">
        <v>24.51553025106723</v>
      </c>
      <c r="X121" s="305" t="n">
        <v>4.4</v>
      </c>
      <c r="Y121" s="305" t="n">
        <v>4.997765125533612</v>
      </c>
      <c r="Z121" s="305" t="n">
        <v>12.25776512553361</v>
      </c>
      <c r="AA121" s="306" t="n"/>
      <c r="AB121" s="309" t="inlineStr">
        <is>
          <t>Thyroid stimulating hormone (TSH)</t>
        </is>
      </c>
      <c r="AC121" s="309" t="inlineStr">
        <is>
          <t>S-</t>
        </is>
      </c>
      <c r="AD121" s="314" t="n">
        <v>0.119</v>
      </c>
      <c r="AE121" s="311" t="n">
        <v>0.237</v>
      </c>
      <c r="AF121" s="315" t="n"/>
      <c r="AG121" s="306" t="n"/>
      <c r="AH121" s="313" t="inlineStr">
        <is>
          <t>0.1 mU/L ≤ 0.5mU/L</t>
        </is>
      </c>
      <c r="AI121" s="286" t="inlineStr">
        <is>
          <t>20% ≥ 0.5 mU/L</t>
        </is>
      </c>
      <c r="AJ121" s="306" t="n"/>
      <c r="AK121" s="287" t="n"/>
      <c r="AL121" s="306" t="n"/>
      <c r="AM121" s="48" t="n">
        <v>23.7</v>
      </c>
      <c r="AN121" s="191" t="inlineStr">
        <is>
          <t>A: Westgard's recommended choice</t>
        </is>
      </c>
      <c r="AO121" s="191" t="inlineStr">
        <is>
          <t>RICOS</t>
        </is>
      </c>
    </row>
    <row r="122">
      <c r="A122" s="48" t="n">
        <v>117</v>
      </c>
      <c r="B122" s="299" t="inlineStr">
        <is>
          <t>Free T4 Gen 3</t>
        </is>
      </c>
      <c r="C122" s="300" t="inlineStr">
        <is>
          <t>Thyroxine, Free (FT4)</t>
        </is>
      </c>
      <c r="D122" s="308" t="inlineStr">
        <is>
          <t>± 11.9%</t>
        </is>
      </c>
      <c r="E122" s="300" t="n"/>
      <c r="F122" s="300" t="n"/>
      <c r="G122" s="308" t="inlineStr">
        <is>
          <t>±11.9%</t>
        </is>
      </c>
      <c r="H122" s="300" t="n"/>
      <c r="I122" s="300" t="n"/>
      <c r="J122" s="300" t="inlineStr">
        <is>
          <t>± 6.2%[h]
± 6.3%[f]
± 9.5%[i]</t>
        </is>
      </c>
      <c r="K122" s="301" t="inlineStr">
        <is>
          <t>.</t>
        </is>
      </c>
      <c r="L122" s="302" t="inlineStr">
        <is>
          <t>Thyroxine - free (FT4)</t>
        </is>
      </c>
      <c r="M122" s="303" t="inlineStr">
        <is>
          <t>Serum/plasma</t>
        </is>
      </c>
      <c r="N122" s="303" t="n">
        <v>4.8</v>
      </c>
      <c r="O122" s="303" t="n">
        <v>7.7</v>
      </c>
      <c r="P122" s="303" t="inlineStr">
        <is>
          <t>June 6th 2022</t>
        </is>
      </c>
      <c r="Q122" s="304" t="n">
        <v>44720</v>
      </c>
      <c r="R122" s="305" t="n">
        <v>3.6</v>
      </c>
      <c r="S122" s="305" t="n">
        <v>3.402595516660774</v>
      </c>
      <c r="T122" s="305" t="n">
        <v>9.342595516660774</v>
      </c>
      <c r="U122" s="305" t="n">
        <v>2.4</v>
      </c>
      <c r="V122" s="305" t="n">
        <v>2.268397011107183</v>
      </c>
      <c r="W122" s="305" t="n">
        <v>6.228397011107182</v>
      </c>
      <c r="X122" s="305" t="n">
        <v>1.2</v>
      </c>
      <c r="Y122" s="305" t="n">
        <v>1.134198505553591</v>
      </c>
      <c r="Z122" s="305" t="n">
        <v>3.114198505553591</v>
      </c>
      <c r="AA122" s="306" t="n"/>
      <c r="AB122" s="309" t="inlineStr">
        <is>
          <t>Thyroxine, free (FT4)</t>
        </is>
      </c>
      <c r="AC122" s="309" t="inlineStr">
        <is>
          <t>S-</t>
        </is>
      </c>
      <c r="AD122" s="310" t="n"/>
      <c r="AE122" s="318" t="n">
        <v>0.08</v>
      </c>
      <c r="AF122" s="315" t="n"/>
      <c r="AG122" s="306" t="n"/>
      <c r="AH122" s="313" t="inlineStr">
        <is>
          <t>1.5 pmol/L ≤ 12 pmol/L</t>
        </is>
      </c>
      <c r="AI122" s="286" t="inlineStr">
        <is>
          <t>12% ≥ 12 pmol/L</t>
        </is>
      </c>
      <c r="AJ122" s="306" t="n"/>
      <c r="AK122" s="287" t="n"/>
      <c r="AL122" s="306" t="n"/>
      <c r="AM122" s="48" t="n">
        <v>11.9</v>
      </c>
      <c r="AN122" s="191" t="inlineStr">
        <is>
          <t>A: Westgard's recommended choice</t>
        </is>
      </c>
      <c r="AO122" s="191" t="inlineStr">
        <is>
          <t>SOTA</t>
        </is>
      </c>
    </row>
    <row r="123">
      <c r="A123" s="48" t="n">
        <v>118</v>
      </c>
      <c r="B123" s="299" t="n"/>
      <c r="C123" s="300" t="n"/>
      <c r="D123" s="300" t="n"/>
      <c r="E123" s="300" t="n"/>
      <c r="F123" s="300" t="n"/>
      <c r="G123" s="300" t="inlineStr">
        <is>
          <t>±14.5%</t>
        </is>
      </c>
      <c r="H123" s="300" t="inlineStr">
        <is>
          <t>± 7%</t>
        </is>
      </c>
      <c r="I123" s="300" t="inlineStr">
        <is>
          <t>± 24%</t>
        </is>
      </c>
      <c r="J123" s="300" t="n"/>
      <c r="K123" s="301" t="inlineStr">
        <is>
          <t>.</t>
        </is>
      </c>
      <c r="L123" s="302" t="inlineStr">
        <is>
          <t>Thyroxine - total (T4)</t>
        </is>
      </c>
      <c r="M123" s="303" t="inlineStr">
        <is>
          <t>Serum/plasma</t>
        </is>
      </c>
      <c r="N123" s="303" t="n">
        <v>6.4</v>
      </c>
      <c r="O123" s="303" t="n">
        <v>12</v>
      </c>
      <c r="P123" s="303" t="inlineStr">
        <is>
          <t>June 6th 2022</t>
        </is>
      </c>
      <c r="Q123" s="304" t="n">
        <v>44720</v>
      </c>
      <c r="R123" s="305" t="n">
        <v>4.800000000000001</v>
      </c>
      <c r="S123" s="305" t="n">
        <v>5.1</v>
      </c>
      <c r="T123" s="305" t="n">
        <v>13.02</v>
      </c>
      <c r="U123" s="305" t="n">
        <v>3.2</v>
      </c>
      <c r="V123" s="305" t="n">
        <v>3.4</v>
      </c>
      <c r="W123" s="305" t="n">
        <v>8.68</v>
      </c>
      <c r="X123" s="305" t="n">
        <v>1.6</v>
      </c>
      <c r="Y123" s="305" t="n">
        <v>1.7</v>
      </c>
      <c r="Z123" s="305" t="n">
        <v>4.34</v>
      </c>
      <c r="AA123" s="306" t="n"/>
      <c r="AB123" s="307" t="n"/>
      <c r="AC123" s="307" t="n"/>
      <c r="AD123" s="307" t="n"/>
      <c r="AE123" s="307" t="n"/>
      <c r="AF123" s="307" t="n"/>
      <c r="AG123" s="306" t="n"/>
      <c r="AH123" s="284" t="n"/>
      <c r="AI123" s="284" t="n"/>
      <c r="AJ123" s="306" t="n"/>
      <c r="AK123" s="285" t="n"/>
      <c r="AL123" s="306" t="n"/>
      <c r="AM123" s="48" t="n"/>
      <c r="AN123" s="191" t="n"/>
      <c r="AO123" s="191" t="n"/>
    </row>
    <row r="124">
      <c r="A124" s="48" t="n">
        <v>119</v>
      </c>
      <c r="B124" s="299" t="n"/>
      <c r="C124" s="300" t="n"/>
      <c r="D124" s="300" t="n"/>
      <c r="E124" s="300" t="n"/>
      <c r="F124" s="300" t="n"/>
      <c r="G124" s="300" t="inlineStr">
        <is>
          <t>±16.4%</t>
        </is>
      </c>
      <c r="H124" s="300" t="inlineStr">
        <is>
          <t>± 9.22%</t>
        </is>
      </c>
      <c r="I124" s="300" t="n"/>
      <c r="J124" s="300" t="n"/>
      <c r="K124" s="301" t="inlineStr">
        <is>
          <t>.</t>
        </is>
      </c>
      <c r="L124" s="302" t="inlineStr">
        <is>
          <t>Total tri-iodothyronine (T3)</t>
        </is>
      </c>
      <c r="M124" s="303" t="inlineStr">
        <is>
          <t>Serum/plasma</t>
        </is>
      </c>
      <c r="N124" s="303" t="n">
        <v>9.4</v>
      </c>
      <c r="O124" s="303" t="n">
        <v>12.2</v>
      </c>
      <c r="P124" s="303" t="inlineStr">
        <is>
          <t>June 6th 2022</t>
        </is>
      </c>
      <c r="Q124" s="304" t="n">
        <v>44720</v>
      </c>
      <c r="R124" s="305" t="n">
        <v>7.050000000000001</v>
      </c>
      <c r="S124" s="305" t="n">
        <v>5.775486992453537</v>
      </c>
      <c r="T124" s="305" t="n">
        <v>17.40798699245354</v>
      </c>
      <c r="U124" s="305" t="n">
        <v>4.7</v>
      </c>
      <c r="V124" s="305" t="n">
        <v>3.850324661635691</v>
      </c>
      <c r="W124" s="305" t="n">
        <v>11.60532466163569</v>
      </c>
      <c r="X124" s="305" t="n">
        <v>2.35</v>
      </c>
      <c r="Y124" s="305" t="n">
        <v>1.925162330817846</v>
      </c>
      <c r="Z124" s="305" t="n">
        <v>5.802662330817846</v>
      </c>
      <c r="AA124" s="306" t="n"/>
      <c r="AB124" s="307" t="n"/>
      <c r="AC124" s="307" t="n"/>
      <c r="AD124" s="307" t="n"/>
      <c r="AE124" s="307" t="n"/>
      <c r="AF124" s="307" t="n"/>
      <c r="AG124" s="306" t="n"/>
      <c r="AH124" s="284" t="n"/>
      <c r="AI124" s="284" t="n"/>
      <c r="AJ124" s="306" t="n"/>
      <c r="AK124" s="285" t="n"/>
      <c r="AL124" s="306" t="n"/>
      <c r="AM124" s="48" t="n"/>
      <c r="AN124" s="191" t="n"/>
      <c r="AO124" s="191" t="n"/>
    </row>
    <row r="125">
      <c r="A125" s="48" t="n">
        <v>120</v>
      </c>
      <c r="B125" s="299" t="inlineStr">
        <is>
          <t>TRANSFERRIN</t>
        </is>
      </c>
      <c r="C125" s="300" t="inlineStr">
        <is>
          <t>Transferrin</t>
        </is>
      </c>
      <c r="D125" s="308" t="inlineStr">
        <is>
          <t>± 20%</t>
        </is>
      </c>
      <c r="E125" s="300" t="n"/>
      <c r="F125" s="300" t="n"/>
      <c r="G125" s="300" t="inlineStr">
        <is>
          <t>±7.9%</t>
        </is>
      </c>
      <c r="H125" s="300" t="inlineStr">
        <is>
          <t>± 3.8%</t>
        </is>
      </c>
      <c r="I125" s="300" t="n"/>
      <c r="J125" s="300" t="inlineStr">
        <is>
          <t>±6.8%[f]
±10.2%[f]</t>
        </is>
      </c>
      <c r="K125" s="301" t="inlineStr">
        <is>
          <t>.</t>
        </is>
      </c>
      <c r="L125" s="302" t="inlineStr">
        <is>
          <t>Transferrin</t>
        </is>
      </c>
      <c r="M125" s="303" t="inlineStr">
        <is>
          <t>Serum/plasma</t>
        </is>
      </c>
      <c r="N125" s="303" t="n">
        <v>3.8</v>
      </c>
      <c r="O125" s="303" t="n">
        <v>13.9</v>
      </c>
      <c r="P125" s="303" t="inlineStr">
        <is>
          <t>June 6th 2022</t>
        </is>
      </c>
      <c r="Q125" s="304" t="n">
        <v>44720</v>
      </c>
      <c r="R125" s="305" t="n">
        <v>2.85</v>
      </c>
      <c r="S125" s="305" t="n">
        <v>5.403774722358436</v>
      </c>
      <c r="T125" s="305" t="n">
        <v>10.10627472235844</v>
      </c>
      <c r="U125" s="305" t="n">
        <v>1.9</v>
      </c>
      <c r="V125" s="305" t="n">
        <v>3.602516481572291</v>
      </c>
      <c r="W125" s="305" t="n">
        <v>6.737516481572291</v>
      </c>
      <c r="X125" s="305" t="n">
        <v>0.95</v>
      </c>
      <c r="Y125" s="305" t="n">
        <v>1.801258240786145</v>
      </c>
      <c r="Z125" s="305" t="n">
        <v>3.368758240786145</v>
      </c>
      <c r="AA125" s="306" t="n"/>
      <c r="AB125" s="309" t="inlineStr">
        <is>
          <t>Transferrin</t>
        </is>
      </c>
      <c r="AC125" s="309" t="inlineStr">
        <is>
          <t>S-</t>
        </is>
      </c>
      <c r="AD125" s="310" t="n"/>
      <c r="AE125" s="311" t="n">
        <v>0.038</v>
      </c>
      <c r="AF125" s="312" t="n">
        <v>0.057</v>
      </c>
      <c r="AG125" s="306" t="n"/>
      <c r="AH125" s="313" t="inlineStr">
        <is>
          <t>0.2 g/L ≤ 2.5 g/L</t>
        </is>
      </c>
      <c r="AI125" s="286" t="inlineStr">
        <is>
          <t>8% &gt;2.50 g/L</t>
        </is>
      </c>
      <c r="AJ125" s="306" t="n"/>
      <c r="AK125" s="287" t="n"/>
      <c r="AL125" s="306" t="n"/>
      <c r="AM125" s="48" t="n">
        <v>20</v>
      </c>
      <c r="AN125" s="191" t="inlineStr">
        <is>
          <t>A: Westgard's recommended choice</t>
        </is>
      </c>
      <c r="AO125" s="191" t="inlineStr">
        <is>
          <t>Not stated</t>
        </is>
      </c>
    </row>
    <row r="126">
      <c r="A126" s="48" t="n">
        <v>121</v>
      </c>
      <c r="B126" s="299" t="n"/>
      <c r="C126" s="300" t="n"/>
      <c r="D126" s="300" t="n"/>
      <c r="E126" s="300" t="n"/>
      <c r="F126" s="300" t="n"/>
      <c r="G126" s="300" t="n"/>
      <c r="H126" s="300" t="n"/>
      <c r="I126" s="300" t="n"/>
      <c r="J126" s="300" t="n"/>
      <c r="K126" s="301" t="inlineStr">
        <is>
          <t>.</t>
        </is>
      </c>
      <c r="L126" s="302" t="inlineStr">
        <is>
          <t>Transthyretin</t>
        </is>
      </c>
      <c r="M126" s="303" t="inlineStr">
        <is>
          <t>Serum/plasma</t>
        </is>
      </c>
      <c r="N126" s="303" t="n">
        <v>10.9</v>
      </c>
      <c r="O126" s="303" t="n">
        <v>19.1</v>
      </c>
      <c r="P126" s="303" t="inlineStr">
        <is>
          <t>January 10th 2020</t>
        </is>
      </c>
      <c r="Q126" s="304" t="n">
        <v>44720</v>
      </c>
      <c r="R126" s="305" t="n">
        <v>8.175000000000001</v>
      </c>
      <c r="S126" s="305" t="n">
        <v>8.24676072770394</v>
      </c>
      <c r="T126" s="305" t="n">
        <v>21.73551072770394</v>
      </c>
      <c r="U126" s="305" t="n">
        <v>5.45</v>
      </c>
      <c r="V126" s="305" t="n">
        <v>5.49784048513596</v>
      </c>
      <c r="W126" s="305" t="n">
        <v>14.49034048513596</v>
      </c>
      <c r="X126" s="305" t="n">
        <v>2.725</v>
      </c>
      <c r="Y126" s="305" t="n">
        <v>2.74892024256798</v>
      </c>
      <c r="Z126" s="305" t="n">
        <v>7.24517024256798</v>
      </c>
      <c r="AA126" s="306" t="n"/>
      <c r="AB126" s="307" t="n"/>
      <c r="AC126" s="307" t="n"/>
      <c r="AD126" s="307" t="n"/>
      <c r="AE126" s="307" t="n"/>
      <c r="AF126" s="307" t="n"/>
      <c r="AG126" s="306" t="n"/>
      <c r="AH126" s="284" t="n"/>
      <c r="AI126" s="284" t="n"/>
      <c r="AJ126" s="306" t="n"/>
      <c r="AK126" s="285" t="n"/>
      <c r="AL126" s="306" t="n"/>
      <c r="AM126" s="48" t="n"/>
      <c r="AN126" s="191" t="n"/>
      <c r="AO126" s="191" t="n"/>
    </row>
    <row r="127">
      <c r="A127" s="48" t="n">
        <v>122</v>
      </c>
      <c r="B127" s="299" t="inlineStr">
        <is>
          <t>TRIGLYCERIDE</t>
        </is>
      </c>
      <c r="C127" s="300" t="inlineStr">
        <is>
          <t>Triglycerides</t>
        </is>
      </c>
      <c r="D127" s="308" t="inlineStr">
        <is>
          <t>± 25%</t>
        </is>
      </c>
      <c r="E127" s="308" t="inlineStr">
        <is>
          <t>± 25%</t>
        </is>
      </c>
      <c r="F127" s="300" t="inlineStr">
        <is>
          <t>± 15%</t>
        </is>
      </c>
      <c r="G127" s="300" t="inlineStr">
        <is>
          <t>±15.4%</t>
        </is>
      </c>
      <c r="H127" s="300" t="inlineStr">
        <is>
          <t>± 26%</t>
        </is>
      </c>
      <c r="I127" s="300" t="inlineStr">
        <is>
          <t>± 18%</t>
        </is>
      </c>
      <c r="J127" s="300" t="inlineStr">
        <is>
          <t>±28%[d]
±27.0%[f]
±40.6%[g]</t>
        </is>
      </c>
      <c r="K127" s="301" t="inlineStr">
        <is>
          <t>.</t>
        </is>
      </c>
      <c r="L127" s="302" t="inlineStr">
        <is>
          <t>Triglycerides</t>
        </is>
      </c>
      <c r="M127" s="303" t="inlineStr">
        <is>
          <t>Serum/plasma</t>
        </is>
      </c>
      <c r="N127" s="303" t="n">
        <v>20</v>
      </c>
      <c r="O127" s="303" t="n">
        <v>37</v>
      </c>
      <c r="P127" s="303" t="inlineStr">
        <is>
          <t>June 6th 2022</t>
        </is>
      </c>
      <c r="Q127" s="304" t="n">
        <v>44720</v>
      </c>
      <c r="R127" s="305" t="n">
        <v>15</v>
      </c>
      <c r="S127" s="305" t="n">
        <v>15.77230563360982</v>
      </c>
      <c r="T127" s="305" t="n">
        <v>40.52230563360982</v>
      </c>
      <c r="U127" s="305" t="n">
        <v>10</v>
      </c>
      <c r="V127" s="305" t="n">
        <v>10.51487042240655</v>
      </c>
      <c r="W127" s="305" t="n">
        <v>27.01487042240655</v>
      </c>
      <c r="X127" s="305" t="n">
        <v>5</v>
      </c>
      <c r="Y127" s="305" t="n">
        <v>5.257435211203273</v>
      </c>
      <c r="Z127" s="305" t="n">
        <v>13.50743521120327</v>
      </c>
      <c r="AA127" s="306" t="n"/>
      <c r="AB127" s="309" t="inlineStr">
        <is>
          <t>Triglyceride</t>
        </is>
      </c>
      <c r="AC127" s="309" t="inlineStr">
        <is>
          <t>S-</t>
        </is>
      </c>
      <c r="AD127" s="317" t="n">
        <v>0.13</v>
      </c>
      <c r="AE127" s="311" t="n">
        <v>0.2599</v>
      </c>
      <c r="AF127" s="315" t="n"/>
      <c r="AG127" s="306" t="n"/>
      <c r="AH127" s="313" t="inlineStr">
        <is>
          <t>0.2 mmol/L ≤ 1.6 mmol/L</t>
        </is>
      </c>
      <c r="AI127" s="286" t="inlineStr">
        <is>
          <t>12% ≥ 1.6 mmol/L</t>
        </is>
      </c>
      <c r="AJ127" s="306" t="n"/>
      <c r="AK127" s="287" t="n"/>
      <c r="AL127" s="306" t="n"/>
      <c r="AM127" s="48" t="n">
        <v>25</v>
      </c>
      <c r="AN127" s="191" t="inlineStr">
        <is>
          <t>A: Westgard's recommended choice</t>
        </is>
      </c>
      <c r="AO127" s="191" t="inlineStr">
        <is>
          <t>CLIA</t>
        </is>
      </c>
    </row>
    <row r="128">
      <c r="A128" s="48" t="n">
        <v>123</v>
      </c>
      <c r="B128" s="299" t="inlineStr">
        <is>
          <t>TRI-IODO THYRONINE</t>
        </is>
      </c>
      <c r="C128" s="300" t="inlineStr">
        <is>
          <t>Triiodothyronine, Free (FT3)</t>
        </is>
      </c>
      <c r="D128" s="308" t="inlineStr">
        <is>
          <t>± 11.6%</t>
        </is>
      </c>
      <c r="E128" s="300" t="n"/>
      <c r="F128" s="300" t="n"/>
      <c r="G128" s="300" t="inlineStr">
        <is>
          <t>±13.3%</t>
        </is>
      </c>
      <c r="H128" s="300" t="inlineStr">
        <is>
          <t>± 11.3%</t>
        </is>
      </c>
      <c r="I128" s="300" t="n"/>
      <c r="J128" s="300" t="inlineStr">
        <is>
          <t>± 6.5%[f,h]
± 9.8%[i]</t>
        </is>
      </c>
      <c r="K128" s="301" t="inlineStr">
        <is>
          <t>.</t>
        </is>
      </c>
      <c r="L128" s="302" t="inlineStr">
        <is>
          <t>Triiodothyronine - free (FT3)</t>
        </is>
      </c>
      <c r="M128" s="303" t="inlineStr">
        <is>
          <t>Serum/plasma</t>
        </is>
      </c>
      <c r="N128" s="303" t="n">
        <v>4.9</v>
      </c>
      <c r="O128" s="303" t="n">
        <v>8.300000000000001</v>
      </c>
      <c r="P128" s="303" t="inlineStr">
        <is>
          <t>June 6th 2022</t>
        </is>
      </c>
      <c r="Q128" s="304" t="n">
        <v>44720</v>
      </c>
      <c r="R128" s="305" t="n">
        <v>3.675</v>
      </c>
      <c r="S128" s="305" t="n">
        <v>3.614424228006447</v>
      </c>
      <c r="T128" s="305" t="n">
        <v>9.678174228006448</v>
      </c>
      <c r="U128" s="305" t="n">
        <v>2.45</v>
      </c>
      <c r="V128" s="305" t="n">
        <v>2.409616152004298</v>
      </c>
      <c r="W128" s="305" t="n">
        <v>6.452116152004299</v>
      </c>
      <c r="X128" s="305" t="n">
        <v>1.225</v>
      </c>
      <c r="Y128" s="305" t="n">
        <v>1.204808076002149</v>
      </c>
      <c r="Z128" s="305" t="n">
        <v>3.22605807600215</v>
      </c>
      <c r="AA128" s="306" t="n"/>
      <c r="AB128" s="309" t="inlineStr">
        <is>
          <t>Triiodothyronine, free (FT3)</t>
        </is>
      </c>
      <c r="AC128" s="309" t="inlineStr">
        <is>
          <t>S-</t>
        </is>
      </c>
      <c r="AD128" s="310" t="n"/>
      <c r="AE128" s="311" t="n">
        <v>0.113</v>
      </c>
      <c r="AF128" s="315" t="n"/>
      <c r="AG128" s="306" t="n"/>
      <c r="AH128" s="313" t="inlineStr">
        <is>
          <t>0.7 pmol/L ≤ 3.5 pmol/L</t>
        </is>
      </c>
      <c r="AI128" s="286" t="inlineStr">
        <is>
          <t>20% ≥ 3.5 pmol/L</t>
        </is>
      </c>
      <c r="AJ128" s="306" t="n"/>
      <c r="AK128" s="287" t="n"/>
      <c r="AL128" s="306" t="n"/>
      <c r="AM128" s="48" t="n">
        <v>11.6</v>
      </c>
      <c r="AN128" s="191" t="inlineStr">
        <is>
          <t>A: Westgard's recommended choice</t>
        </is>
      </c>
      <c r="AO128" s="191" t="inlineStr">
        <is>
          <t>Not stated</t>
        </is>
      </c>
    </row>
    <row r="129">
      <c r="A129" s="48" t="n">
        <v>124</v>
      </c>
      <c r="B129" s="299" t="n"/>
      <c r="C129" s="300" t="n"/>
      <c r="D129" s="300" t="n"/>
      <c r="E129" s="300" t="n"/>
      <c r="F129" s="300" t="n"/>
      <c r="G129" s="300" t="inlineStr">
        <is>
          <t>±19.1%</t>
        </is>
      </c>
      <c r="H129" s="300" t="inlineStr">
        <is>
          <t>± 27.9%</t>
        </is>
      </c>
      <c r="I129" s="300" t="n"/>
      <c r="J129" s="300" t="n"/>
      <c r="K129" s="301" t="inlineStr">
        <is>
          <t>.</t>
        </is>
      </c>
      <c r="L129" s="302" t="inlineStr">
        <is>
          <t>Troponin I, cardiac - high-sensitive (biweekly-monthly sampling)</t>
        </is>
      </c>
      <c r="M129" s="303" t="inlineStr">
        <is>
          <t>Serum/plasma</t>
        </is>
      </c>
      <c r="N129" s="303" t="n">
        <v>12</v>
      </c>
      <c r="O129" s="303" t="n">
        <v>35.8</v>
      </c>
      <c r="P129" s="303" t="inlineStr">
        <is>
          <t>June 6th 2022</t>
        </is>
      </c>
      <c r="Q129" s="304" t="n">
        <v>44720</v>
      </c>
      <c r="R129" s="305" t="n">
        <v>9</v>
      </c>
      <c r="S129" s="305" t="n">
        <v>14.15911808694313</v>
      </c>
      <c r="T129" s="305" t="n">
        <v>29.00911808694313</v>
      </c>
      <c r="U129" s="305" t="n">
        <v>6</v>
      </c>
      <c r="V129" s="305" t="n">
        <v>9.439412057962084</v>
      </c>
      <c r="W129" s="305" t="n">
        <v>19.33941205796208</v>
      </c>
      <c r="X129" s="305" t="n">
        <v>3</v>
      </c>
      <c r="Y129" s="305" t="n">
        <v>4.719706028981042</v>
      </c>
      <c r="Z129" s="305" t="n">
        <v>9.669706028981041</v>
      </c>
      <c r="AA129" s="306" t="n"/>
      <c r="AB129" s="307" t="n"/>
      <c r="AC129" s="307" t="n"/>
      <c r="AD129" s="307" t="n"/>
      <c r="AE129" s="307" t="n"/>
      <c r="AF129" s="307" t="n"/>
      <c r="AG129" s="306" t="n"/>
      <c r="AH129" s="284" t="n"/>
      <c r="AI129" s="284" t="n"/>
      <c r="AJ129" s="306" t="n"/>
      <c r="AK129" s="285" t="n"/>
      <c r="AL129" s="306" t="n"/>
      <c r="AM129" s="48" t="n"/>
      <c r="AN129" s="191" t="n"/>
      <c r="AO129" s="191" t="n"/>
    </row>
    <row r="130">
      <c r="A130" s="48" t="n">
        <v>125</v>
      </c>
      <c r="B130" s="299" t="inlineStr">
        <is>
          <t>HIGH-SENSITIVITY TROPONIN T</t>
        </is>
      </c>
      <c r="C130" s="300" t="inlineStr">
        <is>
          <t>Troponin T</t>
        </is>
      </c>
      <c r="D130" s="300" t="n"/>
      <c r="E130" s="300" t="n"/>
      <c r="F130" s="300" t="n"/>
      <c r="G130" s="300" t="n"/>
      <c r="H130" s="300" t="n"/>
      <c r="I130" s="300" t="n"/>
      <c r="J130" s="300" t="inlineStr">
        <is>
          <t>± 17.6%[f]
± 26.5%[i]</t>
        </is>
      </c>
      <c r="K130" s="301" t="inlineStr">
        <is>
          <t>.</t>
        </is>
      </c>
      <c r="L130" s="302" t="inlineStr">
        <is>
          <t>Troponin T, cardiac - high-sensitive (biweekly-monthly sampling)</t>
        </is>
      </c>
      <c r="M130" s="303" t="inlineStr">
        <is>
          <t>Serum/plasma</t>
        </is>
      </c>
      <c r="N130" s="303" t="n">
        <v>11.3</v>
      </c>
      <c r="O130" s="303" t="n">
        <v>30.8</v>
      </c>
      <c r="P130" s="303" t="inlineStr">
        <is>
          <t>June 6th 2022</t>
        </is>
      </c>
      <c r="Q130" s="304" t="n">
        <v>44720</v>
      </c>
      <c r="R130" s="305" t="n">
        <v>8.475000000000001</v>
      </c>
      <c r="S130" s="305" t="n">
        <v>12.30280074820364</v>
      </c>
      <c r="T130" s="305" t="n">
        <v>26.28655074820364</v>
      </c>
      <c r="U130" s="305" t="n">
        <v>5.65</v>
      </c>
      <c r="V130" s="305" t="n">
        <v>8.201867165469093</v>
      </c>
      <c r="W130" s="305" t="n">
        <v>17.52436716546909</v>
      </c>
      <c r="X130" s="305" t="n">
        <v>2.825</v>
      </c>
      <c r="Y130" s="305" t="n">
        <v>4.100933582734546</v>
      </c>
      <c r="Z130" s="305" t="n">
        <v>8.762183582734547</v>
      </c>
      <c r="AA130" s="306" t="n"/>
      <c r="AB130" s="309" t="inlineStr">
        <is>
          <t>Troponin T</t>
        </is>
      </c>
      <c r="AC130" s="309" t="inlineStr">
        <is>
          <t>S-</t>
        </is>
      </c>
      <c r="AD130" s="310" t="n"/>
      <c r="AE130" s="311" t="n">
        <v>0.489</v>
      </c>
      <c r="AF130" s="315" t="n"/>
      <c r="AG130" s="306" t="n"/>
      <c r="AH130" s="313" t="inlineStr">
        <is>
          <t>0.01 ug/L ≤ 0.05 ug/L</t>
        </is>
      </c>
      <c r="AI130" s="286" t="inlineStr">
        <is>
          <t>20% ≥ 0.05 ug/L</t>
        </is>
      </c>
      <c r="AJ130" s="306" t="n"/>
      <c r="AK130" s="287" t="n"/>
      <c r="AL130" s="306" t="n"/>
      <c r="AM130" s="48" t="n">
        <v>10</v>
      </c>
      <c r="AN130" s="191" t="inlineStr">
        <is>
          <t>B: Published target</t>
        </is>
      </c>
      <c r="AO130" s="191" t="inlineStr">
        <is>
          <t>Clin Chem</t>
        </is>
      </c>
    </row>
    <row r="131">
      <c r="A131" s="48" t="n">
        <v>126</v>
      </c>
      <c r="B131" s="299" t="n"/>
      <c r="C131" s="300" t="n"/>
      <c r="D131" s="300" t="n"/>
      <c r="E131" s="300" t="n"/>
      <c r="F131" s="300" t="n"/>
      <c r="G131" s="300" t="n"/>
      <c r="H131" s="300" t="n"/>
      <c r="I131" s="300" t="n"/>
      <c r="J131" s="300" t="n"/>
      <c r="K131" s="301" t="inlineStr">
        <is>
          <t>.</t>
        </is>
      </c>
      <c r="L131" s="302" t="inlineStr">
        <is>
          <t>Tumor necrosis factor (TNF)</t>
        </is>
      </c>
      <c r="M131" s="303" t="inlineStr">
        <is>
          <t>Serum/plasma</t>
        </is>
      </c>
      <c r="N131" s="303" t="n">
        <v>16.1</v>
      </c>
      <c r="O131" s="303" t="n">
        <v>26.7</v>
      </c>
      <c r="P131" s="303" t="inlineStr">
        <is>
          <t>June 6th 2022</t>
        </is>
      </c>
      <c r="Q131" s="304" t="n">
        <v>44720</v>
      </c>
      <c r="R131" s="305" t="n">
        <v>12.075</v>
      </c>
      <c r="S131" s="305" t="n">
        <v>11.69194434215285</v>
      </c>
      <c r="T131" s="305" t="n">
        <v>31.61569434215285</v>
      </c>
      <c r="U131" s="305" t="n">
        <v>8.050000000000001</v>
      </c>
      <c r="V131" s="305" t="n">
        <v>7.794629561435232</v>
      </c>
      <c r="W131" s="305" t="n">
        <v>21.07712956143523</v>
      </c>
      <c r="X131" s="305" t="n">
        <v>4.025</v>
      </c>
      <c r="Y131" s="305" t="n">
        <v>3.897314780717616</v>
      </c>
      <c r="Z131" s="305" t="n">
        <v>10.53856478071762</v>
      </c>
      <c r="AA131" s="306" t="n"/>
      <c r="AB131" s="307" t="n"/>
      <c r="AC131" s="307" t="n"/>
      <c r="AD131" s="307" t="n"/>
      <c r="AE131" s="307" t="n"/>
      <c r="AF131" s="307" t="n"/>
      <c r="AG131" s="306" t="n"/>
      <c r="AH131" s="284" t="n"/>
      <c r="AI131" s="284" t="n"/>
      <c r="AJ131" s="306" t="n"/>
      <c r="AK131" s="285" t="n"/>
      <c r="AL131" s="306" t="n"/>
      <c r="AM131" s="48" t="n"/>
      <c r="AN131" s="191" t="n"/>
      <c r="AO131" s="191" t="n"/>
    </row>
    <row r="132">
      <c r="A132" s="48" t="n">
        <v>127</v>
      </c>
      <c r="B132" s="299" t="n"/>
      <c r="C132" s="300" t="n"/>
      <c r="D132" s="300" t="n"/>
      <c r="E132" s="300" t="n"/>
      <c r="F132" s="300" t="n"/>
      <c r="G132" s="300" t="n"/>
      <c r="H132" s="300" t="n"/>
      <c r="I132" s="300" t="n"/>
      <c r="J132" s="300" t="n"/>
      <c r="K132" s="301" t="inlineStr">
        <is>
          <t>.</t>
        </is>
      </c>
      <c r="L132" s="302" t="inlineStr">
        <is>
          <t>Tyrosine</t>
        </is>
      </c>
      <c r="M132" s="303" t="inlineStr">
        <is>
          <t>Serum/plasma</t>
        </is>
      </c>
      <c r="N132" s="303" t="n">
        <v>7.5</v>
      </c>
      <c r="O132" s="303" t="n">
        <v>11.9</v>
      </c>
      <c r="P132" s="303" t="inlineStr">
        <is>
          <t>November 20th 2019</t>
        </is>
      </c>
      <c r="Q132" s="304" t="n">
        <v>44720</v>
      </c>
      <c r="R132" s="305" t="n">
        <v>5.625</v>
      </c>
      <c r="S132" s="305" t="n">
        <v>5.274851893655404</v>
      </c>
      <c r="T132" s="305" t="n">
        <v>14.5561018936554</v>
      </c>
      <c r="U132" s="305" t="n">
        <v>3.75</v>
      </c>
      <c r="V132" s="305" t="n">
        <v>3.516567929103603</v>
      </c>
      <c r="W132" s="305" t="n">
        <v>9.704067929103603</v>
      </c>
      <c r="X132" s="305" t="n">
        <v>1.875</v>
      </c>
      <c r="Y132" s="305" t="n">
        <v>1.758283964551801</v>
      </c>
      <c r="Z132" s="305" t="n">
        <v>4.852033964551802</v>
      </c>
      <c r="AA132" s="306" t="n"/>
      <c r="AB132" s="307" t="n"/>
      <c r="AC132" s="307" t="n"/>
      <c r="AD132" s="307" t="n"/>
      <c r="AE132" s="307" t="n"/>
      <c r="AF132" s="307" t="n"/>
      <c r="AG132" s="306" t="n"/>
      <c r="AH132" s="284" t="n"/>
      <c r="AI132" s="284" t="n"/>
      <c r="AJ132" s="306" t="n"/>
      <c r="AK132" s="285" t="n"/>
      <c r="AL132" s="306" t="n"/>
      <c r="AM132" s="48" t="n"/>
      <c r="AN132" s="191" t="n"/>
      <c r="AO132" s="191" t="n"/>
    </row>
    <row r="133">
      <c r="A133" s="48" t="n">
        <v>128</v>
      </c>
      <c r="B133" s="299" t="inlineStr">
        <is>
          <t>URIC ACID</t>
        </is>
      </c>
      <c r="C133" s="300" t="inlineStr">
        <is>
          <t>Uric acid</t>
        </is>
      </c>
      <c r="D133" s="308" t="inlineStr">
        <is>
          <t>± 17%</t>
        </is>
      </c>
      <c r="E133" s="308" t="inlineStr">
        <is>
          <t>± 17%</t>
        </is>
      </c>
      <c r="F133" s="300" t="inlineStr">
        <is>
          <t>± 10%</t>
        </is>
      </c>
      <c r="G133" s="300" t="inlineStr">
        <is>
          <t>±10.6%</t>
        </is>
      </c>
      <c r="H133" s="300" t="inlineStr">
        <is>
          <t>± 12%</t>
        </is>
      </c>
      <c r="I133" s="300" t="inlineStr">
        <is>
          <t>± 17%</t>
        </is>
      </c>
      <c r="J133" s="300" t="inlineStr">
        <is>
          <t>±10.6%[b]
±12.8%[f]
±19.2%[g]</t>
        </is>
      </c>
      <c r="K133" s="301" t="inlineStr">
        <is>
          <t>.</t>
        </is>
      </c>
      <c r="L133" s="302" t="inlineStr">
        <is>
          <t>Urate</t>
        </is>
      </c>
      <c r="M133" s="303" t="inlineStr">
        <is>
          <t>Serum/plasma</t>
        </is>
      </c>
      <c r="N133" s="303" t="n">
        <v>8.199999999999999</v>
      </c>
      <c r="O133" s="303" t="n">
        <v>22.4</v>
      </c>
      <c r="P133" s="303" t="inlineStr">
        <is>
          <t>June 6th 2022</t>
        </is>
      </c>
      <c r="Q133" s="304" t="n">
        <v>44720</v>
      </c>
      <c r="R133" s="305" t="n">
        <v>6.149999999999999</v>
      </c>
      <c r="S133" s="305" t="n">
        <v>8.945145331407421</v>
      </c>
      <c r="T133" s="305" t="n">
        <v>19.09264533140742</v>
      </c>
      <c r="U133" s="305" t="n">
        <v>4.1</v>
      </c>
      <c r="V133" s="305" t="n">
        <v>5.963430220938281</v>
      </c>
      <c r="W133" s="305" t="n">
        <v>12.72843022093828</v>
      </c>
      <c r="X133" s="305" t="n">
        <v>2.05</v>
      </c>
      <c r="Y133" s="305" t="n">
        <v>2.98171511046914</v>
      </c>
      <c r="Z133" s="305" t="n">
        <v>6.364215110469139</v>
      </c>
      <c r="AA133" s="306" t="n"/>
      <c r="AB133" s="309" t="inlineStr">
        <is>
          <t>Urate</t>
        </is>
      </c>
      <c r="AC133" s="309" t="inlineStr">
        <is>
          <t>S-</t>
        </is>
      </c>
      <c r="AD133" s="317" t="inlineStr">
        <is>
          <t>Fso</t>
        </is>
      </c>
      <c r="AE133" s="311" t="n">
        <v>0.1197</v>
      </c>
      <c r="AF133" s="315" t="n"/>
      <c r="AG133" s="306" t="n"/>
      <c r="AH133" s="313" t="inlineStr">
        <is>
          <t>0.03 mmol/L ≤ 0.38 mmol/L</t>
        </is>
      </c>
      <c r="AI133" s="286" t="inlineStr">
        <is>
          <t>8% ≥ 0.38 mmol/L</t>
        </is>
      </c>
      <c r="AJ133" s="306" t="n"/>
      <c r="AK133" s="287" t="n"/>
      <c r="AL133" s="306" t="n"/>
      <c r="AM133" s="48" t="n">
        <v>17</v>
      </c>
      <c r="AN133" s="191" t="inlineStr">
        <is>
          <t>A: Westgard's recommended choice</t>
        </is>
      </c>
      <c r="AO133" s="191" t="inlineStr">
        <is>
          <t>CLIA</t>
        </is>
      </c>
    </row>
    <row r="134">
      <c r="A134" s="48" t="n">
        <v>129</v>
      </c>
      <c r="B134" s="299" t="inlineStr">
        <is>
          <t>UREA</t>
        </is>
      </c>
      <c r="C134" s="300" t="inlineStr">
        <is>
          <t>Urea Nitrogen</t>
        </is>
      </c>
      <c r="D134" s="308" t="inlineStr">
        <is>
          <t>± 2 mg/dL or ± 9%</t>
        </is>
      </c>
      <c r="E134" s="308" t="inlineStr">
        <is>
          <t>± 2 mg/dL or ± 9%</t>
        </is>
      </c>
      <c r="F134" s="300" t="inlineStr">
        <is>
          <t>unchanged</t>
        </is>
      </c>
      <c r="G134" s="300" t="inlineStr">
        <is>
          <t>±12.5%</t>
        </is>
      </c>
      <c r="H134" s="300" t="inlineStr">
        <is>
          <t>± 15.5%</t>
        </is>
      </c>
      <c r="I134" s="300" t="inlineStr">
        <is>
          <t>± 19%</t>
        </is>
      </c>
      <c r="J134" s="300" t="inlineStr">
        <is>
          <t>±16.1%[b]
±17.8%[f]
±26.6%[g]</t>
        </is>
      </c>
      <c r="K134" s="301" t="inlineStr">
        <is>
          <t>.</t>
        </is>
      </c>
      <c r="L134" s="302" t="inlineStr">
        <is>
          <t>Urea</t>
        </is>
      </c>
      <c r="M134" s="303" t="inlineStr">
        <is>
          <t>Serum/plasma</t>
        </is>
      </c>
      <c r="N134" s="303" t="n">
        <v>13.9</v>
      </c>
      <c r="O134" s="303" t="n">
        <v>20.9</v>
      </c>
      <c r="P134" s="303" t="inlineStr">
        <is>
          <t>June 6th 2022</t>
        </is>
      </c>
      <c r="Q134" s="304" t="n">
        <v>44720</v>
      </c>
      <c r="R134" s="305" t="n">
        <v>10.425</v>
      </c>
      <c r="S134" s="305" t="n">
        <v>9.412574700898793</v>
      </c>
      <c r="T134" s="305" t="n">
        <v>26.6138247008988</v>
      </c>
      <c r="U134" s="305" t="n">
        <v>6.95</v>
      </c>
      <c r="V134" s="305" t="n">
        <v>6.275049800599195</v>
      </c>
      <c r="W134" s="305" t="n">
        <v>17.74254980059919</v>
      </c>
      <c r="X134" s="305" t="n">
        <v>3.475</v>
      </c>
      <c r="Y134" s="305" t="n">
        <v>3.137524900299598</v>
      </c>
      <c r="Z134" s="305" t="n">
        <v>8.871274900299596</v>
      </c>
      <c r="AA134" s="306" t="n"/>
      <c r="AB134" s="309" t="inlineStr">
        <is>
          <t>Urea</t>
        </is>
      </c>
      <c r="AC134" s="309" t="inlineStr">
        <is>
          <t>S-</t>
        </is>
      </c>
      <c r="AD134" s="314" t="n">
        <v>0.078</v>
      </c>
      <c r="AE134" s="311" t="n">
        <v>0.1555</v>
      </c>
      <c r="AF134" s="315" t="n"/>
      <c r="AG134" s="306" t="n"/>
      <c r="AH134" s="313" t="inlineStr">
        <is>
          <t>0.5 mmol/L ≤ 4.0 mmol/L</t>
        </is>
      </c>
      <c r="AI134" s="286" t="inlineStr">
        <is>
          <t>12% ≥ 4.0 mmol/L</t>
        </is>
      </c>
      <c r="AJ134" s="306" t="n"/>
      <c r="AK134" s="287" t="n"/>
      <c r="AL134" s="306" t="n"/>
      <c r="AM134" s="48" t="n">
        <v>9</v>
      </c>
      <c r="AN134" s="191" t="inlineStr">
        <is>
          <t>A: Westgard's recommended choice</t>
        </is>
      </c>
      <c r="AO134" s="191" t="inlineStr">
        <is>
          <t>CLIA</t>
        </is>
      </c>
    </row>
    <row r="135">
      <c r="A135" s="48" t="n">
        <v>130</v>
      </c>
      <c r="B135" s="299" t="n"/>
      <c r="C135" s="300" t="n"/>
      <c r="D135" s="300" t="n"/>
      <c r="E135" s="300" t="n"/>
      <c r="F135" s="300" t="n"/>
      <c r="G135" s="300" t="n"/>
      <c r="H135" s="300" t="n"/>
      <c r="I135" s="300" t="n"/>
      <c r="J135" s="300" t="n"/>
      <c r="K135" s="301" t="inlineStr">
        <is>
          <t>.</t>
        </is>
      </c>
      <c r="L135" s="302" t="inlineStr">
        <is>
          <t>Vitamin A</t>
        </is>
      </c>
      <c r="M135" s="303" t="inlineStr">
        <is>
          <t>Serum/plasma</t>
        </is>
      </c>
      <c r="N135" s="303" t="n">
        <v>6.1</v>
      </c>
      <c r="O135" s="303" t="n">
        <v>21</v>
      </c>
      <c r="P135" s="303" t="inlineStr">
        <is>
          <t>June 6th 2022</t>
        </is>
      </c>
      <c r="Q135" s="304" t="n">
        <v>44720</v>
      </c>
      <c r="R135" s="305" t="n">
        <v>4.574999999999999</v>
      </c>
      <c r="S135" s="305" t="n">
        <v>8.200504938721762</v>
      </c>
      <c r="T135" s="305" t="n">
        <v>15.74925493872176</v>
      </c>
      <c r="U135" s="305" t="n">
        <v>3.05</v>
      </c>
      <c r="V135" s="305" t="n">
        <v>5.467003292481174</v>
      </c>
      <c r="W135" s="305" t="n">
        <v>10.49950329248117</v>
      </c>
      <c r="X135" s="305" t="n">
        <v>1.525</v>
      </c>
      <c r="Y135" s="305" t="n">
        <v>2.733501646240587</v>
      </c>
      <c r="Z135" s="305" t="n">
        <v>5.249751646240587</v>
      </c>
      <c r="AA135" s="306" t="n"/>
      <c r="AB135" s="307" t="n"/>
      <c r="AC135" s="307" t="n"/>
      <c r="AD135" s="307" t="n"/>
      <c r="AE135" s="307" t="n"/>
      <c r="AF135" s="307" t="n"/>
      <c r="AG135" s="306" t="n"/>
      <c r="AH135" s="284" t="n"/>
      <c r="AI135" s="284" t="n"/>
      <c r="AJ135" s="306" t="n"/>
      <c r="AK135" s="285" t="n"/>
      <c r="AL135" s="306" t="n"/>
      <c r="AM135" s="48" t="n"/>
      <c r="AN135" s="191" t="n"/>
      <c r="AO135" s="191" t="n"/>
    </row>
    <row r="136">
      <c r="A136" s="48" t="n">
        <v>131</v>
      </c>
      <c r="B136" s="299" t="n"/>
      <c r="C136" s="300" t="n"/>
      <c r="D136" s="300" t="n"/>
      <c r="E136" s="300" t="n"/>
      <c r="F136" s="300" t="n"/>
      <c r="G136" s="300" t="n"/>
      <c r="H136" s="300" t="n"/>
      <c r="I136" s="300" t="n"/>
      <c r="J136" s="300" t="n"/>
      <c r="K136" s="301" t="inlineStr">
        <is>
          <t>.</t>
        </is>
      </c>
      <c r="L136" s="302" t="inlineStr">
        <is>
          <t>Vitamin E</t>
        </is>
      </c>
      <c r="M136" s="303" t="inlineStr">
        <is>
          <t>Serum/plasma</t>
        </is>
      </c>
      <c r="N136" s="303" t="n">
        <v>7</v>
      </c>
      <c r="O136" s="303" t="n">
        <v>17.3</v>
      </c>
      <c r="P136" s="303" t="inlineStr">
        <is>
          <t>June 6th 2022</t>
        </is>
      </c>
      <c r="Q136" s="304" t="n">
        <v>44720</v>
      </c>
      <c r="R136" s="305" t="n">
        <v>5.25</v>
      </c>
      <c r="S136" s="305" t="n">
        <v>6.998448488772351</v>
      </c>
      <c r="T136" s="305" t="n">
        <v>15.66094848877235</v>
      </c>
      <c r="U136" s="305" t="n">
        <v>3.5</v>
      </c>
      <c r="V136" s="305" t="n">
        <v>4.665632325848234</v>
      </c>
      <c r="W136" s="305" t="n">
        <v>10.44063232584823</v>
      </c>
      <c r="X136" s="305" t="n">
        <v>1.75</v>
      </c>
      <c r="Y136" s="305" t="n">
        <v>2.332816162924117</v>
      </c>
      <c r="Z136" s="305" t="n">
        <v>5.220316162924117</v>
      </c>
      <c r="AA136" s="306" t="n"/>
      <c r="AB136" s="307" t="n"/>
      <c r="AC136" s="307" t="n"/>
      <c r="AD136" s="307" t="n"/>
      <c r="AE136" s="307" t="n"/>
      <c r="AF136" s="307" t="n"/>
      <c r="AG136" s="306" t="n"/>
      <c r="AH136" s="284" t="n"/>
      <c r="AI136" s="284" t="n"/>
      <c r="AJ136" s="306" t="n"/>
      <c r="AK136" s="285" t="n"/>
      <c r="AL136" s="306" t="n"/>
      <c r="AM136" s="48" t="n"/>
      <c r="AN136" s="191" t="n"/>
      <c r="AO136" s="191" t="n"/>
    </row>
    <row r="137">
      <c r="A137" s="48" t="n">
        <v>132</v>
      </c>
      <c r="B137" s="299" t="n"/>
      <c r="C137" s="300" t="n"/>
      <c r="D137" s="300" t="n"/>
      <c r="E137" s="300" t="n"/>
      <c r="F137" s="300" t="n"/>
      <c r="G137" s="300" t="n"/>
      <c r="H137" s="300" t="n"/>
      <c r="I137" s="300" t="n"/>
      <c r="J137" s="300" t="n"/>
      <c r="K137" s="301" t="inlineStr">
        <is>
          <t>.</t>
        </is>
      </c>
      <c r="L137" s="302" t="inlineStr">
        <is>
          <t>Zinc</t>
        </is>
      </c>
      <c r="M137" s="303" t="inlineStr">
        <is>
          <t>Serum/plasma</t>
        </is>
      </c>
      <c r="N137" s="303" t="n">
        <v>8.5</v>
      </c>
      <c r="O137" s="303" t="n">
        <v>8.800000000000001</v>
      </c>
      <c r="P137" s="303" t="inlineStr">
        <is>
          <t>June 6th 2022</t>
        </is>
      </c>
      <c r="Q137" s="304" t="n">
        <v>44720</v>
      </c>
      <c r="R137" s="305" t="n">
        <v>6.375</v>
      </c>
      <c r="S137" s="305" t="n">
        <v>4.588044926763469</v>
      </c>
      <c r="T137" s="305" t="n">
        <v>15.10679492676347</v>
      </c>
      <c r="U137" s="305" t="n">
        <v>4.25</v>
      </c>
      <c r="V137" s="305" t="n">
        <v>3.058696617842312</v>
      </c>
      <c r="W137" s="305" t="n">
        <v>10.07119661784231</v>
      </c>
      <c r="X137" s="305" t="n">
        <v>2.125</v>
      </c>
      <c r="Y137" s="305" t="n">
        <v>1.529348308921156</v>
      </c>
      <c r="Z137" s="305" t="n">
        <v>5.035598308921156</v>
      </c>
      <c r="AA137" s="306" t="n"/>
      <c r="AB137" s="307" t="n"/>
      <c r="AC137" s="307" t="n"/>
      <c r="AD137" s="307" t="n"/>
      <c r="AE137" s="307" t="n"/>
      <c r="AF137" s="307" t="n"/>
      <c r="AG137" s="306" t="n"/>
      <c r="AH137" s="284" t="n"/>
      <c r="AI137" s="284" t="n"/>
      <c r="AJ137" s="306" t="n"/>
      <c r="AK137" s="285" t="n"/>
      <c r="AL137" s="306" t="n"/>
      <c r="AM137" s="48" t="n"/>
      <c r="AN137" s="191" t="n"/>
      <c r="AO137" s="191" t="n"/>
    </row>
    <row r="138">
      <c r="A138" s="48" t="n">
        <v>134</v>
      </c>
      <c r="B138" s="299" t="inlineStr">
        <is>
          <t>ALKALINE PHOSPHATASE</t>
        </is>
      </c>
      <c r="C138" s="300" t="inlineStr">
        <is>
          <t>Alkaline phosphatase</t>
        </is>
      </c>
      <c r="D138" s="308" t="inlineStr">
        <is>
          <t>±14.5%</t>
        </is>
      </c>
      <c r="E138" s="300" t="inlineStr">
        <is>
          <t>± 30%</t>
        </is>
      </c>
      <c r="F138" s="300" t="inlineStr">
        <is>
          <t>± 20%</t>
        </is>
      </c>
      <c r="G138" s="300" t="inlineStr">
        <is>
          <t>±18.5%</t>
        </is>
      </c>
      <c r="H138" s="300" t="inlineStr">
        <is>
          <t>± 12.0%</t>
        </is>
      </c>
      <c r="I138" s="300" t="inlineStr">
        <is>
          <t>± 31%</t>
        </is>
      </c>
      <c r="J138" s="300" t="inlineStr">
        <is>
          <t>±10.7%[a]
±14.5%[f]
(bone)
±21.7%[g]
(bone)
±25.8%[g]
(liver)</t>
        </is>
      </c>
      <c r="K138" s="301" t="inlineStr">
        <is>
          <t>.</t>
        </is>
      </c>
      <c r="L138" s="302" t="n"/>
      <c r="M138" s="302" t="n"/>
      <c r="N138" s="302" t="n"/>
      <c r="O138" s="302" t="n"/>
      <c r="P138" s="302" t="n"/>
      <c r="Q138" s="322" t="n"/>
      <c r="R138" s="302" t="n"/>
      <c r="S138" s="302" t="n"/>
      <c r="T138" s="302" t="n"/>
      <c r="U138" s="302" t="n"/>
      <c r="V138" s="302" t="n"/>
      <c r="W138" s="302" t="n"/>
      <c r="X138" s="302" t="n"/>
      <c r="Y138" s="302" t="n"/>
      <c r="Z138" s="302" t="n"/>
      <c r="AA138" s="306" t="n"/>
      <c r="AB138" s="309" t="inlineStr">
        <is>
          <t>Alkaline phosphatase (ALP)</t>
        </is>
      </c>
      <c r="AC138" s="309" t="inlineStr">
        <is>
          <t>S-</t>
        </is>
      </c>
      <c r="AD138" s="310" t="n"/>
      <c r="AE138" s="311" t="n">
        <v>0.1204</v>
      </c>
      <c r="AF138" s="315" t="n"/>
      <c r="AG138" s="306" t="n"/>
      <c r="AH138" s="313" t="inlineStr">
        <is>
          <t>15 U/L ≤ 125 U/L</t>
        </is>
      </c>
      <c r="AI138" s="286" t="inlineStr">
        <is>
          <t>12% ≥ 125 U/L</t>
        </is>
      </c>
      <c r="AJ138" s="306" t="n"/>
      <c r="AK138" s="287" t="n"/>
      <c r="AL138" s="306" t="n"/>
      <c r="AM138" s="48" t="n">
        <v>14.5</v>
      </c>
      <c r="AN138" s="191" t="inlineStr">
        <is>
          <t>A: Westgard's recommended choice</t>
        </is>
      </c>
      <c r="AO138" s="191" t="inlineStr">
        <is>
          <t>Not stated</t>
        </is>
      </c>
    </row>
    <row r="139">
      <c r="A139" s="48" t="n">
        <v>135</v>
      </c>
      <c r="B139" s="299" t="inlineStr">
        <is>
          <t>BICARBONATE</t>
        </is>
      </c>
      <c r="C139" s="300" t="inlineStr">
        <is>
          <t>Bicarbonate</t>
        </is>
      </c>
      <c r="D139" s="300" t="inlineStr">
        <is>
          <t>± 5 mm Hg or ± 8%</t>
        </is>
      </c>
      <c r="E139" s="300" t="inlineStr">
        <is>
          <t>± 5 mm Hg or ± 8%</t>
        </is>
      </c>
      <c r="F139" s="300" t="inlineStr">
        <is>
          <t>± 20%</t>
        </is>
      </c>
      <c r="G139" s="308" t="inlineStr">
        <is>
          <t>±17.3%</t>
        </is>
      </c>
      <c r="H139" s="300" t="inlineStr">
        <is>
          <t>± 4.86%</t>
        </is>
      </c>
      <c r="I139" s="300" t="n"/>
      <c r="J139" s="300" t="inlineStr">
        <is>
          <t>± 7.3%[g]</t>
        </is>
      </c>
      <c r="K139" s="301" t="inlineStr">
        <is>
          <t>.</t>
        </is>
      </c>
      <c r="L139" s="302" t="n"/>
      <c r="M139" s="303" t="n"/>
      <c r="N139" s="303" t="n"/>
      <c r="O139" s="303" t="n"/>
      <c r="P139" s="303" t="n"/>
      <c r="Q139" s="304" t="n"/>
      <c r="R139" s="305" t="n"/>
      <c r="S139" s="305" t="n"/>
      <c r="T139" s="305" t="n"/>
      <c r="U139" s="305" t="n"/>
      <c r="V139" s="305" t="n"/>
      <c r="W139" s="305" t="n"/>
      <c r="X139" s="305" t="n"/>
      <c r="Y139" s="305" t="n"/>
      <c r="Z139" s="305" t="n"/>
      <c r="AA139" s="306" t="n"/>
      <c r="AB139" s="309" t="inlineStr">
        <is>
          <t>CO2, total</t>
        </is>
      </c>
      <c r="AC139" s="309" t="inlineStr">
        <is>
          <t>B-</t>
        </is>
      </c>
      <c r="AD139" s="310" t="n"/>
      <c r="AE139" s="321" t="n"/>
      <c r="AF139" s="315" t="n"/>
      <c r="AG139" s="306" t="n"/>
      <c r="AH139" s="313" t="inlineStr">
        <is>
          <t>2.0 umol/L ≤ 20 umol/L</t>
        </is>
      </c>
      <c r="AI139" s="286" t="inlineStr">
        <is>
          <t>10% ≥ 20 umol/L</t>
        </is>
      </c>
      <c r="AJ139" s="306" t="n"/>
      <c r="AK139" s="287" t="n"/>
      <c r="AL139" s="306" t="n"/>
      <c r="AM139" s="48" t="n">
        <v>17.3</v>
      </c>
      <c r="AN139" s="191" t="inlineStr">
        <is>
          <t>C: Algorithm - choice 1</t>
        </is>
      </c>
      <c r="AO139" s="191" t="inlineStr">
        <is>
          <t>SOTA</t>
        </is>
      </c>
    </row>
    <row r="140">
      <c r="A140" s="48" t="n">
        <v>144</v>
      </c>
      <c r="B140" s="299" t="inlineStr">
        <is>
          <t>AMMONIA</t>
        </is>
      </c>
      <c r="C140" s="300" t="n"/>
      <c r="D140" s="300" t="n"/>
      <c r="E140" s="300" t="n"/>
      <c r="F140" s="300" t="n"/>
      <c r="G140" s="300" t="n"/>
      <c r="H140" s="300" t="n"/>
      <c r="I140" s="300" t="n"/>
      <c r="J140" s="300" t="n"/>
      <c r="K140" s="301" t="inlineStr">
        <is>
          <t>.</t>
        </is>
      </c>
      <c r="L140" s="302" t="n"/>
      <c r="M140" s="302" t="n"/>
      <c r="N140" s="302" t="n"/>
      <c r="O140" s="302" t="n"/>
      <c r="P140" s="302" t="n"/>
      <c r="Q140" s="322" t="n"/>
      <c r="R140" s="302" t="n"/>
      <c r="S140" s="302" t="n"/>
      <c r="T140" s="302" t="n"/>
      <c r="U140" s="302" t="n"/>
      <c r="V140" s="302" t="n"/>
      <c r="W140" s="302" t="n"/>
      <c r="X140" s="302" t="n"/>
      <c r="Y140" s="302" t="n"/>
      <c r="Z140" s="302" t="n"/>
      <c r="AA140" s="306" t="n"/>
      <c r="AB140" s="309" t="inlineStr">
        <is>
          <t xml:space="preserve">Ammonia </t>
        </is>
      </c>
      <c r="AC140" s="309" t="inlineStr">
        <is>
          <t>WB-</t>
        </is>
      </c>
      <c r="AD140" s="310" t="n"/>
      <c r="AE140" s="321" t="n"/>
      <c r="AF140" s="315" t="n"/>
      <c r="AG140" s="306" t="n"/>
      <c r="AH140" s="313" t="inlineStr">
        <is>
          <t>5umol/L ≤50umol/L</t>
        </is>
      </c>
      <c r="AI140" s="288" t="inlineStr">
        <is>
          <t>20% ≥50umol/L</t>
        </is>
      </c>
      <c r="AJ140" s="306" t="n"/>
      <c r="AK140" s="287" t="n"/>
      <c r="AL140" s="306" t="n"/>
      <c r="AM140" s="48" t="n">
        <v>20</v>
      </c>
      <c r="AN140" s="191" t="inlineStr">
        <is>
          <t>C: Algorithm - choice 4</t>
        </is>
      </c>
      <c r="AO140" s="191" t="inlineStr">
        <is>
          <t>RCPA_U</t>
        </is>
      </c>
    </row>
    <row r="141">
      <c r="A141" s="48" t="n">
        <v>136</v>
      </c>
      <c r="B141" s="299" t="inlineStr">
        <is>
          <t>CONJUGATED BILIRUBIN</t>
        </is>
      </c>
      <c r="C141" s="300" t="inlineStr">
        <is>
          <t>Bilirubin, direct</t>
        </is>
      </c>
      <c r="D141" s="308" t="inlineStr">
        <is>
          <t>± 44.5%</t>
        </is>
      </c>
      <c r="E141" s="300" t="n"/>
      <c r="F141" s="300" t="n"/>
      <c r="G141" s="300" t="inlineStr">
        <is>
          <t>±25.8%</t>
        </is>
      </c>
      <c r="H141" s="308" t="inlineStr">
        <is>
          <t>± 44.5%</t>
        </is>
      </c>
      <c r="I141" s="300" t="n"/>
      <c r="J141" s="300" t="inlineStr">
        <is>
          <t>±33.4%[b]</t>
        </is>
      </c>
      <c r="K141" s="301" t="inlineStr">
        <is>
          <t>.</t>
        </is>
      </c>
      <c r="L141" s="302" t="n"/>
      <c r="M141" s="302" t="n"/>
      <c r="N141" s="302" t="n"/>
      <c r="O141" s="302" t="n"/>
      <c r="P141" s="302" t="n"/>
      <c r="Q141" s="322" t="n"/>
      <c r="R141" s="302" t="n"/>
      <c r="S141" s="302" t="n"/>
      <c r="T141" s="302" t="n"/>
      <c r="U141" s="302" t="n"/>
      <c r="V141" s="302" t="n"/>
      <c r="W141" s="302" t="n"/>
      <c r="X141" s="302" t="n"/>
      <c r="Y141" s="302" t="n"/>
      <c r="Z141" s="302" t="n"/>
      <c r="AA141" s="306" t="n"/>
      <c r="AB141" s="309" t="inlineStr">
        <is>
          <t>Bilirubin conjugated</t>
        </is>
      </c>
      <c r="AC141" s="309" t="inlineStr">
        <is>
          <t>S-</t>
        </is>
      </c>
      <c r="AD141" s="314" t="n">
        <v>0.223</v>
      </c>
      <c r="AE141" s="311" t="n">
        <v>0.445</v>
      </c>
      <c r="AF141" s="315" t="n"/>
      <c r="AG141" s="306" t="n"/>
      <c r="AH141" s="313" t="inlineStr">
        <is>
          <t>3.0 umol/L ≤ 15 umol/L</t>
        </is>
      </c>
      <c r="AI141" s="286" t="inlineStr">
        <is>
          <t>20% ≥ 15 umol/L</t>
        </is>
      </c>
      <c r="AJ141" s="306" t="n"/>
      <c r="AK141" s="287" t="n"/>
      <c r="AL141" s="306" t="n"/>
      <c r="AM141" s="48" t="n">
        <v>44.5</v>
      </c>
      <c r="AN141" s="191" t="inlineStr">
        <is>
          <t>A: Westgard's recommended choice</t>
        </is>
      </c>
      <c r="AO141" s="191" t="inlineStr">
        <is>
          <t>RICOS</t>
        </is>
      </c>
    </row>
    <row r="142">
      <c r="A142" s="48" t="n">
        <v>145</v>
      </c>
      <c r="B142" s="299" t="inlineStr">
        <is>
          <t>Osmolality</t>
        </is>
      </c>
      <c r="C142" s="300" t="n"/>
      <c r="D142" s="300" t="n"/>
      <c r="E142" s="300" t="n"/>
      <c r="F142" s="300" t="n"/>
      <c r="G142" s="300" t="n"/>
      <c r="H142" s="300" t="n"/>
      <c r="I142" s="300" t="n"/>
      <c r="J142" s="300" t="n"/>
      <c r="K142" s="301" t="inlineStr">
        <is>
          <t>.</t>
        </is>
      </c>
      <c r="L142" s="302" t="n"/>
      <c r="M142" s="302" t="n"/>
      <c r="N142" s="302" t="n"/>
      <c r="O142" s="302" t="n"/>
      <c r="P142" s="302" t="n"/>
      <c r="Q142" s="322" t="n"/>
      <c r="R142" s="302" t="n"/>
      <c r="S142" s="302" t="n"/>
      <c r="T142" s="302" t="n"/>
      <c r="U142" s="302" t="n"/>
      <c r="V142" s="302" t="n"/>
      <c r="W142" s="302" t="n"/>
      <c r="X142" s="302" t="n"/>
      <c r="Y142" s="302" t="n"/>
      <c r="Z142" s="302" t="n"/>
      <c r="AA142" s="306" t="n"/>
      <c r="AB142" s="309" t="inlineStr">
        <is>
          <t>Osmolality</t>
        </is>
      </c>
      <c r="AC142" s="309" t="inlineStr">
        <is>
          <t>S-</t>
        </is>
      </c>
      <c r="AD142" s="310" t="n"/>
      <c r="AE142" s="311" t="n">
        <v>0.015</v>
      </c>
      <c r="AF142" s="312" t="n">
        <v>0.023</v>
      </c>
      <c r="AG142" s="306" t="n"/>
      <c r="AH142" s="313" t="inlineStr">
        <is>
          <t>8 mmol/kg ≤ 266 mmol/kg</t>
        </is>
      </c>
      <c r="AI142" s="288" t="inlineStr">
        <is>
          <t>3% ≥ 266 mmol/kg</t>
        </is>
      </c>
      <c r="AJ142" s="306" t="n"/>
      <c r="AK142" s="287" t="n"/>
      <c r="AL142" s="306" t="n"/>
      <c r="AM142" s="48" t="n">
        <v>3</v>
      </c>
      <c r="AN142" s="191" t="inlineStr">
        <is>
          <t>C: Algorithm - choice 4 (instead of BV_D)</t>
        </is>
      </c>
      <c r="AO142" s="191" t="inlineStr">
        <is>
          <t>RCPA_U</t>
        </is>
      </c>
    </row>
    <row r="143">
      <c r="A143" s="48" t="n">
        <v>137</v>
      </c>
      <c r="B143" s="299" t="inlineStr">
        <is>
          <t>C-peptide</t>
        </is>
      </c>
      <c r="C143" s="300" t="inlineStr">
        <is>
          <t>C-peptide</t>
        </is>
      </c>
      <c r="D143" s="308" t="inlineStr">
        <is>
          <t>± 20.8%</t>
        </is>
      </c>
      <c r="E143" s="300" t="n"/>
      <c r="F143" s="300" t="n"/>
      <c r="G143" s="300" t="inlineStr">
        <is>
          <t>±14.8%</t>
        </is>
      </c>
      <c r="H143" s="308" t="inlineStr">
        <is>
          <t>± 20.8%</t>
        </is>
      </c>
      <c r="I143" s="300" t="n"/>
      <c r="J143" s="300" t="n"/>
      <c r="K143" s="301" t="inlineStr">
        <is>
          <t>.</t>
        </is>
      </c>
      <c r="L143" s="302" t="n"/>
      <c r="M143" s="302" t="n"/>
      <c r="N143" s="302" t="n"/>
      <c r="O143" s="302" t="n"/>
      <c r="P143" s="302" t="n"/>
      <c r="Q143" s="322" t="n"/>
      <c r="R143" s="302" t="n"/>
      <c r="S143" s="302" t="n"/>
      <c r="T143" s="302" t="n"/>
      <c r="U143" s="302" t="n"/>
      <c r="V143" s="302" t="n"/>
      <c r="W143" s="302" t="n"/>
      <c r="X143" s="302" t="n"/>
      <c r="Y143" s="302" t="n"/>
      <c r="Z143" s="302" t="n"/>
      <c r="AA143" s="306" t="n"/>
      <c r="AB143" s="309" t="inlineStr">
        <is>
          <t>C Peptide</t>
        </is>
      </c>
      <c r="AC143" s="309" t="inlineStr">
        <is>
          <t>S-</t>
        </is>
      </c>
      <c r="AD143" s="314" t="n">
        <v>0.104</v>
      </c>
      <c r="AE143" s="311" t="n">
        <v>0.208</v>
      </c>
      <c r="AF143" s="315" t="n"/>
      <c r="AG143" s="306" t="n"/>
      <c r="AH143" s="313" t="inlineStr">
        <is>
          <t xml:space="preserve"> 0.15 up to 1.25nmol/L</t>
        </is>
      </c>
      <c r="AI143" s="286" t="inlineStr">
        <is>
          <t>12% &gt;1.25 nmol/L</t>
        </is>
      </c>
      <c r="AJ143" s="306" t="n"/>
      <c r="AK143" s="287" t="n"/>
      <c r="AL143" s="306" t="n"/>
      <c r="AM143" s="48" t="n">
        <v>20.8</v>
      </c>
      <c r="AN143" s="191" t="inlineStr">
        <is>
          <t>A: Westgard's recommended choice</t>
        </is>
      </c>
      <c r="AO143" s="191" t="inlineStr">
        <is>
          <t>RICOS</t>
        </is>
      </c>
    </row>
    <row r="144">
      <c r="A144" s="48" t="n">
        <v>138</v>
      </c>
      <c r="B144" s="299" t="inlineStr">
        <is>
          <t>SERUM FOLATE III</t>
        </is>
      </c>
      <c r="C144" s="300" t="inlineStr">
        <is>
          <t>Folate</t>
        </is>
      </c>
      <c r="D144" s="308" t="inlineStr">
        <is>
          <t>± 39%</t>
        </is>
      </c>
      <c r="E144" s="300" t="n"/>
      <c r="F144" s="300" t="inlineStr">
        <is>
          <t>± 1 ng/mL or 30%</t>
        </is>
      </c>
      <c r="G144" s="300" t="inlineStr">
        <is>
          <t>±23.9%</t>
        </is>
      </c>
      <c r="H144" s="308" t="inlineStr">
        <is>
          <t>± 39%</t>
        </is>
      </c>
      <c r="I144" s="300" t="n"/>
      <c r="J144" s="300" t="n"/>
      <c r="K144" s="301" t="inlineStr">
        <is>
          <t>.</t>
        </is>
      </c>
      <c r="L144" s="302" t="n"/>
      <c r="M144" s="302" t="n"/>
      <c r="N144" s="302" t="n"/>
      <c r="O144" s="302" t="n"/>
      <c r="P144" s="302" t="n"/>
      <c r="Q144" s="322" t="n"/>
      <c r="R144" s="302" t="n"/>
      <c r="S144" s="302" t="n"/>
      <c r="T144" s="302" t="n"/>
      <c r="U144" s="302" t="n"/>
      <c r="V144" s="302" t="n"/>
      <c r="W144" s="302" t="n"/>
      <c r="X144" s="302" t="n"/>
      <c r="Y144" s="302" t="n"/>
      <c r="Z144" s="302" t="n"/>
      <c r="AA144" s="306" t="n"/>
      <c r="AB144" s="309" t="inlineStr">
        <is>
          <t>Folate</t>
        </is>
      </c>
      <c r="AC144" s="309" t="inlineStr">
        <is>
          <t>S-</t>
        </is>
      </c>
      <c r="AD144" s="314" t="n">
        <v>0.195</v>
      </c>
      <c r="AE144" s="318" t="n">
        <v>0.39</v>
      </c>
      <c r="AF144" s="315" t="n"/>
      <c r="AG144" s="306" t="n"/>
      <c r="AH144" s="313" t="inlineStr">
        <is>
          <t>1.5nmol/L ≤ 6.0nmol/L</t>
        </is>
      </c>
      <c r="AI144" s="286" t="inlineStr">
        <is>
          <t>25% ≥ 6.0nmol/L</t>
        </is>
      </c>
      <c r="AJ144" s="306" t="n"/>
      <c r="AK144" s="287" t="n"/>
      <c r="AL144" s="306" t="n"/>
      <c r="AM144" s="48" t="n">
        <v>39</v>
      </c>
      <c r="AN144" s="191" t="inlineStr">
        <is>
          <t>A: Westgard's recommended choice</t>
        </is>
      </c>
      <c r="AO144" s="191" t="inlineStr">
        <is>
          <t>RICOS</t>
        </is>
      </c>
    </row>
    <row r="145">
      <c r="A145" s="48" t="n">
        <v>139</v>
      </c>
      <c r="B145" s="299" t="inlineStr">
        <is>
          <t>BETA-HCG</t>
        </is>
      </c>
      <c r="C145" s="300" t="inlineStr">
        <is>
          <t>Human Chorionic
Gonadotropin
(BhCG)</t>
        </is>
      </c>
      <c r="D145" s="308" t="inlineStr">
        <is>
          <t>± 18%  or positive/negative</t>
        </is>
      </c>
      <c r="E145" s="300" t="n"/>
      <c r="F145" s="308" t="inlineStr">
        <is>
          <t>± 18%  or positive/negative</t>
        </is>
      </c>
      <c r="G145" s="300" t="n"/>
      <c r="H145" s="300" t="n"/>
      <c r="I145" s="300" t="n"/>
      <c r="J145" s="300" t="n"/>
      <c r="K145" s="301" t="inlineStr">
        <is>
          <t>.</t>
        </is>
      </c>
      <c r="L145" s="302" t="n"/>
      <c r="M145" s="302" t="n"/>
      <c r="N145" s="302" t="n"/>
      <c r="O145" s="302" t="n"/>
      <c r="P145" s="302" t="n"/>
      <c r="Q145" s="322" t="n"/>
      <c r="R145" s="302" t="n"/>
      <c r="S145" s="302" t="n"/>
      <c r="T145" s="302" t="n"/>
      <c r="U145" s="302" t="n"/>
      <c r="V145" s="302" t="n"/>
      <c r="W145" s="302" t="n"/>
      <c r="X145" s="302" t="n"/>
      <c r="Y145" s="302" t="n"/>
      <c r="Z145" s="302" t="n"/>
      <c r="AA145" s="306" t="n"/>
      <c r="AB145" s="309" t="inlineStr">
        <is>
          <t>β-hCG</t>
        </is>
      </c>
      <c r="AC145" s="309" t="inlineStr">
        <is>
          <t>S-</t>
        </is>
      </c>
      <c r="AD145" s="310" t="n"/>
      <c r="AE145" s="321" t="n"/>
      <c r="AF145" s="315" t="n"/>
      <c r="AG145" s="306" t="n"/>
      <c r="AH145" s="313" t="inlineStr">
        <is>
          <t>1.0 U/L ≤ 10 U/L</t>
        </is>
      </c>
      <c r="AI145" s="286" t="inlineStr">
        <is>
          <t>10% ≥ 10 U/L</t>
        </is>
      </c>
      <c r="AJ145" s="306" t="n"/>
      <c r="AK145" s="287" t="n"/>
      <c r="AL145" s="306" t="n"/>
      <c r="AM145" s="48" t="n">
        <v>18</v>
      </c>
      <c r="AN145" s="191" t="inlineStr">
        <is>
          <t>A: Westgard's recommended choice</t>
        </is>
      </c>
      <c r="AO145" s="191" t="inlineStr">
        <is>
          <t>CLIA '19</t>
        </is>
      </c>
    </row>
    <row r="146">
      <c r="A146" s="48" t="n">
        <v>140</v>
      </c>
      <c r="B146" s="299" t="inlineStr">
        <is>
          <t>LACTATE</t>
        </is>
      </c>
      <c r="C146" s="300" t="inlineStr">
        <is>
          <t>Lactate</t>
        </is>
      </c>
      <c r="D146" s="308" t="inlineStr">
        <is>
          <t>± 30.4%</t>
        </is>
      </c>
      <c r="E146" s="300" t="n"/>
      <c r="F146" s="300" t="n"/>
      <c r="G146" s="300" t="inlineStr">
        <is>
          <t>±9.1%</t>
        </is>
      </c>
      <c r="H146" s="308" t="inlineStr">
        <is>
          <t>± 30.4%</t>
        </is>
      </c>
      <c r="I146" s="300" t="n"/>
      <c r="J146" s="300" t="inlineStr">
        <is>
          <t>±36.2%[e]</t>
        </is>
      </c>
      <c r="K146" s="301" t="inlineStr">
        <is>
          <t>.</t>
        </is>
      </c>
      <c r="L146" s="302" t="n"/>
      <c r="M146" s="302" t="n"/>
      <c r="N146" s="302" t="n"/>
      <c r="O146" s="302" t="n"/>
      <c r="P146" s="302" t="n"/>
      <c r="Q146" s="322" t="n"/>
      <c r="R146" s="302" t="n"/>
      <c r="S146" s="302" t="n"/>
      <c r="T146" s="302" t="n"/>
      <c r="U146" s="302" t="n"/>
      <c r="V146" s="302" t="n"/>
      <c r="W146" s="302" t="n"/>
      <c r="X146" s="302" t="n"/>
      <c r="Y146" s="302" t="n"/>
      <c r="Z146" s="302" t="n"/>
      <c r="AA146" s="306" t="n"/>
      <c r="AB146" s="309" t="inlineStr">
        <is>
          <t>Lactate</t>
        </is>
      </c>
      <c r="AC146" s="309" t="inlineStr">
        <is>
          <t>B-</t>
        </is>
      </c>
      <c r="AD146" s="314" t="n">
        <v>0.152</v>
      </c>
      <c r="AE146" s="311" t="n">
        <v>0.304</v>
      </c>
      <c r="AF146" s="315" t="n"/>
      <c r="AG146" s="306" t="n"/>
      <c r="AH146" s="313" t="inlineStr">
        <is>
          <t>0.5 mmol/L ≤ 4.0 mmol/L</t>
        </is>
      </c>
      <c r="AI146" s="286" t="inlineStr">
        <is>
          <t>12% ≥ 4.0 mmol/L</t>
        </is>
      </c>
      <c r="AJ146" s="306" t="n"/>
      <c r="AK146" s="287" t="n"/>
      <c r="AL146" s="306" t="n"/>
      <c r="AM146" s="48" t="n">
        <v>30.4</v>
      </c>
      <c r="AN146" s="191" t="inlineStr">
        <is>
          <t>A: Westgard's recommended choice</t>
        </is>
      </c>
      <c r="AO146" s="191" t="inlineStr">
        <is>
          <t>RICOS</t>
        </is>
      </c>
    </row>
    <row r="147">
      <c r="A147" s="48" t="n">
        <v>146</v>
      </c>
      <c r="B147" s="299" t="inlineStr">
        <is>
          <t>proBNP</t>
        </is>
      </c>
      <c r="C147" s="300" t="n"/>
      <c r="D147" s="300" t="n"/>
      <c r="E147" s="300" t="n"/>
      <c r="F147" s="300" t="n"/>
      <c r="G147" s="300" t="n"/>
      <c r="H147" s="300" t="n"/>
      <c r="I147" s="300" t="n"/>
      <c r="J147" s="300" t="n"/>
      <c r="K147" s="301" t="inlineStr">
        <is>
          <t>.</t>
        </is>
      </c>
      <c r="L147" s="302" t="n"/>
      <c r="M147" s="302" t="n"/>
      <c r="N147" s="302" t="n"/>
      <c r="O147" s="302" t="n"/>
      <c r="P147" s="302" t="n"/>
      <c r="Q147" s="322" t="n"/>
      <c r="R147" s="302" t="n"/>
      <c r="S147" s="302" t="n"/>
      <c r="T147" s="302" t="n"/>
      <c r="U147" s="302" t="n"/>
      <c r="V147" s="302" t="n"/>
      <c r="W147" s="302" t="n"/>
      <c r="X147" s="302" t="n"/>
      <c r="Y147" s="302" t="n"/>
      <c r="Z147" s="302" t="n"/>
      <c r="AA147" s="306" t="n"/>
      <c r="AB147" s="309" t="inlineStr">
        <is>
          <t>N-terminal (NT)-proBNP</t>
        </is>
      </c>
      <c r="AC147" s="309" t="inlineStr">
        <is>
          <t>S-</t>
        </is>
      </c>
      <c r="AD147" s="310" t="n"/>
      <c r="AE147" s="318" t="n">
        <v>0.13</v>
      </c>
      <c r="AF147" s="315" t="n"/>
      <c r="AG147" s="306" t="n"/>
      <c r="AH147" s="313" t="inlineStr">
        <is>
          <t>25ng/L≤125ng/L</t>
        </is>
      </c>
      <c r="AI147" s="288" t="inlineStr">
        <is>
          <t>20%≥125ng/L</t>
        </is>
      </c>
      <c r="AJ147" s="306" t="n"/>
      <c r="AK147" s="287" t="n"/>
      <c r="AL147" s="306" t="n"/>
      <c r="AM147" s="48" t="n">
        <v>20</v>
      </c>
      <c r="AN147" s="191" t="inlineStr">
        <is>
          <t>C: Algorithm - choice 4 (instead of BV_D)</t>
        </is>
      </c>
      <c r="AO147" s="191" t="inlineStr">
        <is>
          <t>RCPA_U</t>
        </is>
      </c>
    </row>
    <row r="148">
      <c r="A148" s="48" t="n">
        <v>147</v>
      </c>
      <c r="B148" s="299" t="inlineStr">
        <is>
          <t>PROCALCITONIN (SENSITIVE)</t>
        </is>
      </c>
      <c r="C148" s="300" t="n"/>
      <c r="D148" s="300" t="n"/>
      <c r="E148" s="300" t="n"/>
      <c r="F148" s="300" t="n"/>
      <c r="G148" s="300" t="n"/>
      <c r="H148" s="300" t="n"/>
      <c r="I148" s="300" t="n"/>
      <c r="J148" s="300" t="n"/>
      <c r="K148" s="301" t="inlineStr">
        <is>
          <t>.</t>
        </is>
      </c>
      <c r="L148" s="302" t="n"/>
      <c r="M148" s="302" t="n"/>
      <c r="N148" s="302" t="n"/>
      <c r="O148" s="302" t="n"/>
      <c r="P148" s="302" t="n"/>
      <c r="Q148" s="322" t="n"/>
      <c r="R148" s="302" t="n"/>
      <c r="S148" s="302" t="n"/>
      <c r="T148" s="302" t="n"/>
      <c r="U148" s="302" t="n"/>
      <c r="V148" s="302" t="n"/>
      <c r="W148" s="302" t="n"/>
      <c r="X148" s="302" t="n"/>
      <c r="Y148" s="302" t="n"/>
      <c r="Z148" s="302" t="n"/>
      <c r="AA148" s="306" t="n"/>
      <c r="AB148" s="309" t="inlineStr">
        <is>
          <t>Procalcitonin</t>
        </is>
      </c>
      <c r="AC148" s="309" t="inlineStr">
        <is>
          <t>S-</t>
        </is>
      </c>
      <c r="AD148" s="310" t="n"/>
      <c r="AE148" s="321" t="n"/>
      <c r="AF148" s="315" t="n"/>
      <c r="AG148" s="306" t="n"/>
      <c r="AH148" s="313" t="n"/>
      <c r="AI148" s="286" t="n"/>
      <c r="AJ148" s="306" t="n"/>
      <c r="AK148" s="287" t="n"/>
      <c r="AL148" s="306" t="n"/>
      <c r="AM148" s="48" t="n">
        <v>20.3</v>
      </c>
      <c r="AN148" s="191" t="inlineStr">
        <is>
          <t>B: Published target</t>
        </is>
      </c>
      <c r="AO148" s="191" t="inlineStr">
        <is>
          <t>Clin Chem</t>
        </is>
      </c>
    </row>
    <row r="149">
      <c r="A149" s="48" t="n">
        <v>141</v>
      </c>
      <c r="B149" s="299" t="inlineStr">
        <is>
          <t>LITHIUM</t>
        </is>
      </c>
      <c r="C149" s="300" t="inlineStr">
        <is>
          <t>Lithium</t>
        </is>
      </c>
      <c r="D149" s="308" t="inlineStr">
        <is>
          <t>± 15%</t>
        </is>
      </c>
      <c r="E149" s="300" t="inlineStr">
        <is>
          <t>± 0.3
mmol/L or 20%</t>
        </is>
      </c>
      <c r="F149" s="308" t="inlineStr">
        <is>
          <t>± 15%</t>
        </is>
      </c>
      <c r="G149" s="300" t="inlineStr">
        <is>
          <t>±11.7%</t>
        </is>
      </c>
      <c r="H149" s="300" t="n"/>
      <c r="I149" s="300" t="inlineStr">
        <is>
          <t>± 18%</t>
        </is>
      </c>
      <c r="J149" s="300" t="n"/>
      <c r="K149" s="301" t="inlineStr">
        <is>
          <t>.</t>
        </is>
      </c>
      <c r="L149" s="302" t="n"/>
      <c r="M149" s="302" t="n"/>
      <c r="N149" s="302" t="n"/>
      <c r="O149" s="302" t="n"/>
      <c r="P149" s="302" t="n"/>
      <c r="Q149" s="322" t="n"/>
      <c r="R149" s="302" t="n"/>
      <c r="S149" s="302" t="n"/>
      <c r="T149" s="302" t="n"/>
      <c r="U149" s="302" t="n"/>
      <c r="V149" s="302" t="n"/>
      <c r="W149" s="302" t="n"/>
      <c r="X149" s="302" t="n"/>
      <c r="Y149" s="302" t="n"/>
      <c r="Z149" s="302" t="n"/>
      <c r="AA149" s="306" t="n"/>
      <c r="AB149" s="309" t="inlineStr">
        <is>
          <t>Lithium</t>
        </is>
      </c>
      <c r="AC149" s="309" t="inlineStr">
        <is>
          <t>S-</t>
        </is>
      </c>
      <c r="AD149" s="310" t="n"/>
      <c r="AE149" s="321" t="n"/>
      <c r="AF149" s="315" t="n"/>
      <c r="AG149" s="306" t="n"/>
      <c r="AH149" s="313" t="inlineStr">
        <is>
          <t>0.2 mmol/L</t>
        </is>
      </c>
      <c r="AI149" s="313" t="n"/>
      <c r="AJ149" s="306" t="n"/>
      <c r="AK149" s="323" t="n"/>
      <c r="AL149" s="306" t="n"/>
      <c r="AM149" s="48" t="n">
        <v>15</v>
      </c>
      <c r="AN149" s="191" t="inlineStr">
        <is>
          <t>A: Westgard's recommended choice</t>
        </is>
      </c>
      <c r="AO149" s="191" t="inlineStr">
        <is>
          <t>CLIA '19</t>
        </is>
      </c>
    </row>
    <row r="150">
      <c r="A150" s="48" t="n">
        <v>148</v>
      </c>
      <c r="B150" s="299" t="inlineStr">
        <is>
          <t>RHEUMATOID FACTOR</t>
        </is>
      </c>
      <c r="C150" s="300" t="n"/>
      <c r="D150" s="300" t="n"/>
      <c r="E150" s="300" t="n"/>
      <c r="F150" s="300" t="n"/>
      <c r="G150" s="300" t="n"/>
      <c r="H150" s="300" t="n"/>
      <c r="I150" s="300" t="n"/>
      <c r="J150" s="300" t="n"/>
      <c r="K150" s="301" t="inlineStr">
        <is>
          <t>.</t>
        </is>
      </c>
      <c r="L150" s="302" t="n"/>
      <c r="M150" s="302" t="n"/>
      <c r="N150" s="302" t="n"/>
      <c r="O150" s="302" t="n"/>
      <c r="P150" s="302" t="n"/>
      <c r="Q150" s="322" t="n"/>
      <c r="R150" s="302" t="n"/>
      <c r="S150" s="302" t="n"/>
      <c r="T150" s="302" t="n"/>
      <c r="U150" s="302" t="n"/>
      <c r="V150" s="302" t="n"/>
      <c r="W150" s="302" t="n"/>
      <c r="X150" s="302" t="n"/>
      <c r="Y150" s="302" t="n"/>
      <c r="Z150" s="302" t="n"/>
      <c r="AA150" s="306" t="n"/>
      <c r="AB150" s="309" t="inlineStr">
        <is>
          <t>Rheumatoid factor</t>
        </is>
      </c>
      <c r="AC150" s="309" t="inlineStr">
        <is>
          <t>S-</t>
        </is>
      </c>
      <c r="AD150" s="310" t="n"/>
      <c r="AE150" s="320" t="n">
        <v>0.135</v>
      </c>
      <c r="AF150" s="315" t="n"/>
      <c r="AG150" s="306" t="n"/>
      <c r="AH150" s="313" t="n"/>
      <c r="AI150" s="286" t="n"/>
      <c r="AJ150" s="306" t="n"/>
      <c r="AK150" s="287" t="n"/>
      <c r="AL150" s="306" t="n"/>
      <c r="AM150" s="48" t="n">
        <v>13.5</v>
      </c>
      <c r="AN150" s="191" t="inlineStr">
        <is>
          <t>C: Algorithm - choice 3</t>
        </is>
      </c>
      <c r="AO150" s="191" t="inlineStr">
        <is>
          <t>BV_D</t>
        </is>
      </c>
    </row>
    <row r="151">
      <c r="A151" s="48" t="n">
        <v>142</v>
      </c>
      <c r="B151" s="299" t="inlineStr">
        <is>
          <t>PROGESTERONE III</t>
        </is>
      </c>
      <c r="C151" s="300" t="inlineStr">
        <is>
          <t>Progesterone</t>
        </is>
      </c>
      <c r="D151" s="308" t="inlineStr">
        <is>
          <t>± 25%</t>
        </is>
      </c>
      <c r="E151" s="308" t="inlineStr">
        <is>
          <t>± 25%</t>
        </is>
      </c>
      <c r="F151" s="300" t="n"/>
      <c r="G151" s="300" t="inlineStr">
        <is>
          <t>±15.6%</t>
        </is>
      </c>
      <c r="H151" s="300" t="n"/>
      <c r="I151" s="300" t="inlineStr">
        <is>
          <t>± 26%</t>
        </is>
      </c>
      <c r="J151" s="300" t="n"/>
      <c r="K151" s="301" t="inlineStr">
        <is>
          <t>.</t>
        </is>
      </c>
      <c r="L151" s="302" t="n"/>
      <c r="M151" s="302" t="n"/>
      <c r="N151" s="302" t="n"/>
      <c r="O151" s="302" t="n"/>
      <c r="P151" s="302" t="n"/>
      <c r="Q151" s="322" t="n"/>
      <c r="R151" s="302" t="n"/>
      <c r="S151" s="302" t="n"/>
      <c r="T151" s="302" t="n"/>
      <c r="U151" s="302" t="n"/>
      <c r="V151" s="302" t="n"/>
      <c r="W151" s="302" t="n"/>
      <c r="X151" s="302" t="n"/>
      <c r="Y151" s="302" t="n"/>
      <c r="Z151" s="302" t="n"/>
      <c r="AA151" s="306" t="n"/>
      <c r="AB151" s="309" t="inlineStr">
        <is>
          <t>Progesterone</t>
        </is>
      </c>
      <c r="AC151" s="309" t="inlineStr">
        <is>
          <t>S-</t>
        </is>
      </c>
      <c r="AD151" s="310" t="n"/>
      <c r="AE151" s="321" t="n"/>
      <c r="AF151" s="315" t="n"/>
      <c r="AG151" s="306" t="n"/>
      <c r="AH151" s="313" t="inlineStr">
        <is>
          <t>2.0 nmol/L ≤ 10.0 nmol/L</t>
        </is>
      </c>
      <c r="AI151" s="286" t="inlineStr">
        <is>
          <t>15% ≥ 10.0 nmol/L</t>
        </is>
      </c>
      <c r="AJ151" s="306" t="n"/>
      <c r="AK151" s="287" t="n"/>
      <c r="AL151" s="306" t="n"/>
      <c r="AM151" s="48" t="n">
        <v>25</v>
      </c>
      <c r="AN151" s="191" t="inlineStr">
        <is>
          <t>A: Westgard's recommended choice</t>
        </is>
      </c>
      <c r="AO151" s="191" t="inlineStr">
        <is>
          <t>CLIA</t>
        </is>
      </c>
    </row>
    <row r="152">
      <c r="A152" s="48" t="n">
        <v>143</v>
      </c>
      <c r="B152" s="299" t="inlineStr">
        <is>
          <t>VITAMIN B12 II</t>
        </is>
      </c>
      <c r="C152" s="300" t="inlineStr">
        <is>
          <t>Vitamin B12</t>
        </is>
      </c>
      <c r="D152" s="308" t="inlineStr">
        <is>
          <t>± 30%</t>
        </is>
      </c>
      <c r="E152" s="308" t="inlineStr">
        <is>
          <t>± 30%</t>
        </is>
      </c>
      <c r="F152" s="300" t="inlineStr">
        <is>
          <t>± 25%</t>
        </is>
      </c>
      <c r="G152" s="300" t="inlineStr">
        <is>
          <t>±17.3%</t>
        </is>
      </c>
      <c r="H152" s="300" t="inlineStr">
        <is>
          <t>± 30%</t>
        </is>
      </c>
      <c r="I152" s="300" t="n"/>
      <c r="J152" s="300" t="n"/>
      <c r="K152" s="301" t="inlineStr">
        <is>
          <t>.</t>
        </is>
      </c>
      <c r="L152" s="302" t="n"/>
      <c r="M152" s="302" t="n"/>
      <c r="N152" s="302" t="n"/>
      <c r="O152" s="302" t="n"/>
      <c r="P152" s="302" t="n"/>
      <c r="Q152" s="322" t="n"/>
      <c r="R152" s="302" t="n"/>
      <c r="S152" s="302" t="n"/>
      <c r="T152" s="302" t="n"/>
      <c r="U152" s="302" t="n"/>
      <c r="V152" s="302" t="n"/>
      <c r="W152" s="302" t="n"/>
      <c r="X152" s="302" t="n"/>
      <c r="Y152" s="302" t="n"/>
      <c r="Z152" s="302" t="n"/>
      <c r="AA152" s="306" t="n"/>
      <c r="AB152" s="309" t="inlineStr">
        <is>
          <t>Vitamin B12</t>
        </is>
      </c>
      <c r="AC152" s="309" t="inlineStr">
        <is>
          <t>S-</t>
        </is>
      </c>
      <c r="AD152" s="289" t="n"/>
      <c r="AE152" s="321" t="n"/>
      <c r="AF152" s="315" t="n"/>
      <c r="AG152" s="306" t="n"/>
      <c r="AH152" s="313" t="inlineStr">
        <is>
          <t>18 pmol/L ≤ 120 pmol/L</t>
        </is>
      </c>
      <c r="AI152" s="286" t="inlineStr">
        <is>
          <t>15% ≥ 120 pmol/L</t>
        </is>
      </c>
      <c r="AJ152" s="306" t="n"/>
      <c r="AK152" s="287" t="n"/>
      <c r="AL152" s="306" t="n"/>
      <c r="AM152" s="48" t="n">
        <v>30</v>
      </c>
      <c r="AN152" s="191" t="inlineStr">
        <is>
          <t>A: Westgard's recommended choice</t>
        </is>
      </c>
      <c r="AO152" s="191" t="inlineStr">
        <is>
          <t>CLIA</t>
        </is>
      </c>
    </row>
    <row r="153">
      <c r="A153" s="48" t="n">
        <v>149</v>
      </c>
      <c r="B153" s="299" t="inlineStr">
        <is>
          <t>ADRENOCORTICOTROPIC HORMONE</t>
        </is>
      </c>
      <c r="C153" s="300" t="n"/>
      <c r="D153" s="300" t="n"/>
      <c r="E153" s="300" t="n"/>
      <c r="F153" s="300" t="n"/>
      <c r="G153" s="300" t="n"/>
      <c r="H153" s="300" t="n"/>
      <c r="I153" s="300" t="n"/>
      <c r="J153" s="300" t="n"/>
      <c r="K153" s="301" t="inlineStr">
        <is>
          <t>.</t>
        </is>
      </c>
      <c r="L153" s="302" t="n"/>
      <c r="M153" s="302" t="n"/>
      <c r="N153" s="302" t="n"/>
      <c r="O153" s="302" t="n"/>
      <c r="P153" s="302" t="n"/>
      <c r="Q153" s="322" t="n"/>
      <c r="R153" s="302" t="n"/>
      <c r="S153" s="302" t="n"/>
      <c r="T153" s="302" t="n"/>
      <c r="U153" s="302" t="n"/>
      <c r="V153" s="302" t="n"/>
      <c r="W153" s="302" t="n"/>
      <c r="X153" s="302" t="n"/>
      <c r="Y153" s="302" t="n"/>
      <c r="Z153" s="302" t="n"/>
      <c r="AA153" s="306" t="n"/>
      <c r="AB153" s="309" t="inlineStr">
        <is>
          <t>ACTH</t>
        </is>
      </c>
      <c r="AC153" s="309" t="n"/>
      <c r="AD153" s="310" t="n"/>
      <c r="AE153" s="311" t="n"/>
      <c r="AF153" s="312" t="n"/>
      <c r="AG153" s="306" t="n"/>
      <c r="AH153" s="324" t="inlineStr">
        <is>
          <t>+-2.0 up to 20 pmol/L</t>
        </is>
      </c>
      <c r="AI153" s="288" t="inlineStr">
        <is>
          <t>10% &gt;20 pmol/L</t>
        </is>
      </c>
      <c r="AJ153" s="306" t="n"/>
      <c r="AK153" s="287" t="n"/>
      <c r="AL153" s="306" t="n"/>
      <c r="AM153" s="48" t="n">
        <v>10</v>
      </c>
      <c r="AN153" s="191" t="inlineStr">
        <is>
          <t>C: Algorithm - choice 4</t>
        </is>
      </c>
      <c r="AO153" s="191" t="inlineStr">
        <is>
          <t>RCPA_L and U</t>
        </is>
      </c>
    </row>
    <row r="154">
      <c r="A154" s="48" t="n">
        <v>150</v>
      </c>
      <c r="B154" s="299" t="inlineStr">
        <is>
          <t>Human growth hormone</t>
        </is>
      </c>
      <c r="C154" s="300" t="n"/>
      <c r="D154" s="300" t="n"/>
      <c r="E154" s="300" t="n"/>
      <c r="F154" s="300" t="n"/>
      <c r="G154" s="300" t="n"/>
      <c r="H154" s="300" t="n"/>
      <c r="I154" s="300" t="n"/>
      <c r="J154" s="300" t="n"/>
      <c r="K154" s="301" t="inlineStr">
        <is>
          <t>.</t>
        </is>
      </c>
      <c r="L154" s="302" t="n"/>
      <c r="M154" s="302" t="n"/>
      <c r="N154" s="302" t="n"/>
      <c r="O154" s="302" t="n"/>
      <c r="P154" s="302" t="n"/>
      <c r="Q154" s="322" t="n"/>
      <c r="R154" s="302" t="n"/>
      <c r="S154" s="302" t="n"/>
      <c r="T154" s="302" t="n"/>
      <c r="U154" s="302" t="n"/>
      <c r="V154" s="302" t="n"/>
      <c r="W154" s="302" t="n"/>
      <c r="X154" s="302" t="n"/>
      <c r="Y154" s="302" t="n"/>
      <c r="Z154" s="302" t="n"/>
      <c r="AA154" s="306" t="n"/>
      <c r="AB154" s="309" t="inlineStr">
        <is>
          <t>Growth Hormone</t>
        </is>
      </c>
      <c r="AC154" s="309" t="inlineStr">
        <is>
          <t>S-</t>
        </is>
      </c>
      <c r="AD154" s="310" t="n"/>
      <c r="AE154" s="321" t="n"/>
      <c r="AF154" s="315" t="n"/>
      <c r="AG154" s="306" t="n"/>
      <c r="AH154" s="325" t="inlineStr">
        <is>
          <t>+-1 up to ≤ 7 mU/L</t>
        </is>
      </c>
      <c r="AI154" s="288" t="inlineStr">
        <is>
          <t>15% ≥ 7 mU/L</t>
        </is>
      </c>
      <c r="AJ154" s="306" t="n"/>
      <c r="AK154" s="287" t="n"/>
      <c r="AL154" s="306" t="n"/>
      <c r="AM154" s="48" t="n">
        <v>15</v>
      </c>
      <c r="AN154" s="191" t="inlineStr">
        <is>
          <t>C: Algorithm - choice 4</t>
        </is>
      </c>
      <c r="AO154" s="191" t="inlineStr">
        <is>
          <t>RCPA_U</t>
        </is>
      </c>
    </row>
    <row r="155">
      <c r="A155" s="48" t="n">
        <v>151</v>
      </c>
      <c r="B155" s="299" t="inlineStr">
        <is>
          <t>PARACETAMOL 2</t>
        </is>
      </c>
      <c r="C155" s="300" t="n"/>
      <c r="D155" s="300" t="n"/>
      <c r="E155" s="300" t="n"/>
      <c r="F155" s="300" t="n"/>
      <c r="G155" s="300" t="n"/>
      <c r="H155" s="300" t="n"/>
      <c r="I155" s="300" t="n"/>
      <c r="J155" s="300" t="n"/>
      <c r="K155" s="301" t="inlineStr">
        <is>
          <t>.</t>
        </is>
      </c>
      <c r="L155" s="302" t="n"/>
      <c r="M155" s="302" t="n"/>
      <c r="N155" s="302" t="n"/>
      <c r="O155" s="302" t="n"/>
      <c r="P155" s="302" t="n"/>
      <c r="Q155" s="322" t="n"/>
      <c r="R155" s="302" t="n"/>
      <c r="S155" s="302" t="n"/>
      <c r="T155" s="302" t="n"/>
      <c r="U155" s="302" t="n"/>
      <c r="V155" s="302" t="n"/>
      <c r="W155" s="302" t="n"/>
      <c r="X155" s="302" t="n"/>
      <c r="Y155" s="302" t="n"/>
      <c r="Z155" s="302" t="n"/>
      <c r="AA155" s="306" t="n"/>
      <c r="AB155" s="309" t="inlineStr">
        <is>
          <t>Acetaminophen (Paracetamol)</t>
        </is>
      </c>
      <c r="AC155" s="309" t="inlineStr">
        <is>
          <t>S-</t>
        </is>
      </c>
      <c r="AD155" s="310" t="n"/>
      <c r="AE155" s="321" t="n"/>
      <c r="AF155" s="315" t="n"/>
      <c r="AG155" s="306" t="n"/>
      <c r="AH155" s="313" t="inlineStr">
        <is>
          <t>20 umol/L ≤ 200 umol/L</t>
        </is>
      </c>
      <c r="AI155" s="288" t="inlineStr">
        <is>
          <t>10% ≥ 200 umol/L</t>
        </is>
      </c>
      <c r="AJ155" s="306" t="n"/>
      <c r="AK155" s="287" t="n"/>
      <c r="AL155" s="306" t="n"/>
      <c r="AM155" s="48" t="n">
        <v>10</v>
      </c>
      <c r="AN155" s="191" t="inlineStr">
        <is>
          <t>C: Algorithm - choice 4</t>
        </is>
      </c>
      <c r="AO155" s="191" t="inlineStr">
        <is>
          <t>RCPA_U</t>
        </is>
      </c>
    </row>
    <row r="156">
      <c r="A156" s="48" t="n">
        <v>152</v>
      </c>
      <c r="B156" s="299" t="inlineStr">
        <is>
          <t>SODIUM URINE</t>
        </is>
      </c>
      <c r="C156" s="300" t="n"/>
      <c r="D156" s="300" t="n"/>
      <c r="E156" s="300" t="n"/>
      <c r="F156" s="300" t="n"/>
      <c r="G156" s="300" t="n"/>
      <c r="H156" s="300" t="n"/>
      <c r="I156" s="290" t="n">
        <v>10</v>
      </c>
      <c r="J156" s="300" t="n"/>
      <c r="K156" s="301" t="inlineStr">
        <is>
          <t>.</t>
        </is>
      </c>
      <c r="L156" s="302" t="n"/>
      <c r="M156" s="302" t="n"/>
      <c r="N156" s="302" t="n"/>
      <c r="O156" s="302" t="n"/>
      <c r="P156" s="302" t="n"/>
      <c r="Q156" s="322" t="n"/>
      <c r="R156" s="302" t="n"/>
      <c r="S156" s="302" t="n"/>
      <c r="T156" s="302" t="n"/>
      <c r="U156" s="302" t="n"/>
      <c r="V156" s="302" t="n"/>
      <c r="W156" s="302" t="n"/>
      <c r="X156" s="302" t="n"/>
      <c r="Y156" s="302" t="n"/>
      <c r="Z156" s="302" t="n"/>
      <c r="AA156" s="306" t="n"/>
      <c r="AB156" s="309" t="inlineStr">
        <is>
          <t>Sodium, output, 24 h.</t>
        </is>
      </c>
      <c r="AC156" s="309" t="inlineStr">
        <is>
          <t>U-</t>
        </is>
      </c>
      <c r="AD156" s="317" t="n">
        <v>0.16</v>
      </c>
      <c r="AE156" s="319" t="n">
        <v>0.32</v>
      </c>
      <c r="AF156" s="315" t="n"/>
      <c r="AG156" s="306" t="n"/>
      <c r="AH156" s="313" t="inlineStr">
        <is>
          <t>2 mmol/L ≤ 20 mmol/L</t>
        </is>
      </c>
      <c r="AI156" s="286" t="inlineStr">
        <is>
          <t>10% ≥ 20 mmol/L</t>
        </is>
      </c>
      <c r="AJ156" s="306" t="n"/>
      <c r="AK156" s="287" t="n"/>
      <c r="AL156" s="306" t="n"/>
      <c r="AM156" s="291" t="n">
        <v>32</v>
      </c>
      <c r="AN156" s="191" t="inlineStr">
        <is>
          <t>C: Algorithm - choice 3</t>
        </is>
      </c>
      <c r="AO156" s="191" t="inlineStr">
        <is>
          <t>BV_D</t>
        </is>
      </c>
    </row>
    <row r="157">
      <c r="A157" s="48" t="n">
        <v>153</v>
      </c>
      <c r="B157" s="299" t="inlineStr">
        <is>
          <t>POTASSIUM URINE</t>
        </is>
      </c>
      <c r="C157" s="300" t="n"/>
      <c r="D157" s="300" t="n"/>
      <c r="E157" s="300" t="n"/>
      <c r="F157" s="300" t="n"/>
      <c r="G157" s="300" t="n"/>
      <c r="H157" s="300" t="n"/>
      <c r="I157" s="290" t="n">
        <v>12</v>
      </c>
      <c r="J157" s="300" t="n"/>
      <c r="K157" s="301" t="inlineStr">
        <is>
          <t>.</t>
        </is>
      </c>
      <c r="L157" s="302" t="n"/>
      <c r="M157" s="302" t="n"/>
      <c r="N157" s="302" t="n"/>
      <c r="O157" s="302" t="n"/>
      <c r="P157" s="302" t="n"/>
      <c r="Q157" s="322" t="n"/>
      <c r="R157" s="302" t="n"/>
      <c r="S157" s="302" t="n"/>
      <c r="T157" s="302" t="n"/>
      <c r="U157" s="302" t="n"/>
      <c r="V157" s="302" t="n"/>
      <c r="W157" s="302" t="n"/>
      <c r="X157" s="302" t="n"/>
      <c r="Y157" s="302" t="n"/>
      <c r="Z157" s="302" t="n"/>
      <c r="AA157" s="306" t="n"/>
      <c r="AB157" s="309" t="inlineStr">
        <is>
          <t>Potassium, output</t>
        </is>
      </c>
      <c r="AC157" s="309" t="inlineStr">
        <is>
          <t>U-</t>
        </is>
      </c>
      <c r="AD157" s="314" t="n">
        <v>0.142</v>
      </c>
      <c r="AE157" s="320" t="n">
        <v>0.284</v>
      </c>
      <c r="AF157" s="315" t="n"/>
      <c r="AG157" s="306" t="n"/>
      <c r="AH157" s="313" t="inlineStr">
        <is>
          <t>2 mmol/L ≤ 20.0 mmol/L</t>
        </is>
      </c>
      <c r="AI157" s="286" t="inlineStr">
        <is>
          <t>10% ≥ 20.0 mmol/L</t>
        </is>
      </c>
      <c r="AJ157" s="306" t="n"/>
      <c r="AK157" s="287" t="n"/>
      <c r="AL157" s="306" t="n"/>
      <c r="AM157" s="48" t="n">
        <v>28.4</v>
      </c>
      <c r="AN157" s="191" t="inlineStr">
        <is>
          <t>C: Algorithm - choice 3</t>
        </is>
      </c>
      <c r="AO157" s="191" t="inlineStr">
        <is>
          <t>BV_D</t>
        </is>
      </c>
    </row>
    <row r="158">
      <c r="A158" s="48" t="n">
        <v>154</v>
      </c>
      <c r="B158" s="299" t="inlineStr">
        <is>
          <t>CHLORIDE URINE</t>
        </is>
      </c>
      <c r="C158" s="300" t="n"/>
      <c r="D158" s="300" t="n"/>
      <c r="E158" s="300" t="n"/>
      <c r="F158" s="300" t="n"/>
      <c r="G158" s="300" t="n"/>
      <c r="H158" s="300" t="n"/>
      <c r="I158" s="292" t="n">
        <v>12</v>
      </c>
      <c r="J158" s="300" t="n"/>
      <c r="K158" s="301" t="inlineStr">
        <is>
          <t>.</t>
        </is>
      </c>
      <c r="L158" s="302" t="n"/>
      <c r="M158" s="302" t="n"/>
      <c r="N158" s="302" t="n"/>
      <c r="O158" s="302" t="n"/>
      <c r="P158" s="302" t="n"/>
      <c r="Q158" s="322" t="n"/>
      <c r="R158" s="302" t="n"/>
      <c r="S158" s="302" t="n"/>
      <c r="T158" s="302" t="n"/>
      <c r="U158" s="302" t="n"/>
      <c r="V158" s="302" t="n"/>
      <c r="W158" s="302" t="n"/>
      <c r="X158" s="302" t="n"/>
      <c r="Y158" s="302" t="n"/>
      <c r="Z158" s="302" t="n"/>
      <c r="AA158" s="306" t="n"/>
      <c r="AB158" s="309" t="inlineStr">
        <is>
          <t>Chloride</t>
        </is>
      </c>
      <c r="AC158" s="309" t="inlineStr">
        <is>
          <t>U-</t>
        </is>
      </c>
      <c r="AD158" s="310" t="n"/>
      <c r="AE158" s="321" t="n"/>
      <c r="AF158" s="315" t="n"/>
      <c r="AG158" s="306" t="n"/>
      <c r="AH158" s="313" t="inlineStr">
        <is>
          <t>2 mmol/L ≤ 20 mmol/L</t>
        </is>
      </c>
      <c r="AI158" s="286" t="inlineStr">
        <is>
          <t>10% ≥ 20 mmol/L</t>
        </is>
      </c>
      <c r="AJ158" s="306" t="n"/>
      <c r="AK158" s="287" t="n"/>
      <c r="AL158" s="306" t="n"/>
      <c r="AM158" s="48" t="n">
        <v>12</v>
      </c>
      <c r="AN158" s="191" t="inlineStr">
        <is>
          <t>A: Westgard's recommended choice</t>
        </is>
      </c>
      <c r="AO158" s="191" t="inlineStr">
        <is>
          <t>Spanish Min</t>
        </is>
      </c>
    </row>
    <row r="159">
      <c r="A159" s="48" t="n">
        <v>155</v>
      </c>
      <c r="B159" s="299" t="inlineStr">
        <is>
          <t>UREA URINE</t>
        </is>
      </c>
      <c r="C159" s="300" t="n"/>
      <c r="D159" s="300" t="n"/>
      <c r="E159" s="300" t="n"/>
      <c r="F159" s="300" t="n"/>
      <c r="G159" s="300" t="n"/>
      <c r="H159" s="300" t="n"/>
      <c r="I159" s="290" t="n">
        <v>19</v>
      </c>
      <c r="J159" s="300" t="n"/>
      <c r="K159" s="301" t="inlineStr">
        <is>
          <t>.</t>
        </is>
      </c>
      <c r="L159" s="302" t="n"/>
      <c r="M159" s="302" t="n"/>
      <c r="N159" s="302" t="n"/>
      <c r="O159" s="302" t="n"/>
      <c r="P159" s="302" t="n"/>
      <c r="Q159" s="322" t="n"/>
      <c r="R159" s="302" t="n"/>
      <c r="S159" s="302" t="n"/>
      <c r="T159" s="302" t="n"/>
      <c r="U159" s="302" t="n"/>
      <c r="V159" s="302" t="n"/>
      <c r="W159" s="302" t="n"/>
      <c r="X159" s="302" t="n"/>
      <c r="Y159" s="302" t="n"/>
      <c r="Z159" s="302" t="n"/>
      <c r="AA159" s="306" t="n"/>
      <c r="AB159" s="309" t="inlineStr">
        <is>
          <t>Urea, output, 24h</t>
        </is>
      </c>
      <c r="AC159" s="309" t="inlineStr">
        <is>
          <t>U-</t>
        </is>
      </c>
      <c r="AD159" s="317" t="n">
        <v>0.11</v>
      </c>
      <c r="AE159" s="320" t="n">
        <v>0.221</v>
      </c>
      <c r="AF159" s="315" t="n"/>
      <c r="AG159" s="306" t="n"/>
      <c r="AH159" s="313" t="inlineStr">
        <is>
          <t>20 mmol/L ≤ 200 mmol/L</t>
        </is>
      </c>
      <c r="AI159" s="286" t="inlineStr">
        <is>
          <t>10% ≥ 200 mmol/L</t>
        </is>
      </c>
      <c r="AJ159" s="306" t="n"/>
      <c r="AK159" s="287" t="n"/>
      <c r="AL159" s="306" t="n"/>
      <c r="AM159" s="48" t="n">
        <v>22.1</v>
      </c>
      <c r="AN159" s="191" t="inlineStr">
        <is>
          <t>C: Algorithm - choice 3</t>
        </is>
      </c>
      <c r="AO159" s="191" t="inlineStr">
        <is>
          <t>BV_D</t>
        </is>
      </c>
    </row>
    <row r="160">
      <c r="A160" s="48" t="n">
        <v>156</v>
      </c>
      <c r="B160" s="299" t="inlineStr">
        <is>
          <t>CREATININE URINE</t>
        </is>
      </c>
      <c r="C160" s="300" t="n"/>
      <c r="D160" s="300" t="n"/>
      <c r="E160" s="300" t="n"/>
      <c r="F160" s="300" t="n"/>
      <c r="G160" s="300" t="n"/>
      <c r="H160" s="300" t="n"/>
      <c r="I160" s="290" t="n">
        <v>15</v>
      </c>
      <c r="J160" s="300" t="n"/>
      <c r="K160" s="301" t="inlineStr">
        <is>
          <t>.</t>
        </is>
      </c>
      <c r="L160" s="302" t="n"/>
      <c r="M160" s="302" t="n"/>
      <c r="N160" s="302" t="n"/>
      <c r="O160" s="302" t="n"/>
      <c r="P160" s="302" t="n"/>
      <c r="Q160" s="322" t="n"/>
      <c r="R160" s="302" t="n"/>
      <c r="S160" s="302" t="n"/>
      <c r="T160" s="302" t="n"/>
      <c r="U160" s="302" t="n"/>
      <c r="V160" s="302" t="n"/>
      <c r="W160" s="302" t="n"/>
      <c r="X160" s="302" t="n"/>
      <c r="Y160" s="302" t="n"/>
      <c r="Z160" s="302" t="n"/>
      <c r="AA160" s="306" t="n"/>
      <c r="AB160" s="309" t="inlineStr">
        <is>
          <t>Creatinine, output, 24h</t>
        </is>
      </c>
      <c r="AC160" s="309" t="inlineStr">
        <is>
          <t>U-</t>
        </is>
      </c>
      <c r="AD160" s="310" t="n"/>
      <c r="AE160" s="320" t="n">
        <v>0.154</v>
      </c>
      <c r="AF160" s="315" t="n"/>
      <c r="AG160" s="306" t="n"/>
      <c r="AH160" s="313" t="inlineStr">
        <is>
          <t>0.5 mmol/L ≤ 5 mmol/L</t>
        </is>
      </c>
      <c r="AI160" s="286" t="inlineStr">
        <is>
          <t>10% ≥ 5 mmol/L</t>
        </is>
      </c>
      <c r="AJ160" s="306" t="n"/>
      <c r="AK160" s="287" t="n"/>
      <c r="AL160" s="306" t="n"/>
      <c r="AM160" s="48" t="n">
        <v>15.4</v>
      </c>
      <c r="AN160" s="191" t="inlineStr">
        <is>
          <t>C: Algorithm - choice 3</t>
        </is>
      </c>
      <c r="AO160" s="191" t="inlineStr">
        <is>
          <t>BV_D</t>
        </is>
      </c>
    </row>
    <row r="161">
      <c r="A161" s="48" t="n">
        <v>157</v>
      </c>
      <c r="B161" s="299" t="inlineStr">
        <is>
          <t>Urine osmolality</t>
        </is>
      </c>
      <c r="C161" s="300" t="n"/>
      <c r="D161" s="300" t="n"/>
      <c r="E161" s="300" t="n"/>
      <c r="F161" s="300" t="n"/>
      <c r="G161" s="300" t="n"/>
      <c r="H161" s="300" t="n"/>
      <c r="I161" s="290" t="n"/>
      <c r="J161" s="300" t="n"/>
      <c r="K161" s="301" t="inlineStr">
        <is>
          <t>.</t>
        </is>
      </c>
      <c r="L161" s="302" t="n"/>
      <c r="M161" s="302" t="n"/>
      <c r="N161" s="302" t="n"/>
      <c r="O161" s="302" t="n"/>
      <c r="P161" s="302" t="n"/>
      <c r="Q161" s="322" t="n"/>
      <c r="R161" s="302" t="n"/>
      <c r="S161" s="302" t="n"/>
      <c r="T161" s="302" t="n"/>
      <c r="U161" s="302" t="n"/>
      <c r="V161" s="302" t="n"/>
      <c r="W161" s="302" t="n"/>
      <c r="X161" s="302" t="n"/>
      <c r="Y161" s="302" t="n"/>
      <c r="Z161" s="302" t="n"/>
      <c r="AA161" s="306" t="n"/>
      <c r="AB161" s="309" t="inlineStr">
        <is>
          <t>Osmolality, first morning</t>
        </is>
      </c>
      <c r="AC161" s="309" t="inlineStr">
        <is>
          <t>U-</t>
        </is>
      </c>
      <c r="AD161" s="314" t="n">
        <v>0.197</v>
      </c>
      <c r="AE161" s="311" t="n">
        <v>0.395</v>
      </c>
      <c r="AF161" s="315" t="n"/>
      <c r="AG161" s="306" t="n"/>
      <c r="AH161" s="313" t="inlineStr">
        <is>
          <t>6 mmol/kg ≤ 300 mmol/kg</t>
        </is>
      </c>
      <c r="AI161" s="288" t="inlineStr">
        <is>
          <t>2% ≥ 300 mmol/kg</t>
        </is>
      </c>
      <c r="AJ161" s="306" t="n"/>
      <c r="AK161" s="287" t="n"/>
      <c r="AL161" s="306" t="n"/>
      <c r="AM161" s="48" t="n">
        <v>2</v>
      </c>
      <c r="AN161" s="191" t="inlineStr">
        <is>
          <t>C: Algorithm - choice 4 (instead of BV_D)</t>
        </is>
      </c>
      <c r="AO161" s="191" t="inlineStr">
        <is>
          <t>RCPA_U</t>
        </is>
      </c>
    </row>
    <row r="162">
      <c r="A162" s="48" t="n">
        <v>158</v>
      </c>
      <c r="B162" s="299" t="inlineStr">
        <is>
          <t>CALCIUM URINE</t>
        </is>
      </c>
      <c r="C162" s="300" t="n"/>
      <c r="D162" s="300" t="n"/>
      <c r="E162" s="300" t="n"/>
      <c r="F162" s="300" t="n"/>
      <c r="G162" s="300" t="n"/>
      <c r="H162" s="300" t="n"/>
      <c r="I162" s="290" t="n">
        <v>30</v>
      </c>
      <c r="J162" s="300" t="n"/>
      <c r="K162" s="301" t="inlineStr">
        <is>
          <t>.</t>
        </is>
      </c>
      <c r="L162" s="302" t="n"/>
      <c r="M162" s="302" t="n"/>
      <c r="N162" s="302" t="n"/>
      <c r="O162" s="302" t="n"/>
      <c r="P162" s="302" t="n"/>
      <c r="Q162" s="322" t="n"/>
      <c r="R162" s="302" t="n"/>
      <c r="S162" s="302" t="n"/>
      <c r="T162" s="302" t="n"/>
      <c r="U162" s="302" t="n"/>
      <c r="V162" s="302" t="n"/>
      <c r="W162" s="302" t="n"/>
      <c r="X162" s="302" t="n"/>
      <c r="Y162" s="302" t="n"/>
      <c r="Z162" s="302" t="n"/>
      <c r="AA162" s="306" t="n"/>
      <c r="AB162" s="309" t="inlineStr">
        <is>
          <t>Calcium, output, 24h</t>
        </is>
      </c>
      <c r="AC162" s="309" t="inlineStr">
        <is>
          <t>U-</t>
        </is>
      </c>
      <c r="AD162" s="314" t="n">
        <v>0.155</v>
      </c>
      <c r="AE162" s="319" t="n">
        <v>0.31</v>
      </c>
      <c r="AF162" s="315" t="n"/>
      <c r="AG162" s="306" t="n"/>
      <c r="AH162" s="313" t="n"/>
      <c r="AI162" s="286" t="n"/>
      <c r="AJ162" s="306" t="n"/>
      <c r="AK162" s="287" t="n"/>
      <c r="AL162" s="306" t="n"/>
      <c r="AM162" s="291" t="n">
        <v>31</v>
      </c>
      <c r="AN162" s="191" t="inlineStr">
        <is>
          <t>C: Algorithm - choice 3</t>
        </is>
      </c>
      <c r="AO162" s="191" t="inlineStr">
        <is>
          <t>BV_D</t>
        </is>
      </c>
    </row>
    <row r="163">
      <c r="A163" s="48" t="n">
        <v>159</v>
      </c>
      <c r="B163" s="299" t="inlineStr">
        <is>
          <t>MAGNESIUM URINE</t>
        </is>
      </c>
      <c r="C163" s="300" t="n"/>
      <c r="D163" s="300" t="n"/>
      <c r="E163" s="300" t="n"/>
      <c r="F163" s="300" t="n"/>
      <c r="G163" s="300" t="n"/>
      <c r="H163" s="300" t="n"/>
      <c r="I163" s="326" t="n"/>
      <c r="J163" s="300" t="n"/>
      <c r="K163" s="301" t="inlineStr">
        <is>
          <t>.</t>
        </is>
      </c>
      <c r="L163" s="302" t="n"/>
      <c r="M163" s="302" t="n"/>
      <c r="N163" s="302" t="n"/>
      <c r="O163" s="302" t="n"/>
      <c r="P163" s="302" t="n"/>
      <c r="Q163" s="322" t="n"/>
      <c r="R163" s="302" t="n"/>
      <c r="S163" s="302" t="n"/>
      <c r="T163" s="302" t="n"/>
      <c r="U163" s="302" t="n"/>
      <c r="V163" s="302" t="n"/>
      <c r="W163" s="302" t="n"/>
      <c r="X163" s="302" t="n"/>
      <c r="Y163" s="302" t="n"/>
      <c r="Z163" s="302" t="n"/>
      <c r="AA163" s="306" t="n"/>
      <c r="AB163" s="309" t="inlineStr">
        <is>
          <t>Magnesium, output, 24h</t>
        </is>
      </c>
      <c r="AC163" s="309" t="inlineStr">
        <is>
          <t>U-</t>
        </is>
      </c>
      <c r="AD163" s="310" t="n"/>
      <c r="AE163" s="319" t="n">
        <v>0.45</v>
      </c>
      <c r="AF163" s="315" t="n"/>
      <c r="AG163" s="306" t="n"/>
      <c r="AH163" s="313" t="inlineStr">
        <is>
          <t>0.2 mmolL</t>
        </is>
      </c>
      <c r="AI163" s="313" t="n"/>
      <c r="AJ163" s="306" t="n"/>
      <c r="AK163" s="323" t="n"/>
      <c r="AL163" s="306" t="n"/>
      <c r="AM163" s="291" t="n">
        <v>45</v>
      </c>
      <c r="AN163" s="191" t="inlineStr">
        <is>
          <t>C: Algorithm - choice 3</t>
        </is>
      </c>
      <c r="AO163" s="191" t="inlineStr">
        <is>
          <t>BV_D</t>
        </is>
      </c>
    </row>
    <row r="164">
      <c r="A164" s="48" t="n">
        <v>160</v>
      </c>
      <c r="B164" s="299" t="inlineStr">
        <is>
          <t>INORGANIC PHOSPHATE URINE</t>
        </is>
      </c>
      <c r="C164" s="300" t="n"/>
      <c r="D164" s="300" t="n"/>
      <c r="E164" s="300" t="n"/>
      <c r="F164" s="300" t="n"/>
      <c r="G164" s="300" t="n"/>
      <c r="H164" s="300" t="n"/>
      <c r="I164" s="326" t="n">
        <v>16</v>
      </c>
      <c r="J164" s="300" t="n"/>
      <c r="K164" s="301" t="inlineStr">
        <is>
          <t>.</t>
        </is>
      </c>
      <c r="L164" s="302" t="n"/>
      <c r="M164" s="302" t="n"/>
      <c r="N164" s="302" t="n"/>
      <c r="O164" s="302" t="n"/>
      <c r="P164" s="302" t="n"/>
      <c r="Q164" s="322" t="n"/>
      <c r="R164" s="302" t="n"/>
      <c r="S164" s="302" t="n"/>
      <c r="T164" s="302" t="n"/>
      <c r="U164" s="302" t="n"/>
      <c r="V164" s="302" t="n"/>
      <c r="W164" s="302" t="n"/>
      <c r="X164" s="302" t="n"/>
      <c r="Y164" s="302" t="n"/>
      <c r="Z164" s="302" t="n"/>
      <c r="AA164" s="306" t="n"/>
      <c r="AB164" s="309" t="inlineStr">
        <is>
          <t>Phosphate, output, 24h</t>
        </is>
      </c>
      <c r="AC164" s="309" t="inlineStr">
        <is>
          <t>U-</t>
        </is>
      </c>
      <c r="AD164" s="317" t="n">
        <v>0.11</v>
      </c>
      <c r="AE164" s="320" t="n">
        <v>0.221</v>
      </c>
      <c r="AF164" s="315" t="n"/>
      <c r="AG164" s="306" t="n"/>
      <c r="AH164" s="313" t="inlineStr">
        <is>
          <t>2.5mmol/L</t>
        </is>
      </c>
      <c r="AI164" s="313" t="n"/>
      <c r="AJ164" s="306" t="n"/>
      <c r="AK164" s="323" t="n"/>
      <c r="AL164" s="306" t="n"/>
      <c r="AM164" s="48" t="n">
        <v>22.1</v>
      </c>
      <c r="AN164" s="191" t="inlineStr">
        <is>
          <t>C: Algorithm - choice 3</t>
        </is>
      </c>
      <c r="AO164" s="191" t="inlineStr">
        <is>
          <t>BV_D</t>
        </is>
      </c>
    </row>
    <row r="165">
      <c r="A165" s="48" t="n">
        <v>161</v>
      </c>
      <c r="B165" s="299" t="inlineStr">
        <is>
          <t>URIC ACID URINE</t>
        </is>
      </c>
      <c r="C165" s="300" t="n"/>
      <c r="D165" s="300" t="n"/>
      <c r="E165" s="300" t="n"/>
      <c r="F165" s="300" t="n"/>
      <c r="G165" s="300" t="n"/>
      <c r="H165" s="300" t="n"/>
      <c r="I165" s="326" t="n">
        <v>15</v>
      </c>
      <c r="J165" s="300" t="n"/>
      <c r="K165" s="301" t="inlineStr">
        <is>
          <t>.</t>
        </is>
      </c>
      <c r="L165" s="302" t="n"/>
      <c r="M165" s="302" t="n"/>
      <c r="N165" s="302" t="n"/>
      <c r="O165" s="302" t="n"/>
      <c r="P165" s="302" t="n"/>
      <c r="Q165" s="322" t="n"/>
      <c r="R165" s="302" t="n"/>
      <c r="S165" s="302" t="n"/>
      <c r="T165" s="302" t="n"/>
      <c r="U165" s="302" t="n"/>
      <c r="V165" s="302" t="n"/>
      <c r="W165" s="302" t="n"/>
      <c r="X165" s="302" t="n"/>
      <c r="Y165" s="302" t="n"/>
      <c r="Z165" s="302" t="n"/>
      <c r="AA165" s="306" t="n"/>
      <c r="AB165" s="309" t="inlineStr">
        <is>
          <t>Urate, output, 24h</t>
        </is>
      </c>
      <c r="AC165" s="309" t="inlineStr">
        <is>
          <t>U-</t>
        </is>
      </c>
      <c r="AD165" s="314" t="n">
        <v>0.097</v>
      </c>
      <c r="AE165" s="320" t="n">
        <v>0.1939</v>
      </c>
      <c r="AF165" s="315" t="n"/>
      <c r="AG165" s="306" t="n"/>
      <c r="AH165" s="313" t="inlineStr">
        <is>
          <t>0.3mmol/L</t>
        </is>
      </c>
      <c r="AI165" s="313" t="n"/>
      <c r="AJ165" s="306" t="n"/>
      <c r="AK165" s="323" t="n"/>
      <c r="AL165" s="306" t="n"/>
      <c r="AM165" s="48" t="n">
        <v>19.4</v>
      </c>
      <c r="AN165" s="191" t="inlineStr">
        <is>
          <t>C: Algorithm - choice 3</t>
        </is>
      </c>
      <c r="AO165" s="191" t="inlineStr">
        <is>
          <t>BV_D</t>
        </is>
      </c>
    </row>
    <row r="166">
      <c r="A166" s="48" t="n">
        <v>162</v>
      </c>
      <c r="B166" s="299" t="inlineStr">
        <is>
          <t>PROTEIN URINE</t>
        </is>
      </c>
      <c r="C166" s="300" t="n"/>
      <c r="D166" s="300" t="n"/>
      <c r="E166" s="300" t="n"/>
      <c r="F166" s="300" t="n"/>
      <c r="G166" s="300" t="n"/>
      <c r="H166" s="300" t="n"/>
      <c r="I166" s="290" t="n">
        <v>34</v>
      </c>
      <c r="J166" s="300" t="n"/>
      <c r="K166" s="301" t="inlineStr">
        <is>
          <t>.</t>
        </is>
      </c>
      <c r="L166" s="302" t="n"/>
      <c r="M166" s="302" t="n"/>
      <c r="N166" s="302" t="n"/>
      <c r="O166" s="302" t="n"/>
      <c r="P166" s="302" t="n"/>
      <c r="Q166" s="322" t="n"/>
      <c r="R166" s="302" t="n"/>
      <c r="S166" s="302" t="n"/>
      <c r="T166" s="302" t="n"/>
      <c r="U166" s="302" t="n"/>
      <c r="V166" s="302" t="n"/>
      <c r="W166" s="302" t="n"/>
      <c r="X166" s="302" t="n"/>
      <c r="Y166" s="302" t="n"/>
      <c r="Z166" s="302" t="n"/>
      <c r="AA166" s="306" t="n"/>
      <c r="AB166" s="309" t="inlineStr">
        <is>
          <t>Protein, output, 24h</t>
        </is>
      </c>
      <c r="AC166" s="309" t="inlineStr">
        <is>
          <t>U-</t>
        </is>
      </c>
      <c r="AD166" s="317" t="n">
        <v>0.2</v>
      </c>
      <c r="AE166" s="319" t="n">
        <v>0.4</v>
      </c>
      <c r="AF166" s="315" t="n"/>
      <c r="AG166" s="306" t="n"/>
      <c r="AH166" s="313" t="inlineStr">
        <is>
          <t>0.1 g/L ≤ 1.0 g/L</t>
        </is>
      </c>
      <c r="AI166" s="286" t="inlineStr">
        <is>
          <t>10% ≥ 1.0 g/L</t>
        </is>
      </c>
      <c r="AJ166" s="306" t="n"/>
      <c r="AK166" s="287" t="n"/>
      <c r="AL166" s="306" t="n"/>
      <c r="AM166" s="291" t="n">
        <v>40</v>
      </c>
      <c r="AN166" s="191" t="inlineStr">
        <is>
          <t>C: Algorithm - choice 3</t>
        </is>
      </c>
      <c r="AO166" s="191" t="inlineStr">
        <is>
          <t>BV_D</t>
        </is>
      </c>
    </row>
    <row r="167">
      <c r="A167" s="48" t="n">
        <v>163</v>
      </c>
      <c r="B167" s="299" t="inlineStr">
        <is>
          <t>ALBUMIN URINE</t>
        </is>
      </c>
      <c r="C167" s="300" t="n"/>
      <c r="D167" s="300" t="n"/>
      <c r="E167" s="300" t="n"/>
      <c r="F167" s="300" t="n"/>
      <c r="G167" s="300" t="n"/>
      <c r="H167" s="300" t="n"/>
      <c r="I167" s="290" t="n">
        <v>38</v>
      </c>
      <c r="J167" s="300" t="n"/>
      <c r="K167" s="301" t="inlineStr">
        <is>
          <t>.</t>
        </is>
      </c>
      <c r="L167" s="302" t="n"/>
      <c r="M167" s="302" t="n"/>
      <c r="N167" s="302" t="n"/>
      <c r="O167" s="302" t="n"/>
      <c r="P167" s="302" t="n"/>
      <c r="Q167" s="322" t="n"/>
      <c r="R167" s="302" t="n"/>
      <c r="S167" s="302" t="n"/>
      <c r="T167" s="302" t="n"/>
      <c r="U167" s="302" t="n"/>
      <c r="V167" s="302" t="n"/>
      <c r="W167" s="302" t="n"/>
      <c r="X167" s="302" t="n"/>
      <c r="Y167" s="302" t="n"/>
      <c r="Z167" s="302" t="n"/>
      <c r="AA167" s="306" t="n"/>
      <c r="AB167" s="309" t="inlineStr">
        <is>
          <t>Albumin, output, night urine</t>
        </is>
      </c>
      <c r="AC167" s="309" t="inlineStr">
        <is>
          <t>U-</t>
        </is>
      </c>
      <c r="AD167" s="310" t="n"/>
      <c r="AE167" s="320" t="n">
        <v>0.406</v>
      </c>
      <c r="AF167" s="315" t="n"/>
      <c r="AG167" s="306" t="n"/>
      <c r="AH167" s="313" t="inlineStr">
        <is>
          <t>4.0 g/L ≤ 20 g/L</t>
        </is>
      </c>
      <c r="AI167" s="286" t="inlineStr">
        <is>
          <t>20% ≥ 20 g/L</t>
        </is>
      </c>
      <c r="AJ167" s="306" t="n"/>
      <c r="AK167" s="287" t="n"/>
      <c r="AL167" s="306" t="n"/>
      <c r="AM167" s="48" t="n">
        <v>40.6</v>
      </c>
      <c r="AN167" s="191" t="inlineStr">
        <is>
          <t>C: Algorithm - choice 3</t>
        </is>
      </c>
      <c r="AO167" s="191" t="inlineStr">
        <is>
          <t>BV_D</t>
        </is>
      </c>
    </row>
    <row r="168">
      <c r="A168" s="48" t="n">
        <v>164</v>
      </c>
      <c r="B168" s="299" t="inlineStr">
        <is>
          <t>PROTEIN CSF</t>
        </is>
      </c>
      <c r="C168" s="300" t="n"/>
      <c r="D168" s="300" t="n"/>
      <c r="E168" s="300" t="n"/>
      <c r="F168" s="300" t="n"/>
      <c r="G168" s="300" t="n"/>
      <c r="H168" s="300" t="n"/>
      <c r="I168" s="290" t="n"/>
      <c r="J168" s="300" t="n"/>
      <c r="K168" s="301" t="inlineStr">
        <is>
          <t>.</t>
        </is>
      </c>
      <c r="L168" s="302" t="n"/>
      <c r="M168" s="302" t="n"/>
      <c r="N168" s="302" t="n"/>
      <c r="O168" s="302" t="n"/>
      <c r="P168" s="302" t="n"/>
      <c r="Q168" s="322" t="n"/>
      <c r="R168" s="302" t="n"/>
      <c r="S168" s="302" t="n"/>
      <c r="T168" s="302" t="n"/>
      <c r="U168" s="302" t="n"/>
      <c r="V168" s="302" t="n"/>
      <c r="W168" s="302" t="n"/>
      <c r="X168" s="302" t="n"/>
      <c r="Y168" s="302" t="n"/>
      <c r="Z168" s="302" t="n"/>
      <c r="AA168" s="306" t="n"/>
      <c r="AB168" s="309" t="inlineStr">
        <is>
          <t>Protein</t>
        </is>
      </c>
      <c r="AC168" s="309" t="inlineStr">
        <is>
          <t>CSF-</t>
        </is>
      </c>
      <c r="AD168" s="310" t="n"/>
      <c r="AE168" s="321" t="n"/>
      <c r="AF168" s="315" t="n"/>
      <c r="AG168" s="306" t="n"/>
      <c r="AH168" s="313" t="inlineStr">
        <is>
          <t>0.02g/L ≤ 0.45g/L</t>
        </is>
      </c>
      <c r="AI168" s="286" t="inlineStr">
        <is>
          <t>5% ≥ 0.45g/L</t>
        </is>
      </c>
      <c r="AJ168" s="306" t="n"/>
      <c r="AK168" s="292" t="n">
        <v>23</v>
      </c>
      <c r="AL168" s="306" t="n"/>
      <c r="AM168" s="48" t="n">
        <v>23</v>
      </c>
      <c r="AN168" s="191" t="inlineStr">
        <is>
          <t>C: Algorithm - choice 5</t>
        </is>
      </c>
      <c r="AO168" s="191" t="inlineStr">
        <is>
          <t>Rilibak</t>
        </is>
      </c>
    </row>
    <row r="169">
      <c r="A169" s="48" t="n">
        <v>165</v>
      </c>
      <c r="B169" s="299" t="inlineStr">
        <is>
          <t>ALBUMIN CSF</t>
        </is>
      </c>
      <c r="C169" s="300" t="n"/>
      <c r="D169" s="300" t="n"/>
      <c r="E169" s="300" t="n"/>
      <c r="F169" s="300" t="n"/>
      <c r="G169" s="300" t="n"/>
      <c r="H169" s="300" t="n"/>
      <c r="I169" s="290" t="n"/>
      <c r="J169" s="300" t="n"/>
      <c r="K169" s="301" t="inlineStr">
        <is>
          <t>.</t>
        </is>
      </c>
      <c r="L169" s="302" t="n"/>
      <c r="M169" s="302" t="n"/>
      <c r="N169" s="302" t="n"/>
      <c r="O169" s="302" t="n"/>
      <c r="P169" s="302" t="n"/>
      <c r="Q169" s="322" t="n"/>
      <c r="R169" s="302" t="n"/>
      <c r="S169" s="302" t="n"/>
      <c r="T169" s="302" t="n"/>
      <c r="U169" s="302" t="n"/>
      <c r="V169" s="302" t="n"/>
      <c r="W169" s="302" t="n"/>
      <c r="X169" s="302" t="n"/>
      <c r="Y169" s="302" t="n"/>
      <c r="Z169" s="302" t="n"/>
      <c r="AA169" s="306" t="n"/>
      <c r="AB169" s="309" t="inlineStr">
        <is>
          <t>Albumin, CSF</t>
        </is>
      </c>
      <c r="AC169" s="309" t="inlineStr">
        <is>
          <t>CSF-</t>
        </is>
      </c>
      <c r="AD169" s="310" t="n"/>
      <c r="AE169" s="321" t="n"/>
      <c r="AF169" s="315" t="n"/>
      <c r="AG169" s="306" t="n"/>
      <c r="AH169" s="313" t="inlineStr">
        <is>
          <t>0.02g/L≤0.45g/L</t>
        </is>
      </c>
      <c r="AI169" s="286" t="inlineStr">
        <is>
          <t>5% ≥0.45g/L</t>
        </is>
      </c>
      <c r="AJ169" s="306" t="n"/>
      <c r="AK169" s="292" t="n">
        <v>23</v>
      </c>
      <c r="AL169" s="306" t="n"/>
      <c r="AM169" s="48" t="n">
        <v>23</v>
      </c>
      <c r="AN169" s="191" t="inlineStr">
        <is>
          <t>C: Algorithm - choice 5</t>
        </is>
      </c>
      <c r="AO169" s="191" t="inlineStr">
        <is>
          <t>Rilibak</t>
        </is>
      </c>
    </row>
    <row r="170">
      <c r="A170" s="48" t="n">
        <v>166</v>
      </c>
      <c r="B170" s="299" t="inlineStr">
        <is>
          <t>IGG CSF</t>
        </is>
      </c>
      <c r="C170" s="300" t="n"/>
      <c r="D170" s="300" t="n"/>
      <c r="E170" s="300" t="n"/>
      <c r="F170" s="300" t="n"/>
      <c r="G170" s="300" t="n"/>
      <c r="H170" s="300" t="n"/>
      <c r="I170" s="290" t="n"/>
      <c r="J170" s="300" t="n"/>
      <c r="K170" s="301" t="inlineStr">
        <is>
          <t>.</t>
        </is>
      </c>
      <c r="L170" s="302" t="n"/>
      <c r="M170" s="302" t="n"/>
      <c r="N170" s="302" t="n"/>
      <c r="O170" s="302" t="n"/>
      <c r="P170" s="302" t="n"/>
      <c r="Q170" s="322" t="n"/>
      <c r="R170" s="302" t="n"/>
      <c r="S170" s="302" t="n"/>
      <c r="T170" s="302" t="n"/>
      <c r="U170" s="302" t="n"/>
      <c r="V170" s="302" t="n"/>
      <c r="W170" s="302" t="n"/>
      <c r="X170" s="302" t="n"/>
      <c r="Y170" s="302" t="n"/>
      <c r="Z170" s="302" t="n"/>
      <c r="AA170" s="306" t="n"/>
      <c r="AB170" s="309" t="inlineStr">
        <is>
          <t>Immunoglobulin G</t>
        </is>
      </c>
      <c r="AC170" s="309" t="inlineStr">
        <is>
          <t>CSF-</t>
        </is>
      </c>
      <c r="AD170" s="310" t="n"/>
      <c r="AE170" s="321" t="n"/>
      <c r="AF170" s="315" t="n"/>
      <c r="AG170" s="306" t="n"/>
      <c r="AH170" s="313" t="inlineStr">
        <is>
          <t>0.02g/L ≤ 0.1g/L</t>
        </is>
      </c>
      <c r="AI170" s="288" t="inlineStr">
        <is>
          <t>20% ≥0.1g/L</t>
        </is>
      </c>
      <c r="AJ170" s="306" t="n"/>
      <c r="AK170" s="287" t="n"/>
      <c r="AL170" s="306" t="n"/>
      <c r="AM170" s="48" t="n">
        <v>20</v>
      </c>
      <c r="AN170" s="191" t="inlineStr">
        <is>
          <t>C: Algorithm - choice 4</t>
        </is>
      </c>
      <c r="AO170" s="191" t="inlineStr">
        <is>
          <t>RCPA_U</t>
        </is>
      </c>
    </row>
    <row r="171">
      <c r="A171" s="48" t="n">
        <v>167</v>
      </c>
      <c r="B171" s="299" t="inlineStr">
        <is>
          <t>ADENOSINE DEAMINASE FLUID</t>
        </is>
      </c>
      <c r="C171" s="300" t="n"/>
      <c r="D171" s="300" t="n"/>
      <c r="E171" s="300" t="n"/>
      <c r="F171" s="300" t="n"/>
      <c r="G171" s="300" t="n"/>
      <c r="H171" s="300" t="n"/>
      <c r="I171" s="290" t="n"/>
      <c r="J171" s="300" t="n"/>
      <c r="K171" s="301" t="inlineStr">
        <is>
          <t>.</t>
        </is>
      </c>
      <c r="L171" s="302" t="n"/>
      <c r="M171" s="302" t="n"/>
      <c r="N171" s="302" t="n"/>
      <c r="O171" s="302" t="n"/>
      <c r="P171" s="302" t="n"/>
      <c r="Q171" s="322" t="n"/>
      <c r="R171" s="302" t="n"/>
      <c r="S171" s="302" t="n"/>
      <c r="T171" s="302" t="n"/>
      <c r="U171" s="302" t="n"/>
      <c r="V171" s="302" t="n"/>
      <c r="W171" s="302" t="n"/>
      <c r="X171" s="302" t="n"/>
      <c r="Y171" s="302" t="n"/>
      <c r="Z171" s="302" t="n"/>
      <c r="AA171" s="306" t="n"/>
      <c r="AB171" s="309" t="inlineStr">
        <is>
          <t>Adenosine deaminase (ADA)</t>
        </is>
      </c>
      <c r="AC171" s="309" t="inlineStr">
        <is>
          <t>S-</t>
        </is>
      </c>
      <c r="AD171" s="310" t="n"/>
      <c r="AE171" s="320" t="n">
        <v>0.167</v>
      </c>
      <c r="AF171" s="315" t="n"/>
      <c r="AG171" s="306" t="n"/>
      <c r="AH171" s="313" t="n"/>
      <c r="AI171" s="286" t="n"/>
      <c r="AJ171" s="306" t="n"/>
      <c r="AK171" s="287" t="n"/>
      <c r="AL171" s="306" t="n"/>
      <c r="AM171" s="48" t="n">
        <v>16.7</v>
      </c>
      <c r="AN171" s="191" t="inlineStr">
        <is>
          <t>C: Algorithm - choice 3</t>
        </is>
      </c>
      <c r="AO171" s="191" t="inlineStr">
        <is>
          <t>BV_D</t>
        </is>
      </c>
    </row>
    <row r="172">
      <c r="A172" s="48" t="n">
        <v>168</v>
      </c>
      <c r="B172" s="299" t="inlineStr">
        <is>
          <t>ANTI-THYROGLOBULIN AB</t>
        </is>
      </c>
      <c r="C172" s="300" t="n"/>
      <c r="D172" s="300" t="n"/>
      <c r="E172" s="300" t="n"/>
      <c r="F172" s="300" t="n"/>
      <c r="G172" s="300" t="n"/>
      <c r="H172" s="300" t="n"/>
      <c r="I172" s="290" t="n"/>
      <c r="J172" s="300" t="n"/>
      <c r="K172" s="301" t="inlineStr">
        <is>
          <t>.</t>
        </is>
      </c>
      <c r="L172" s="302" t="n"/>
      <c r="M172" s="302" t="n"/>
      <c r="N172" s="302" t="n"/>
      <c r="O172" s="302" t="n"/>
      <c r="P172" s="302" t="n"/>
      <c r="Q172" s="322" t="n"/>
      <c r="R172" s="302" t="n"/>
      <c r="S172" s="302" t="n"/>
      <c r="T172" s="302" t="n"/>
      <c r="U172" s="302" t="n"/>
      <c r="V172" s="302" t="n"/>
      <c r="W172" s="302" t="n"/>
      <c r="X172" s="302" t="n"/>
      <c r="Y172" s="302" t="n"/>
      <c r="Z172" s="302" t="n"/>
      <c r="AA172" s="306" t="n"/>
      <c r="AB172" s="309" t="inlineStr">
        <is>
          <t>Thyroglobulin antibody</t>
        </is>
      </c>
      <c r="AC172" s="309" t="inlineStr">
        <is>
          <t>S-</t>
        </is>
      </c>
      <c r="AD172" s="310" t="n"/>
      <c r="AE172" s="320" t="n">
        <v>0.276</v>
      </c>
      <c r="AF172" s="315" t="n"/>
      <c r="AG172" s="306" t="n"/>
      <c r="AH172" s="313" t="n"/>
      <c r="AI172" s="286" t="n"/>
      <c r="AJ172" s="306" t="n"/>
      <c r="AK172" s="287" t="n"/>
      <c r="AL172" s="306" t="n"/>
      <c r="AM172" s="48" t="n">
        <v>27.6</v>
      </c>
      <c r="AN172" s="191" t="inlineStr">
        <is>
          <t>C: Algorithm - choice 3</t>
        </is>
      </c>
      <c r="AO172" s="191" t="inlineStr">
        <is>
          <t>BV_D</t>
        </is>
      </c>
    </row>
    <row r="173">
      <c r="A173" s="48" t="n">
        <v>169</v>
      </c>
      <c r="B173" s="299" t="inlineStr">
        <is>
          <t>ANTI-THYROID PEROXIDASE AB</t>
        </is>
      </c>
      <c r="C173" s="300" t="n"/>
      <c r="D173" s="300" t="n"/>
      <c r="E173" s="300" t="n"/>
      <c r="F173" s="300" t="n"/>
      <c r="G173" s="300" t="n"/>
      <c r="H173" s="300" t="n"/>
      <c r="I173" s="290" t="n"/>
      <c r="J173" s="300" t="n"/>
      <c r="K173" s="301" t="inlineStr">
        <is>
          <t>.</t>
        </is>
      </c>
      <c r="L173" s="302" t="n"/>
      <c r="M173" s="302" t="n"/>
      <c r="N173" s="302" t="n"/>
      <c r="O173" s="302" t="n"/>
      <c r="P173" s="302" t="n"/>
      <c r="Q173" s="322" t="n"/>
      <c r="R173" s="302" t="n"/>
      <c r="S173" s="302" t="n"/>
      <c r="T173" s="302" t="n"/>
      <c r="U173" s="302" t="n"/>
      <c r="V173" s="302" t="n"/>
      <c r="W173" s="302" t="n"/>
      <c r="X173" s="302" t="n"/>
      <c r="Y173" s="302" t="n"/>
      <c r="Z173" s="302" t="n"/>
      <c r="AA173" s="306" t="n"/>
      <c r="AB173" s="309" t="inlineStr">
        <is>
          <t>Thyroid peroxidase antibody</t>
        </is>
      </c>
      <c r="AC173" s="309" t="inlineStr">
        <is>
          <t>S-</t>
        </is>
      </c>
      <c r="AD173" s="310" t="n"/>
      <c r="AE173" s="320" t="n">
        <v>0.462</v>
      </c>
      <c r="AF173" s="315" t="n"/>
      <c r="AG173" s="306" t="n"/>
      <c r="AH173" s="313" t="n"/>
      <c r="AI173" s="286" t="n"/>
      <c r="AJ173" s="306" t="n"/>
      <c r="AK173" s="287" t="n"/>
      <c r="AL173" s="306" t="n"/>
      <c r="AM173" s="48" t="n">
        <v>46.2</v>
      </c>
      <c r="AN173" s="191" t="inlineStr">
        <is>
          <t>C: Algorithm - choice 3</t>
        </is>
      </c>
      <c r="AO173" s="191" t="inlineStr">
        <is>
          <t>BV_D</t>
        </is>
      </c>
    </row>
    <row r="174">
      <c r="A174" s="124" t="n"/>
      <c r="B174" s="293" t="n"/>
      <c r="Q174" s="213" t="n"/>
      <c r="AH174" s="61" t="n"/>
      <c r="AI174" s="61" t="n"/>
      <c r="AK174" s="61" t="n"/>
      <c r="AM174" s="124" t="n"/>
      <c r="AN174" s="61" t="n"/>
      <c r="AO174" s="61" t="n"/>
    </row>
  </sheetData>
  <autoFilter ref="A4:AO173"/>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F477"/>
  <sheetViews>
    <sheetView tabSelected="1" zoomScale="90" zoomScaleNormal="90" workbookViewId="0">
      <pane xSplit="3" ySplit="6" topLeftCell="F7" activePane="bottomRight" state="frozen"/>
      <selection pane="topRight" activeCell="D1" sqref="D1"/>
      <selection pane="bottomLeft" activeCell="A7" sqref="A7"/>
      <selection pane="bottomRight" activeCell="C7" sqref="C7"/>
    </sheetView>
  </sheetViews>
  <sheetFormatPr baseColWidth="8" defaultRowHeight="15"/>
  <cols>
    <col width="13.85546875" customWidth="1" style="433" min="1" max="1"/>
    <col width="38.140625" customWidth="1" style="433" min="2" max="2"/>
    <col width="25.42578125" customWidth="1" style="433" min="3" max="3"/>
    <col width="14.28515625" customWidth="1" style="433" min="4" max="4"/>
    <col width="12.85546875" bestFit="1" customWidth="1" style="427" min="5" max="5"/>
    <col width="9.85546875" customWidth="1" style="434" min="6" max="6"/>
    <col width="4.28515625" customWidth="1" style="433" min="7" max="7"/>
    <col width="9.140625" customWidth="1" style="434" min="8" max="8"/>
    <col width="9.28515625" customWidth="1" style="435" min="9" max="9"/>
    <col width="4" customWidth="1" style="433" min="10" max="10"/>
    <col width="8.140625" customWidth="1" style="434" min="11" max="11"/>
    <col width="8" customWidth="1" style="434" min="12" max="12"/>
    <col width="8.28515625" customWidth="1" style="435" min="13" max="13"/>
    <col width="6.85546875" customWidth="1" style="5" min="14" max="14"/>
    <col width="12" bestFit="1" customWidth="1" style="5" min="15" max="15"/>
    <col width="8.7109375" customWidth="1" style="5" min="16" max="16"/>
    <col width="9.85546875" customWidth="1" style="434" min="17" max="18"/>
    <col width="10.140625" bestFit="1" customWidth="1" style="440" min="19" max="19"/>
    <col width="38" customWidth="1" style="53" min="20" max="20"/>
    <col width="27.85546875" customWidth="1" style="51" min="21" max="21"/>
    <col hidden="1" width="6" customWidth="1" min="22" max="22"/>
    <col hidden="1" width="9.140625" customWidth="1" min="23" max="24"/>
    <col width="14.28515625" customWidth="1" min="25" max="25"/>
    <col width="15.5703125" customWidth="1" min="26" max="26"/>
    <col width="26.28515625" customWidth="1" min="27" max="27"/>
    <col width="16.42578125" customWidth="1" min="28" max="28"/>
    <col width="16.28515625" customWidth="1" min="29" max="29"/>
  </cols>
  <sheetData>
    <row r="1" ht="21" customHeight="1">
      <c r="A1" s="432" t="inlineStr">
        <is>
          <t xml:space="preserve">Monthly Total Error vs Total allowable error </t>
        </is>
      </c>
      <c r="B1" s="433" t="n"/>
      <c r="C1" s="433" t="n"/>
      <c r="D1" s="433" t="n"/>
      <c r="E1" s="433" t="n"/>
      <c r="F1" s="434" t="n"/>
      <c r="G1" s="433" t="n"/>
      <c r="H1" s="434" t="n"/>
      <c r="I1" s="435" t="n"/>
      <c r="J1" s="433" t="n"/>
      <c r="K1" s="434" t="n"/>
      <c r="L1" s="434" t="n"/>
      <c r="M1" s="435" t="n"/>
      <c r="T1" s="51" t="n"/>
    </row>
    <row r="2" ht="21.75" customHeight="1" thickBot="1">
      <c r="A2" s="1" t="inlineStr">
        <is>
          <t>Laboratory</t>
        </is>
      </c>
      <c r="B2" s="438" t="inlineStr">
        <is>
          <t>GSH</t>
        </is>
      </c>
      <c r="C2" s="437" t="n"/>
      <c r="D2" s="437" t="n"/>
      <c r="E2" s="437" t="n"/>
      <c r="G2" s="79" t="n"/>
      <c r="H2" s="80" t="inlineStr">
        <is>
          <t>Department</t>
        </is>
      </c>
      <c r="I2" s="72" t="n"/>
      <c r="J2" s="436" t="inlineStr">
        <is>
          <t>C17 CHEM PATH</t>
        </is>
      </c>
      <c r="K2" s="437" t="n"/>
      <c r="L2" s="437" t="n"/>
      <c r="M2" s="436"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438" t="n"/>
      <c r="C4" s="437" t="n"/>
      <c r="D4" s="437" t="n"/>
      <c r="E4" s="437" t="n"/>
      <c r="G4" s="79" t="n"/>
      <c r="H4" s="80" t="inlineStr">
        <is>
          <t>Done by</t>
        </is>
      </c>
      <c r="I4" s="72" t="n"/>
      <c r="J4" s="436" t="n"/>
      <c r="K4" s="436" t="n"/>
      <c r="L4" s="436" t="n"/>
      <c r="M4" s="436" t="n"/>
      <c r="N4" s="73" t="n"/>
      <c r="R4" s="50" t="inlineStr">
        <is>
          <t>Approved by</t>
        </is>
      </c>
      <c r="S4" s="434" t="n"/>
      <c r="T4" s="115" t="n"/>
      <c r="U4" s="272" t="inlineStr">
        <is>
          <t>Date completed: 3/8/2022</t>
        </is>
      </c>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206" t="inlineStr">
        <is>
          <t xml:space="preserve">Pathologist Comment: </t>
        </is>
      </c>
      <c r="U6" s="117" t="inlineStr">
        <is>
          <t>IQC Officer comment: E. Samsodien</t>
        </is>
      </c>
    </row>
    <row r="7" ht="15" customHeight="1">
      <c r="A7" s="48" t="n"/>
      <c r="B7" s="48" t="inlineStr">
        <is>
          <t>ADENOSINE DEAMINASE FLUID</t>
        </is>
      </c>
      <c r="D7" s="48" t="n"/>
      <c r="E7" s="43" t="inlineStr">
        <is>
          <t>U/l</t>
        </is>
      </c>
      <c r="F7" s="48" t="n"/>
      <c r="G7" s="43" t="inlineStr">
        <is>
          <t>2</t>
        </is>
      </c>
      <c r="H7" s="62" t="n">
        <v>16.7</v>
      </c>
      <c r="I7" s="47">
        <f>(H7*F7)/100</f>
        <v/>
      </c>
      <c r="J7" s="43" t="inlineStr">
        <is>
          <t>C3</t>
        </is>
      </c>
      <c r="K7" s="62" t="n"/>
      <c r="L7" s="48" t="n"/>
      <c r="M7" s="47">
        <f>ABS(K7-F7) + 1.65*L7</f>
        <v/>
      </c>
      <c r="N7" s="48" t="n"/>
      <c r="O7" s="67">
        <f>L7/K7</f>
        <v/>
      </c>
      <c r="P7" s="67">
        <f>ABS((K7-F7)/F7)</f>
        <v/>
      </c>
      <c r="Q7" s="62">
        <f>((I7-ABS(K7-F7))/L7)-1.65</f>
        <v/>
      </c>
      <c r="R7" s="62">
        <f>Q7+1.65</f>
        <v/>
      </c>
      <c r="S7" s="192">
        <f>IF(M7&gt;I7,"Fail","Pass")</f>
        <v/>
      </c>
      <c r="T7" s="191" t="n"/>
      <c r="U7" s="203" t="n"/>
    </row>
    <row r="8" ht="15" customHeight="1">
      <c r="A8" s="48" t="n"/>
      <c r="B8" s="48" t="inlineStr">
        <is>
          <t>ADENOSINE DEAMINASE FLUID</t>
        </is>
      </c>
      <c r="D8" s="48" t="n"/>
      <c r="E8" s="43" t="inlineStr">
        <is>
          <t>U/l</t>
        </is>
      </c>
      <c r="F8" s="48" t="n"/>
      <c r="G8" s="43" t="inlineStr">
        <is>
          <t>2</t>
        </is>
      </c>
      <c r="H8" s="62" t="n">
        <v>16.7</v>
      </c>
      <c r="I8" s="47">
        <f>(H8*F8)/100</f>
        <v/>
      </c>
      <c r="J8" s="43" t="inlineStr">
        <is>
          <t>C3</t>
        </is>
      </c>
      <c r="K8" s="62" t="n"/>
      <c r="L8" s="48" t="n"/>
      <c r="M8" s="47">
        <f>ABS(K8-F8) + 1.65*L8</f>
        <v/>
      </c>
      <c r="N8" s="48" t="n"/>
      <c r="O8" s="67">
        <f>L8/K8</f>
        <v/>
      </c>
      <c r="P8" s="67">
        <f>ABS((K8-F8)/F8)</f>
        <v/>
      </c>
      <c r="Q8" s="62">
        <f>((I8-ABS(K8-F8))/L8)-1.65</f>
        <v/>
      </c>
      <c r="R8" s="62">
        <f>Q8+1.65</f>
        <v/>
      </c>
      <c r="S8" s="192">
        <f>IF(M8&gt;I8,"Fail","Pass")</f>
        <v/>
      </c>
      <c r="T8" s="191" t="n"/>
      <c r="U8" s="203" t="n"/>
    </row>
    <row r="9" ht="15" customHeight="1">
      <c r="A9" s="48" t="n"/>
      <c r="B9" s="48" t="inlineStr">
        <is>
          <t>ADENOSINE DEAMINASE FLUID</t>
        </is>
      </c>
      <c r="D9" s="48" t="n"/>
      <c r="E9" s="43" t="inlineStr">
        <is>
          <t>U/l</t>
        </is>
      </c>
      <c r="F9" s="48" t="n"/>
      <c r="G9" s="43" t="inlineStr">
        <is>
          <t>2</t>
        </is>
      </c>
      <c r="H9" s="62" t="n">
        <v>16.7</v>
      </c>
      <c r="I9" s="47">
        <f>(H9*F9)/100</f>
        <v/>
      </c>
      <c r="J9" s="43" t="inlineStr">
        <is>
          <t>C3</t>
        </is>
      </c>
      <c r="K9" s="62" t="n"/>
      <c r="L9" s="48" t="n"/>
      <c r="M9" s="47">
        <f>ABS(K9-F9) + 1.65*L9</f>
        <v/>
      </c>
      <c r="N9" s="48" t="n"/>
      <c r="O9" s="67">
        <f>L9/K9</f>
        <v/>
      </c>
      <c r="P9" s="67">
        <f>ABS((K9-F9)/F9)</f>
        <v/>
      </c>
      <c r="Q9" s="62">
        <f>((I9-ABS(K9-F9))/L9)-1.65</f>
        <v/>
      </c>
      <c r="R9" s="62">
        <f>Q9+1.65</f>
        <v/>
      </c>
      <c r="S9" s="192">
        <f>IF(M9&gt;I9,"Fail","Pass")</f>
        <v/>
      </c>
      <c r="T9" s="191" t="n"/>
      <c r="U9" s="203" t="n"/>
    </row>
    <row r="10" ht="15" customHeight="1">
      <c r="A10" s="48" t="n"/>
      <c r="B10" s="48" t="inlineStr">
        <is>
          <t>ADRENOCORTICOTROPIC HORMONE</t>
        </is>
      </c>
      <c r="D10" s="48" t="n"/>
      <c r="E10" s="43" t="inlineStr">
        <is>
          <t>pmol/l</t>
        </is>
      </c>
      <c r="F10" s="48" t="n"/>
      <c r="G10" s="43" t="inlineStr">
        <is>
          <t>4</t>
        </is>
      </c>
      <c r="H10" s="62" t="inlineStr">
        <is>
          <t>-</t>
        </is>
      </c>
      <c r="I10" s="47" t="n">
        <v>2</v>
      </c>
      <c r="J10" s="43" t="inlineStr">
        <is>
          <t>C4</t>
        </is>
      </c>
      <c r="K10" s="62" t="n"/>
      <c r="L10" s="48" t="n"/>
      <c r="M10" s="47">
        <f>ABS(K10-F10) + 1.65*L10</f>
        <v/>
      </c>
      <c r="N10" s="48" t="n"/>
      <c r="O10" s="67">
        <f>L10/K10</f>
        <v/>
      </c>
      <c r="P10" s="67">
        <f>ABS((K10-F10)/F10)</f>
        <v/>
      </c>
      <c r="Q10" s="62">
        <f>((I10-ABS(K10-F10))/L10)-1.65</f>
        <v/>
      </c>
      <c r="R10" s="62">
        <f>Q10+1.65</f>
        <v/>
      </c>
      <c r="S10" s="192">
        <f>IF(M10&gt;I10,"Fail","Pass")</f>
        <v/>
      </c>
      <c r="T10" s="191" t="n"/>
      <c r="U10" s="203" t="n"/>
    </row>
    <row r="11" ht="15" customHeight="1">
      <c r="A11" s="48" t="n"/>
      <c r="B11" s="48" t="inlineStr">
        <is>
          <t>ADRENOCORTICOTROPIC HORMONE</t>
        </is>
      </c>
      <c r="D11" s="48" t="n"/>
      <c r="E11" s="43" t="inlineStr">
        <is>
          <t>pmol/l</t>
        </is>
      </c>
      <c r="F11" s="48" t="n"/>
      <c r="G11" s="43" t="inlineStr">
        <is>
          <t>4</t>
        </is>
      </c>
      <c r="H11" s="62" t="n">
        <v>10</v>
      </c>
      <c r="I11" s="47">
        <f>(H11*F11)/100</f>
        <v/>
      </c>
      <c r="J11" s="43" t="inlineStr">
        <is>
          <t>C4</t>
        </is>
      </c>
      <c r="K11" s="62" t="n"/>
      <c r="L11" s="48" t="n"/>
      <c r="M11" s="47">
        <f>ABS(K11-F11) + 1.65*L11</f>
        <v/>
      </c>
      <c r="N11" s="48" t="n"/>
      <c r="O11" s="67">
        <f>L11/K11</f>
        <v/>
      </c>
      <c r="P11" s="67">
        <f>ABS((K11-F11)/F11)</f>
        <v/>
      </c>
      <c r="Q11" s="62">
        <f>((I11-ABS(K11-F11))/L11)-1.65</f>
        <v/>
      </c>
      <c r="R11" s="62">
        <f>Q11+1.65</f>
        <v/>
      </c>
      <c r="S11" s="192">
        <f>IF(M11&gt;I11,"Fail","Pass")</f>
        <v/>
      </c>
      <c r="T11" s="191" t="n"/>
      <c r="U11" s="203" t="n"/>
      <c r="V11" s="125" t="n"/>
      <c r="W11" s="125" t="n"/>
      <c r="X11" s="125" t="n"/>
      <c r="Y11" s="125" t="n"/>
      <c r="AB11" s="125" t="n"/>
      <c r="AC11" s="59" t="n"/>
      <c r="AD11" s="59" t="n"/>
      <c r="AE11" s="59" t="n"/>
    </row>
    <row r="12" ht="15" customHeight="1">
      <c r="A12" s="48" t="n"/>
      <c r="B12" s="48" t="inlineStr">
        <is>
          <t>ALANINE TRANSAMINASE</t>
        </is>
      </c>
      <c r="D12" s="48" t="n"/>
      <c r="E12" s="43" t="inlineStr">
        <is>
          <t>U/l</t>
        </is>
      </c>
      <c r="F12" s="48" t="n"/>
      <c r="G12" s="43" t="inlineStr">
        <is>
          <t>1</t>
        </is>
      </c>
      <c r="H12" s="62" t="n">
        <v>16.1</v>
      </c>
      <c r="I12" s="47">
        <f>(H12*F12)/100</f>
        <v/>
      </c>
      <c r="J12" s="43" t="inlineStr">
        <is>
          <t>A</t>
        </is>
      </c>
      <c r="K12" s="62" t="n"/>
      <c r="L12" s="48" t="n"/>
      <c r="M12" s="47">
        <f>ABS(K12-F12) + 1.65*L12</f>
        <v/>
      </c>
      <c r="N12" s="48" t="n"/>
      <c r="O12" s="67">
        <f>L12/K12</f>
        <v/>
      </c>
      <c r="P12" s="67">
        <f>ABS((K12-F12)/F12)</f>
        <v/>
      </c>
      <c r="Q12" s="62">
        <f>((I12-ABS(K12-F12))/L12)-1.65</f>
        <v/>
      </c>
      <c r="R12" s="62">
        <f>Q12+1.65</f>
        <v/>
      </c>
      <c r="S12" s="192">
        <f>IF(M12&gt;I12,"Fail","Pass")</f>
        <v/>
      </c>
      <c r="T12" s="191" t="n"/>
      <c r="U12" s="203" t="n"/>
    </row>
    <row r="13" ht="15" customHeight="1">
      <c r="A13" s="48" t="n"/>
      <c r="B13" s="48" t="inlineStr">
        <is>
          <t>ALANINE TRANSAMINASE</t>
        </is>
      </c>
      <c r="D13" s="48" t="n"/>
      <c r="E13" s="43" t="inlineStr">
        <is>
          <t>U/l</t>
        </is>
      </c>
      <c r="F13" s="48" t="n"/>
      <c r="G13" s="43" t="inlineStr">
        <is>
          <t>1</t>
        </is>
      </c>
      <c r="H13" s="62" t="n">
        <v>16.1</v>
      </c>
      <c r="I13" s="47">
        <f>(H13*F13)/100</f>
        <v/>
      </c>
      <c r="J13" s="43" t="inlineStr">
        <is>
          <t>A</t>
        </is>
      </c>
      <c r="K13" s="62" t="n"/>
      <c r="L13" s="48" t="n"/>
      <c r="M13" s="47">
        <f>ABS(K13-F13) + 1.65*L13</f>
        <v/>
      </c>
      <c r="N13" s="48" t="n"/>
      <c r="O13" s="67">
        <f>L13/K13</f>
        <v/>
      </c>
      <c r="P13" s="67">
        <f>ABS((K13-F13)/F13)</f>
        <v/>
      </c>
      <c r="Q13" s="62">
        <f>((I13-ABS(K13-F13))/L13)-1.65</f>
        <v/>
      </c>
      <c r="R13" s="62">
        <f>Q13+1.65</f>
        <v/>
      </c>
      <c r="S13" s="192">
        <f>IF(M13&gt;I13,"Fail","Pass")</f>
        <v/>
      </c>
      <c r="T13" s="191" t="n"/>
      <c r="U13" s="203" t="n"/>
    </row>
    <row r="14" ht="15" customHeight="1">
      <c r="A14" s="48" t="n"/>
      <c r="B14" s="48" t="inlineStr">
        <is>
          <t>ALANINE TRANSAMINASE</t>
        </is>
      </c>
      <c r="D14" s="48" t="n"/>
      <c r="E14" s="43" t="inlineStr">
        <is>
          <t>U/l</t>
        </is>
      </c>
      <c r="F14" s="48" t="n"/>
      <c r="G14" s="43" t="inlineStr">
        <is>
          <t>1</t>
        </is>
      </c>
      <c r="H14" s="62" t="n">
        <v>16.1</v>
      </c>
      <c r="I14" s="47">
        <f>(H14*F14)/100</f>
        <v/>
      </c>
      <c r="J14" s="43" t="inlineStr">
        <is>
          <t>A</t>
        </is>
      </c>
      <c r="K14" s="62" t="n"/>
      <c r="L14" s="48" t="n"/>
      <c r="M14" s="47">
        <f>ABS(K14-F14) + 1.65*L14</f>
        <v/>
      </c>
      <c r="N14" s="48" t="n"/>
      <c r="O14" s="67">
        <f>L14/K14</f>
        <v/>
      </c>
      <c r="P14" s="67">
        <f>ABS((K14-F14)/F14)</f>
        <v/>
      </c>
      <c r="Q14" s="62">
        <f>((I14-ABS(K14-F14))/L14)-1.65</f>
        <v/>
      </c>
      <c r="R14" s="62">
        <f>Q14+1.65</f>
        <v/>
      </c>
      <c r="S14" s="192">
        <f>IF(M14&gt;I14,"Fail","Pass")</f>
        <v/>
      </c>
      <c r="T14" s="191" t="n"/>
      <c r="U14" s="203" t="n"/>
    </row>
    <row r="15" ht="15" customHeight="1">
      <c r="A15" s="48" t="n"/>
      <c r="B15" s="48" t="inlineStr">
        <is>
          <t>ALANINE TRANSAMINASE</t>
        </is>
      </c>
      <c r="D15" s="48" t="n"/>
      <c r="E15" s="43" t="inlineStr">
        <is>
          <t>U/l</t>
        </is>
      </c>
      <c r="F15" s="48" t="n"/>
      <c r="G15" s="43" t="inlineStr">
        <is>
          <t>1</t>
        </is>
      </c>
      <c r="H15" s="62" t="n">
        <v>16.1</v>
      </c>
      <c r="I15" s="47">
        <f>(H15*F15)/100</f>
        <v/>
      </c>
      <c r="J15" s="43" t="inlineStr">
        <is>
          <t>A</t>
        </is>
      </c>
      <c r="K15" s="62" t="n"/>
      <c r="L15" s="48" t="n"/>
      <c r="M15" s="47">
        <f>ABS(K15-F15) + 1.65*L15</f>
        <v/>
      </c>
      <c r="N15" s="48" t="n"/>
      <c r="O15" s="67">
        <f>L15/K15</f>
        <v/>
      </c>
      <c r="P15" s="67">
        <f>ABS((K15-F15)/F15)</f>
        <v/>
      </c>
      <c r="Q15" s="62">
        <f>((I15-ABS(K15-F15))/L15)-1.65</f>
        <v/>
      </c>
      <c r="R15" s="62">
        <f>Q15+1.65</f>
        <v/>
      </c>
      <c r="S15" s="192">
        <f>IF(M15&gt;I15,"Fail","Pass")</f>
        <v/>
      </c>
      <c r="T15" s="191" t="n"/>
      <c r="U15" s="203" t="n"/>
    </row>
    <row r="16" ht="15" customHeight="1">
      <c r="A16" s="48" t="n"/>
      <c r="B16" s="48" t="inlineStr">
        <is>
          <t>ALBUMIN</t>
        </is>
      </c>
      <c r="D16" s="48" t="n"/>
      <c r="E16" s="43" t="inlineStr">
        <is>
          <t>g/l</t>
        </is>
      </c>
      <c r="F16" s="48" t="n"/>
      <c r="G16" s="43" t="inlineStr">
        <is>
          <t>1</t>
        </is>
      </c>
      <c r="H16" s="62" t="n">
        <v>10</v>
      </c>
      <c r="I16" s="47">
        <f>(H16*F16)/100</f>
        <v/>
      </c>
      <c r="J16" s="43" t="inlineStr">
        <is>
          <t>A</t>
        </is>
      </c>
      <c r="K16" s="62" t="n"/>
      <c r="L16" s="48" t="n"/>
      <c r="M16" s="47">
        <f>ABS(K16-F16) + 1.65*L16</f>
        <v/>
      </c>
      <c r="N16" s="48" t="n"/>
      <c r="O16" s="67">
        <f>L16/K16</f>
        <v/>
      </c>
      <c r="P16" s="67">
        <f>ABS((K16-F16)/F16)</f>
        <v/>
      </c>
      <c r="Q16" s="62">
        <f>((I16-ABS(K16-F16))/L16)-1.65</f>
        <v/>
      </c>
      <c r="R16" s="62">
        <f>Q16+1.65</f>
        <v/>
      </c>
      <c r="S16" s="192">
        <f>IF(M16&gt;I16,"Fail","Pass")</f>
        <v/>
      </c>
      <c r="T16" s="191" t="n"/>
      <c r="U16" s="203" t="n"/>
    </row>
    <row r="17" ht="15" customHeight="1">
      <c r="A17" s="48" t="n"/>
      <c r="B17" s="48" t="inlineStr">
        <is>
          <t>ALBUMIN</t>
        </is>
      </c>
      <c r="D17" s="48" t="n"/>
      <c r="E17" s="43" t="inlineStr">
        <is>
          <t>g/l</t>
        </is>
      </c>
      <c r="F17" s="48" t="n"/>
      <c r="G17" s="43" t="inlineStr">
        <is>
          <t>1</t>
        </is>
      </c>
      <c r="H17" s="62" t="n">
        <v>10</v>
      </c>
      <c r="I17" s="47">
        <f>(H17*F17)/100</f>
        <v/>
      </c>
      <c r="J17" s="43" t="inlineStr">
        <is>
          <t>A</t>
        </is>
      </c>
      <c r="K17" s="62" t="n"/>
      <c r="L17" s="48" t="n"/>
      <c r="M17" s="47">
        <f>ABS(K17-F17) + 1.65*L17</f>
        <v/>
      </c>
      <c r="N17" s="48" t="n"/>
      <c r="O17" s="67">
        <f>L17/K17</f>
        <v/>
      </c>
      <c r="P17" s="67">
        <f>ABS((K17-F17)/F17)</f>
        <v/>
      </c>
      <c r="Q17" s="62">
        <f>((I17-ABS(K17-F17))/L17)-1.65</f>
        <v/>
      </c>
      <c r="R17" s="62">
        <f>Q17+1.65</f>
        <v/>
      </c>
      <c r="S17" s="192">
        <f>IF(M17&gt;I17,"Fail","Pass")</f>
        <v/>
      </c>
      <c r="T17" s="191" t="n"/>
      <c r="U17" s="203" t="n"/>
      <c r="V17" s="122" t="n"/>
      <c r="W17" s="122" t="n"/>
      <c r="X17" s="122" t="n"/>
      <c r="Y17" s="122" t="n"/>
      <c r="AB17" s="122" t="n"/>
      <c r="AC17" s="121" t="n"/>
      <c r="AD17" s="121" t="n"/>
      <c r="AE17" s="121" t="n"/>
    </row>
    <row r="18" ht="15" customHeight="1">
      <c r="A18" s="48" t="n"/>
      <c r="B18" s="48" t="inlineStr">
        <is>
          <t>ALBUMIN</t>
        </is>
      </c>
      <c r="D18" s="48" t="n"/>
      <c r="E18" s="43" t="inlineStr">
        <is>
          <t>g/l</t>
        </is>
      </c>
      <c r="F18" s="48" t="n"/>
      <c r="G18" s="43" t="inlineStr">
        <is>
          <t>1</t>
        </is>
      </c>
      <c r="H18" s="62" t="n">
        <v>10</v>
      </c>
      <c r="I18" s="47">
        <f>(H18*F18)/100</f>
        <v/>
      </c>
      <c r="J18" s="43" t="inlineStr">
        <is>
          <t>A</t>
        </is>
      </c>
      <c r="K18" s="62" t="n"/>
      <c r="L18" s="48" t="n"/>
      <c r="M18" s="47">
        <f>ABS(K18-F18) + 1.65*L18</f>
        <v/>
      </c>
      <c r="N18" s="48" t="n"/>
      <c r="O18" s="67">
        <f>L18/K18</f>
        <v/>
      </c>
      <c r="P18" s="67">
        <f>ABS((K18-F18)/F18)</f>
        <v/>
      </c>
      <c r="Q18" s="62">
        <f>((I18-ABS(K18-F18))/L18)-1.65</f>
        <v/>
      </c>
      <c r="R18" s="62">
        <f>Q18+1.65</f>
        <v/>
      </c>
      <c r="S18" s="192">
        <f>IF(M18&gt;I18,"Fail","Pass")</f>
        <v/>
      </c>
      <c r="T18" s="191" t="n"/>
      <c r="U18" s="203" t="n"/>
      <c r="V18" s="122" t="n"/>
      <c r="W18" s="122" t="n"/>
      <c r="X18" s="122" t="n"/>
      <c r="Y18" s="122" t="n"/>
      <c r="AB18" s="122" t="n"/>
      <c r="AC18" s="122" t="n"/>
      <c r="AD18" s="122" t="n"/>
      <c r="AE18" s="122" t="n"/>
    </row>
    <row r="19" ht="15" customHeight="1">
      <c r="A19" s="48" t="n"/>
      <c r="B19" s="48" t="inlineStr">
        <is>
          <t>ALBUMIN</t>
        </is>
      </c>
      <c r="D19" s="48" t="n"/>
      <c r="E19" s="43" t="inlineStr">
        <is>
          <t>g/l</t>
        </is>
      </c>
      <c r="F19" s="48" t="n"/>
      <c r="G19" s="43" t="inlineStr">
        <is>
          <t>2</t>
        </is>
      </c>
      <c r="H19" s="62" t="n">
        <v>10</v>
      </c>
      <c r="I19" s="47">
        <f>(H19*F19)/100</f>
        <v/>
      </c>
      <c r="J19" s="43" t="inlineStr">
        <is>
          <t>A</t>
        </is>
      </c>
      <c r="K19" s="62" t="n"/>
      <c r="L19" s="48" t="n"/>
      <c r="M19" s="47">
        <f>ABS(K19-F19) + 1.65*L19</f>
        <v/>
      </c>
      <c r="N19" s="48" t="n"/>
      <c r="O19" s="67">
        <f>L19/K19</f>
        <v/>
      </c>
      <c r="P19" s="67">
        <f>ABS((K19-F19)/F19)</f>
        <v/>
      </c>
      <c r="Q19" s="62">
        <f>((I19-ABS(K19-F19))/L19)-1.65</f>
        <v/>
      </c>
      <c r="R19" s="62">
        <f>Q19+1.65</f>
        <v/>
      </c>
      <c r="S19" s="192">
        <f>IF(M19&gt;I19,"Fail","Pass")</f>
        <v/>
      </c>
      <c r="T19" s="191" t="n"/>
      <c r="U19" s="203" t="n"/>
      <c r="V19" s="122" t="n"/>
      <c r="W19" s="122" t="n"/>
      <c r="X19" s="122" t="n"/>
      <c r="Y19" s="122" t="n"/>
      <c r="AB19" s="122" t="n"/>
      <c r="AC19" s="131" t="n"/>
      <c r="AD19" s="131" t="n"/>
      <c r="AE19" s="131" t="n"/>
    </row>
    <row r="20" ht="15" customHeight="1">
      <c r="A20" s="48" t="n"/>
      <c r="B20" s="48" t="inlineStr">
        <is>
          <t>ALBUMIN CSF</t>
        </is>
      </c>
      <c r="D20" s="48" t="n"/>
      <c r="E20" s="43" t="inlineStr">
        <is>
          <t>mg/l</t>
        </is>
      </c>
      <c r="F20" s="48" t="n"/>
      <c r="G20" s="43" t="inlineStr">
        <is>
          <t>2</t>
        </is>
      </c>
      <c r="H20" s="62" t="n">
        <v>23</v>
      </c>
      <c r="I20" s="47">
        <f>(H20*F20)/100</f>
        <v/>
      </c>
      <c r="J20" s="43" t="inlineStr">
        <is>
          <t>C5</t>
        </is>
      </c>
      <c r="K20" s="62" t="n"/>
      <c r="L20" s="48" t="n"/>
      <c r="M20" s="47">
        <f>ABS(K20-F20) + 1.65*L20</f>
        <v/>
      </c>
      <c r="N20" s="48" t="n"/>
      <c r="O20" s="67">
        <f>L20/K20</f>
        <v/>
      </c>
      <c r="P20" s="67">
        <f>ABS((K20-F20)/F20)</f>
        <v/>
      </c>
      <c r="Q20" s="62">
        <f>((I20-ABS(K20-F20))/L20)-1.65</f>
        <v/>
      </c>
      <c r="R20" s="62">
        <f>Q20+1.65</f>
        <v/>
      </c>
      <c r="S20" s="192">
        <f>IF(M20&gt;I20,"Fail","Pass")</f>
        <v/>
      </c>
      <c r="T20" s="191" t="n"/>
      <c r="U20" s="203" t="n"/>
      <c r="V20" s="122" t="n"/>
      <c r="W20" s="122" t="n"/>
      <c r="X20" s="122" t="n"/>
      <c r="Y20" s="122" t="n"/>
      <c r="AB20" s="122" t="n"/>
      <c r="AC20" s="122" t="n"/>
      <c r="AD20" s="122" t="n"/>
      <c r="AE20" s="122" t="n"/>
    </row>
    <row r="21" ht="15" customHeight="1">
      <c r="A21" s="48" t="n"/>
      <c r="B21" s="48" t="inlineStr">
        <is>
          <t>ALBUMIN CSF</t>
        </is>
      </c>
      <c r="D21" s="48" t="n"/>
      <c r="E21" s="43" t="inlineStr">
        <is>
          <t>mg/l</t>
        </is>
      </c>
      <c r="F21" s="48" t="n"/>
      <c r="G21" s="43" t="inlineStr">
        <is>
          <t>1</t>
        </is>
      </c>
      <c r="H21" s="62" t="n">
        <v>23</v>
      </c>
      <c r="I21" s="47">
        <f>(H21*F21)/100</f>
        <v/>
      </c>
      <c r="J21" s="43" t="inlineStr">
        <is>
          <t>C5</t>
        </is>
      </c>
      <c r="K21" s="62" t="n"/>
      <c r="L21" s="48" t="n"/>
      <c r="M21" s="47">
        <f>ABS(K21-F21) + 1.65*L21</f>
        <v/>
      </c>
      <c r="N21" s="48" t="n"/>
      <c r="O21" s="67">
        <f>L21/K21</f>
        <v/>
      </c>
      <c r="P21" s="67">
        <f>ABS((K21-F21)/F21)</f>
        <v/>
      </c>
      <c r="Q21" s="62">
        <f>((I21-ABS(K21-F21))/L21)-1.65</f>
        <v/>
      </c>
      <c r="R21" s="62">
        <f>Q21+1.65</f>
        <v/>
      </c>
      <c r="S21" s="192">
        <f>IF(M21&gt;I21,"Fail","Pass")</f>
        <v/>
      </c>
      <c r="T21" s="191" t="n"/>
      <c r="U21" s="203" t="n"/>
      <c r="V21" s="122" t="n"/>
      <c r="W21" s="122" t="n"/>
      <c r="X21" s="122" t="n"/>
      <c r="Y21" s="122" t="n"/>
      <c r="AB21" s="122" t="n"/>
      <c r="AC21" s="122" t="n"/>
      <c r="AD21" s="122" t="n"/>
      <c r="AE21" s="122" t="n"/>
    </row>
    <row r="22" ht="15" customHeight="1">
      <c r="A22" s="48" t="n"/>
      <c r="B22" s="48" t="inlineStr">
        <is>
          <t>ALBUMIN URINE</t>
        </is>
      </c>
      <c r="D22" s="48" t="n"/>
      <c r="E22" s="43" t="inlineStr">
        <is>
          <t>mg/l</t>
        </is>
      </c>
      <c r="F22" s="48" t="n"/>
      <c r="G22" s="43" t="inlineStr">
        <is>
          <t>2</t>
        </is>
      </c>
      <c r="H22" s="62" t="n">
        <v>40.6</v>
      </c>
      <c r="I22" s="47">
        <f>(H22*F22)/100</f>
        <v/>
      </c>
      <c r="J22" s="43" t="inlineStr">
        <is>
          <t>C3</t>
        </is>
      </c>
      <c r="K22" s="62" t="n"/>
      <c r="L22" s="48" t="n"/>
      <c r="M22" s="47">
        <f>ABS(K22-F22) + 1.65*L22</f>
        <v/>
      </c>
      <c r="N22" s="48" t="n"/>
      <c r="O22" s="67">
        <f>L22/K22</f>
        <v/>
      </c>
      <c r="P22" s="67">
        <f>ABS((K22-F22)/F22)</f>
        <v/>
      </c>
      <c r="Q22" s="62">
        <f>((I22-ABS(K22-F22))/L22)-1.65</f>
        <v/>
      </c>
      <c r="R22" s="62">
        <f>Q22+1.65</f>
        <v/>
      </c>
      <c r="S22" s="192">
        <f>IF(M22&gt;I22,"Fail","Pass")</f>
        <v/>
      </c>
      <c r="T22" s="191" t="n"/>
      <c r="U22" s="203" t="n"/>
      <c r="V22" s="69" t="n"/>
      <c r="W22" s="69" t="n"/>
      <c r="X22" s="69" t="n"/>
      <c r="Y22" s="69" t="n"/>
      <c r="AB22" s="69" t="n"/>
      <c r="AC22" s="69" t="n"/>
      <c r="AD22" s="69" t="n"/>
      <c r="AE22" s="69" t="n"/>
    </row>
    <row r="23" ht="15" customHeight="1">
      <c r="A23" s="48" t="n"/>
      <c r="B23" s="48" t="inlineStr">
        <is>
          <t>ALBUMIN URINE</t>
        </is>
      </c>
      <c r="D23" s="48" t="n"/>
      <c r="E23" s="43" t="inlineStr">
        <is>
          <t>mg/l</t>
        </is>
      </c>
      <c r="F23" s="48" t="n"/>
      <c r="G23" s="43" t="inlineStr">
        <is>
          <t>2</t>
        </is>
      </c>
      <c r="H23" s="62" t="n">
        <v>40.6</v>
      </c>
      <c r="I23" s="47">
        <f>(H23*F23)/100</f>
        <v/>
      </c>
      <c r="J23" s="43" t="inlineStr">
        <is>
          <t>C3</t>
        </is>
      </c>
      <c r="K23" s="62" t="n"/>
      <c r="L23" s="48" t="n"/>
      <c r="M23" s="47">
        <f>ABS(K23-F23) + 1.65*L23</f>
        <v/>
      </c>
      <c r="N23" s="48" t="n"/>
      <c r="O23" s="67">
        <f>L23/K23</f>
        <v/>
      </c>
      <c r="P23" s="67">
        <f>ABS((K23-F23)/F23)</f>
        <v/>
      </c>
      <c r="Q23" s="62">
        <f>((I23-ABS(K23-F23))/L23)-1.65</f>
        <v/>
      </c>
      <c r="R23" s="62">
        <f>Q23+1.65</f>
        <v/>
      </c>
      <c r="S23" s="192">
        <f>IF(M23&gt;I23,"Fail","Pass")</f>
        <v/>
      </c>
      <c r="T23" s="191" t="n"/>
      <c r="U23" s="203" t="n"/>
      <c r="V23" s="69" t="n"/>
      <c r="W23" s="69" t="n"/>
      <c r="X23" s="69" t="n"/>
      <c r="Y23" s="69" t="n"/>
      <c r="AB23" s="69" t="n"/>
      <c r="AC23" s="69" t="n"/>
      <c r="AD23" s="69" t="n"/>
      <c r="AE23" s="69" t="n"/>
    </row>
    <row r="24" ht="15" customHeight="1">
      <c r="A24" s="48" t="n"/>
      <c r="B24" s="48" t="inlineStr">
        <is>
          <t>ALKALINE PHOSPHATASE</t>
        </is>
      </c>
      <c r="D24" s="48" t="n"/>
      <c r="E24" s="43" t="inlineStr">
        <is>
          <t>U/l</t>
        </is>
      </c>
      <c r="F24" s="48" t="n"/>
      <c r="G24" s="43" t="inlineStr">
        <is>
          <t>1</t>
        </is>
      </c>
      <c r="H24" s="62" t="n">
        <v>14.5</v>
      </c>
      <c r="I24" s="47">
        <f>(H24*F24)/100</f>
        <v/>
      </c>
      <c r="J24" s="43" t="inlineStr">
        <is>
          <t>A</t>
        </is>
      </c>
      <c r="K24" s="62" t="n"/>
      <c r="L24" s="48" t="n"/>
      <c r="M24" s="47">
        <f>ABS(K24-F24) + 1.65*L24</f>
        <v/>
      </c>
      <c r="N24" s="48" t="n"/>
      <c r="O24" s="67">
        <f>L24/K24</f>
        <v/>
      </c>
      <c r="P24" s="67">
        <f>ABS((K24-F24)/F24)</f>
        <v/>
      </c>
      <c r="Q24" s="62">
        <f>((I24-ABS(K24-F24))/L24)-1.65</f>
        <v/>
      </c>
      <c r="R24" s="62">
        <f>Q24+1.65</f>
        <v/>
      </c>
      <c r="S24" s="192">
        <f>IF(M24&gt;I24,"Fail","Pass")</f>
        <v/>
      </c>
      <c r="T24" s="191" t="n"/>
      <c r="U24" s="203" t="n"/>
    </row>
    <row r="25" ht="15" customHeight="1">
      <c r="A25" s="48" t="n"/>
      <c r="B25" s="48" t="inlineStr">
        <is>
          <t>ALKALINE PHOSPHATASE</t>
        </is>
      </c>
      <c r="D25" s="48" t="n"/>
      <c r="E25" s="43" t="inlineStr">
        <is>
          <t>U/l</t>
        </is>
      </c>
      <c r="F25" s="48" t="n"/>
      <c r="G25" s="43" t="inlineStr">
        <is>
          <t>1</t>
        </is>
      </c>
      <c r="H25" s="62" t="n">
        <v>14.5</v>
      </c>
      <c r="I25" s="47">
        <f>(H25*F25)/100</f>
        <v/>
      </c>
      <c r="J25" s="43" t="inlineStr">
        <is>
          <t>A</t>
        </is>
      </c>
      <c r="K25" s="62" t="n"/>
      <c r="L25" s="48" t="n"/>
      <c r="M25" s="47">
        <f>ABS(K25-F25) + 1.65*L25</f>
        <v/>
      </c>
      <c r="N25" s="48" t="n"/>
      <c r="O25" s="67">
        <f>L25/K25</f>
        <v/>
      </c>
      <c r="P25" s="67">
        <f>ABS((K25-F25)/F25)</f>
        <v/>
      </c>
      <c r="Q25" s="62">
        <f>((I25-ABS(K25-F25))/L25)-1.65</f>
        <v/>
      </c>
      <c r="R25" s="62">
        <f>Q25+1.65</f>
        <v/>
      </c>
      <c r="S25" s="192">
        <f>IF(M25&gt;I25,"Fail","Pass")</f>
        <v/>
      </c>
      <c r="T25" s="191" t="n"/>
      <c r="U25" s="203" t="n"/>
    </row>
    <row r="26" ht="15" customHeight="1">
      <c r="A26" s="48" t="n"/>
      <c r="B26" s="48" t="inlineStr">
        <is>
          <t>ALKALINE PHOSPHATASE</t>
        </is>
      </c>
      <c r="D26" s="48" t="n"/>
      <c r="E26" s="43" t="inlineStr">
        <is>
          <t>U/l</t>
        </is>
      </c>
      <c r="F26" s="48" t="n"/>
      <c r="G26" s="43" t="inlineStr">
        <is>
          <t>1</t>
        </is>
      </c>
      <c r="H26" s="62" t="n">
        <v>14.5</v>
      </c>
      <c r="I26" s="47">
        <f>(H26*F26)/100</f>
        <v/>
      </c>
      <c r="J26" s="43" t="inlineStr">
        <is>
          <t>A</t>
        </is>
      </c>
      <c r="K26" s="62" t="n"/>
      <c r="L26" s="48" t="n"/>
      <c r="M26" s="47">
        <f>ABS(K26-F26) + 1.65*L26</f>
        <v/>
      </c>
      <c r="N26" s="48" t="n"/>
      <c r="O26" s="67">
        <f>L26/K26</f>
        <v/>
      </c>
      <c r="P26" s="67">
        <f>ABS((K26-F26)/F26)</f>
        <v/>
      </c>
      <c r="Q26" s="62">
        <f>((I26-ABS(K26-F26))/L26)-1.65</f>
        <v/>
      </c>
      <c r="R26" s="62">
        <f>Q26+1.65</f>
        <v/>
      </c>
      <c r="S26" s="192">
        <f>IF(M26&gt;I26,"Fail","Pass")</f>
        <v/>
      </c>
      <c r="T26" s="191" t="n"/>
      <c r="U26" s="203" t="n"/>
    </row>
    <row r="27" ht="15" customHeight="1">
      <c r="A27" s="48" t="n"/>
      <c r="B27" s="48" t="inlineStr">
        <is>
          <t>ALKALINE PHOSPHATASE</t>
        </is>
      </c>
      <c r="D27" s="48" t="n"/>
      <c r="E27" s="43" t="inlineStr">
        <is>
          <t>U/l</t>
        </is>
      </c>
      <c r="F27" s="48" t="n"/>
      <c r="G27" s="43" t="inlineStr">
        <is>
          <t>1</t>
        </is>
      </c>
      <c r="H27" s="62" t="n">
        <v>14.5</v>
      </c>
      <c r="I27" s="47">
        <f>(H27*F27)/100</f>
        <v/>
      </c>
      <c r="J27" s="43" t="inlineStr">
        <is>
          <t>A</t>
        </is>
      </c>
      <c r="K27" s="62" t="n"/>
      <c r="L27" s="48" t="n"/>
      <c r="M27" s="47">
        <f>ABS(K27-F27) + 1.65*L27</f>
        <v/>
      </c>
      <c r="N27" s="48" t="n"/>
      <c r="O27" s="67">
        <f>L27/K27</f>
        <v/>
      </c>
      <c r="P27" s="67">
        <f>ABS((K27-F27)/F27)</f>
        <v/>
      </c>
      <c r="Q27" s="62">
        <f>((I27-ABS(K27-F27))/L27)-1.65</f>
        <v/>
      </c>
      <c r="R27" s="62">
        <f>Q27+1.65</f>
        <v/>
      </c>
      <c r="S27" s="192">
        <f>IF(M27&gt;I27,"Fail","Pass")</f>
        <v/>
      </c>
      <c r="T27" s="191" t="n"/>
      <c r="U27" s="203" t="n"/>
    </row>
    <row r="28" ht="15" customHeight="1">
      <c r="A28" s="48" t="n"/>
      <c r="B28" s="48" t="inlineStr">
        <is>
          <t>ALPHA 1-ANTITRYPSIN</t>
        </is>
      </c>
      <c r="D28" s="48" t="n"/>
      <c r="E28" s="43" t="inlineStr">
        <is>
          <t>g/l</t>
        </is>
      </c>
      <c r="F28" s="48" t="n"/>
      <c r="G28" s="43" t="inlineStr">
        <is>
          <t>2</t>
        </is>
      </c>
      <c r="H28" s="62" t="n">
        <v>9.6</v>
      </c>
      <c r="I28" s="47">
        <f>(H28*F28)/100</f>
        <v/>
      </c>
      <c r="J28" s="43" t="inlineStr">
        <is>
          <t>A</t>
        </is>
      </c>
      <c r="K28" s="62" t="n"/>
      <c r="L28" s="48" t="n"/>
      <c r="M28" s="47">
        <f>ABS(K28-F28) + 1.65*L28</f>
        <v/>
      </c>
      <c r="N28" s="48" t="n"/>
      <c r="O28" s="67">
        <f>L28/K28</f>
        <v/>
      </c>
      <c r="P28" s="67">
        <f>ABS((K28-F28)/F28)</f>
        <v/>
      </c>
      <c r="Q28" s="62">
        <f>((I28-ABS(K28-F28))/L28)-1.65</f>
        <v/>
      </c>
      <c r="R28" s="62">
        <f>Q28+1.65</f>
        <v/>
      </c>
      <c r="S28" s="192">
        <f>IF(M28&gt;I28,"Fail","Pass")</f>
        <v/>
      </c>
      <c r="T28" s="191" t="n"/>
      <c r="U28" s="203" t="n"/>
    </row>
    <row r="29" ht="15" customHeight="1">
      <c r="A29" s="48" t="n"/>
      <c r="B29" s="48" t="inlineStr">
        <is>
          <t>ALPHA 1-ANTITRYPSIN</t>
        </is>
      </c>
      <c r="D29" s="48" t="n"/>
      <c r="E29" s="43" t="inlineStr">
        <is>
          <t>g/l</t>
        </is>
      </c>
      <c r="F29" s="48" t="n"/>
      <c r="G29" s="43" t="inlineStr">
        <is>
          <t>2</t>
        </is>
      </c>
      <c r="H29" s="62" t="n">
        <v>9.6</v>
      </c>
      <c r="I29" s="47">
        <f>(H29*F29)/100</f>
        <v/>
      </c>
      <c r="J29" s="43" t="inlineStr">
        <is>
          <t>A</t>
        </is>
      </c>
      <c r="K29" s="62" t="n"/>
      <c r="L29" s="48" t="n"/>
      <c r="M29" s="47">
        <f>ABS(K29-F29) + 1.65*L29</f>
        <v/>
      </c>
      <c r="N29" s="48" t="n"/>
      <c r="O29" s="67">
        <f>L29/K29</f>
        <v/>
      </c>
      <c r="P29" s="67">
        <f>ABS((K29-F29)/F29)</f>
        <v/>
      </c>
      <c r="Q29" s="62">
        <f>((I29-ABS(K29-F29))/L29)-1.65</f>
        <v/>
      </c>
      <c r="R29" s="62">
        <f>Q29+1.65</f>
        <v/>
      </c>
      <c r="S29" s="192">
        <f>IF(M29&gt;I29,"Fail","Pass")</f>
        <v/>
      </c>
      <c r="T29" s="191" t="n"/>
      <c r="U29" s="203" t="n"/>
    </row>
    <row r="30" ht="15" customHeight="1">
      <c r="A30" s="48" t="n"/>
      <c r="B30" s="48" t="inlineStr">
        <is>
          <t>ALPHA-FETO PROTEIN</t>
        </is>
      </c>
      <c r="D30" s="48" t="n"/>
      <c r="E30" s="43" t="inlineStr">
        <is>
          <t>ng/ml</t>
        </is>
      </c>
      <c r="F30" s="48" t="n"/>
      <c r="G30" s="43" t="inlineStr">
        <is>
          <t>2</t>
        </is>
      </c>
      <c r="H30" s="62" t="n">
        <v>21.9</v>
      </c>
      <c r="I30" s="47">
        <f>(H30*F30)/100</f>
        <v/>
      </c>
      <c r="J30" s="43" t="inlineStr">
        <is>
          <t>A</t>
        </is>
      </c>
      <c r="K30" s="62" t="n"/>
      <c r="L30" s="48" t="n"/>
      <c r="M30" s="47">
        <f>ABS(K30-F30) + 1.65*L30</f>
        <v/>
      </c>
      <c r="N30" s="48" t="n"/>
      <c r="O30" s="67">
        <f>L30/K30</f>
        <v/>
      </c>
      <c r="P30" s="67">
        <f>ABS((K30-F30)/F30)</f>
        <v/>
      </c>
      <c r="Q30" s="62">
        <f>((I30-ABS(K30-F30))/L30)-1.65</f>
        <v/>
      </c>
      <c r="R30" s="62">
        <f>Q30+1.65</f>
        <v/>
      </c>
      <c r="S30" s="192">
        <f>IF(M30&gt;I30,"Fail","Pass")</f>
        <v/>
      </c>
      <c r="T30" s="191" t="n"/>
      <c r="U30" s="203" t="n"/>
    </row>
    <row r="31" ht="15" customHeight="1">
      <c r="A31" s="48" t="n"/>
      <c r="B31" s="48" t="inlineStr">
        <is>
          <t>ALPHA-FETO PROTEIN</t>
        </is>
      </c>
      <c r="D31" s="48" t="n"/>
      <c r="E31" s="43" t="inlineStr">
        <is>
          <t>ng/ml</t>
        </is>
      </c>
      <c r="F31" s="48" t="n"/>
      <c r="G31" s="43" t="inlineStr">
        <is>
          <t>2</t>
        </is>
      </c>
      <c r="H31" s="62" t="n">
        <v>21.9</v>
      </c>
      <c r="I31" s="47">
        <f>(H31*F31)/100</f>
        <v/>
      </c>
      <c r="J31" s="43" t="inlineStr">
        <is>
          <t>A</t>
        </is>
      </c>
      <c r="K31" s="62" t="n"/>
      <c r="L31" s="48" t="n"/>
      <c r="M31" s="47">
        <f>ABS(K31-F31) + 1.65*L31</f>
        <v/>
      </c>
      <c r="N31" s="48" t="n"/>
      <c r="O31" s="67">
        <f>L31/K31</f>
        <v/>
      </c>
      <c r="P31" s="67">
        <f>ABS((K31-F31)/F31)</f>
        <v/>
      </c>
      <c r="Q31" s="62">
        <f>((I31-ABS(K31-F31))/L31)-1.65</f>
        <v/>
      </c>
      <c r="R31" s="62">
        <f>Q31+1.65</f>
        <v/>
      </c>
      <c r="S31" s="192">
        <f>IF(M31&gt;I31,"Fail","Pass")</f>
        <v/>
      </c>
      <c r="T31" s="191" t="n"/>
      <c r="U31" s="203" t="n"/>
    </row>
    <row r="32" ht="15" customHeight="1">
      <c r="A32" s="48" t="n"/>
      <c r="B32" s="48" t="inlineStr">
        <is>
          <t>AMMONIA</t>
        </is>
      </c>
      <c r="D32" s="48" t="n"/>
      <c r="E32" s="43" t="inlineStr">
        <is>
          <t>umol/l</t>
        </is>
      </c>
      <c r="F32" s="48" t="n"/>
      <c r="G32" s="43" t="inlineStr">
        <is>
          <t>2</t>
        </is>
      </c>
      <c r="H32" s="62" t="n">
        <v>20</v>
      </c>
      <c r="I32" s="47">
        <f>(H32*F32)/100</f>
        <v/>
      </c>
      <c r="J32" s="43" t="inlineStr">
        <is>
          <t>C4</t>
        </is>
      </c>
      <c r="K32" s="62" t="n"/>
      <c r="L32" s="48" t="n"/>
      <c r="M32" s="47">
        <f>ABS(K32-F32) + 1.65*L32</f>
        <v/>
      </c>
      <c r="N32" s="48" t="n"/>
      <c r="O32" s="67">
        <f>L32/K32</f>
        <v/>
      </c>
      <c r="P32" s="67">
        <f>ABS((K32-F32)/F32)</f>
        <v/>
      </c>
      <c r="Q32" s="62">
        <f>((I32-ABS(K32-F32))/L32)-1.65</f>
        <v/>
      </c>
      <c r="R32" s="62">
        <f>Q32+1.65</f>
        <v/>
      </c>
      <c r="S32" s="192">
        <f>IF(M32&gt;I32,"Fail","Pass")</f>
        <v/>
      </c>
      <c r="T32" s="191" t="n"/>
      <c r="U32" s="203" t="n"/>
    </row>
    <row r="33" ht="15" customHeight="1">
      <c r="A33" s="48" t="n"/>
      <c r="B33" s="48" t="inlineStr">
        <is>
          <t>AMMONIA</t>
        </is>
      </c>
      <c r="D33" s="48" t="n"/>
      <c r="E33" s="43" t="inlineStr">
        <is>
          <t>umol/l</t>
        </is>
      </c>
      <c r="F33" s="48" t="n"/>
      <c r="G33" s="43" t="inlineStr">
        <is>
          <t>2</t>
        </is>
      </c>
      <c r="H33" s="62" t="n">
        <v>20</v>
      </c>
      <c r="I33" s="47">
        <f>(H33*F33)/100</f>
        <v/>
      </c>
      <c r="J33" s="43" t="inlineStr">
        <is>
          <t>C4</t>
        </is>
      </c>
      <c r="K33" s="62" t="n"/>
      <c r="L33" s="48" t="n"/>
      <c r="M33" s="47">
        <f>ABS(K33-F33) + 1.65*L33</f>
        <v/>
      </c>
      <c r="N33" s="48" t="n"/>
      <c r="O33" s="67">
        <f>L33/K33</f>
        <v/>
      </c>
      <c r="P33" s="67">
        <f>ABS((K33-F33)/F33)</f>
        <v/>
      </c>
      <c r="Q33" s="62">
        <f>((I33-ABS(K33-F33))/L33)-1.65</f>
        <v/>
      </c>
      <c r="R33" s="62">
        <f>Q33+1.65</f>
        <v/>
      </c>
      <c r="S33" s="192">
        <f>IF(M33&gt;I33,"Fail","Pass")</f>
        <v/>
      </c>
      <c r="T33" s="191" t="n"/>
      <c r="U33" s="203" t="n"/>
      <c r="V33" s="69" t="n"/>
      <c r="W33" s="69" t="n"/>
      <c r="X33" s="69" t="n"/>
      <c r="Y33" s="69" t="n"/>
      <c r="AB33" s="69" t="n"/>
      <c r="AC33" s="70" t="n"/>
      <c r="AD33" s="70" t="n"/>
      <c r="AE33" s="70" t="n"/>
    </row>
    <row r="34" ht="15" customHeight="1">
      <c r="A34" s="48" t="n"/>
      <c r="B34" s="48" t="inlineStr">
        <is>
          <t>Anti-Mullerian Hormone</t>
        </is>
      </c>
      <c r="D34" s="48" t="n"/>
      <c r="E34" s="43" t="inlineStr">
        <is>
          <t>pmol/l</t>
        </is>
      </c>
      <c r="F34" s="48" t="n"/>
      <c r="G34" s="43" t="inlineStr">
        <is>
          <t>C2</t>
        </is>
      </c>
      <c r="H34" s="62" t="n">
        <v>20.6</v>
      </c>
      <c r="I34" s="47">
        <f>(H34*F34)/100</f>
        <v/>
      </c>
      <c r="J34" s="43" t="n"/>
      <c r="K34" s="62" t="n"/>
      <c r="L34" s="48" t="n"/>
      <c r="M34" s="47">
        <f>ABS(K34-F34) + 1.65*L34</f>
        <v/>
      </c>
      <c r="N34" s="48" t="n"/>
      <c r="O34" s="67">
        <f>L34/K34</f>
        <v/>
      </c>
      <c r="P34" s="67">
        <f>ABS((K34-F34)/F34)</f>
        <v/>
      </c>
      <c r="Q34" s="62">
        <f>((I34-ABS(K34-F34))/L34)-1.65</f>
        <v/>
      </c>
      <c r="R34" s="62">
        <f>Q34+1.65</f>
        <v/>
      </c>
      <c r="S34" s="192">
        <f>IF(M34&gt;I34,"Fail","Pass")</f>
        <v/>
      </c>
      <c r="T34" s="191" t="n"/>
      <c r="U34" s="203" t="n"/>
      <c r="V34" s="69" t="n"/>
      <c r="W34" s="69" t="n"/>
      <c r="X34" s="69" t="n"/>
      <c r="Y34" s="69" t="n"/>
      <c r="AB34" s="69" t="n"/>
      <c r="AC34" s="70" t="n"/>
      <c r="AD34" s="70" t="n"/>
      <c r="AE34" s="70" t="n"/>
    </row>
    <row r="35" ht="15" customHeight="1">
      <c r="A35" s="48" t="n"/>
      <c r="B35" s="48" t="inlineStr">
        <is>
          <t>Anti-Mullerian Hormone</t>
        </is>
      </c>
      <c r="D35" s="48" t="n"/>
      <c r="E35" s="43" t="inlineStr">
        <is>
          <t>pmol/l</t>
        </is>
      </c>
      <c r="F35" s="48" t="n"/>
      <c r="G35" s="43" t="inlineStr">
        <is>
          <t>C2</t>
        </is>
      </c>
      <c r="H35" s="62" t="n">
        <v>20.6</v>
      </c>
      <c r="I35" s="47">
        <f>(H35*F35)/100</f>
        <v/>
      </c>
      <c r="J35" s="43" t="n"/>
      <c r="K35" s="62" t="n"/>
      <c r="L35" s="48" t="n"/>
      <c r="M35" s="47">
        <f>ABS(K35-F35) + 1.65*L35</f>
        <v/>
      </c>
      <c r="N35" s="48" t="n"/>
      <c r="O35" s="67">
        <f>L35/K35</f>
        <v/>
      </c>
      <c r="P35" s="67">
        <f>ABS((K35-F35)/F35)</f>
        <v/>
      </c>
      <c r="Q35" s="62">
        <f>((I35-ABS(K35-F35))/L35)-1.65</f>
        <v/>
      </c>
      <c r="R35" s="62">
        <f>Q35+1.65</f>
        <v/>
      </c>
      <c r="S35" s="192">
        <f>IF(M35&gt;I35,"Fail","Pass")</f>
        <v/>
      </c>
      <c r="T35" s="191" t="n"/>
      <c r="U35" s="203" t="n"/>
      <c r="V35" s="69" t="n"/>
      <c r="W35" s="69" t="n"/>
      <c r="X35" s="69" t="n"/>
      <c r="Y35" s="69" t="n"/>
      <c r="AB35" s="69" t="n"/>
      <c r="AC35" s="70" t="n"/>
      <c r="AD35" s="70" t="n"/>
      <c r="AE35" s="70" t="n"/>
    </row>
    <row r="36" ht="15" customHeight="1">
      <c r="A36" s="48" t="n"/>
      <c r="B36" s="48" t="inlineStr">
        <is>
          <t>ANTI-THYROGLOBULIN AB</t>
        </is>
      </c>
      <c r="D36" s="48" t="n"/>
      <c r="E36" s="43" t="inlineStr">
        <is>
          <t>IU/ml</t>
        </is>
      </c>
      <c r="F36" s="48" t="n"/>
      <c r="G36" s="43" t="inlineStr">
        <is>
          <t>1</t>
        </is>
      </c>
      <c r="H36" s="62" t="n">
        <v>27.6</v>
      </c>
      <c r="I36" s="47">
        <f>(H36*F36)/100</f>
        <v/>
      </c>
      <c r="J36" s="43" t="inlineStr">
        <is>
          <t>C3</t>
        </is>
      </c>
      <c r="K36" s="62" t="n"/>
      <c r="L36" s="48" t="n"/>
      <c r="M36" s="47">
        <f>ABS(K36-F36) + 1.65*L36</f>
        <v/>
      </c>
      <c r="N36" s="48" t="n"/>
      <c r="O36" s="67">
        <f>L36/K36</f>
        <v/>
      </c>
      <c r="P36" s="67">
        <f>ABS((K36-F36)/F36)</f>
        <v/>
      </c>
      <c r="Q36" s="62">
        <f>((I36-ABS(K36-F36))/L36)-1.65</f>
        <v/>
      </c>
      <c r="R36" s="62">
        <f>Q36+1.65</f>
        <v/>
      </c>
      <c r="S36" s="192">
        <f>IF(M36&gt;I36,"Fail","Pass")</f>
        <v/>
      </c>
      <c r="T36" s="191" t="n"/>
      <c r="U36" s="203" t="n"/>
      <c r="V36" s="69" t="n"/>
      <c r="W36" s="69" t="n"/>
      <c r="X36" s="69" t="n"/>
      <c r="Y36" s="69" t="n"/>
      <c r="AB36" s="69" t="n"/>
      <c r="AC36" s="69" t="n"/>
      <c r="AD36" s="69" t="n"/>
      <c r="AE36" s="69" t="n"/>
    </row>
    <row r="37" ht="15" customHeight="1">
      <c r="A37" s="48" t="n"/>
      <c r="B37" s="48" t="inlineStr">
        <is>
          <t>ANTI-THYROGLOBULIN AB</t>
        </is>
      </c>
      <c r="D37" s="48" t="n"/>
      <c r="E37" s="43" t="inlineStr">
        <is>
          <t>IU/ml</t>
        </is>
      </c>
      <c r="F37" s="48" t="n"/>
      <c r="G37" s="43" t="inlineStr">
        <is>
          <t>1</t>
        </is>
      </c>
      <c r="H37" s="62" t="n">
        <v>27.6</v>
      </c>
      <c r="I37" s="47">
        <f>(H37*F37)/100</f>
        <v/>
      </c>
      <c r="J37" s="43" t="inlineStr">
        <is>
          <t>C3</t>
        </is>
      </c>
      <c r="K37" s="62" t="n"/>
      <c r="L37" s="48" t="n"/>
      <c r="M37" s="47">
        <f>ABS(K37-F37) + 1.65*L37</f>
        <v/>
      </c>
      <c r="N37" s="48" t="n"/>
      <c r="O37" s="67">
        <f>L37/K37</f>
        <v/>
      </c>
      <c r="P37" s="67">
        <f>ABS((K37-F37)/F37)</f>
        <v/>
      </c>
      <c r="Q37" s="62">
        <f>((I37-ABS(K37-F37))/L37)-1.65</f>
        <v/>
      </c>
      <c r="R37" s="62">
        <f>Q37+1.65</f>
        <v/>
      </c>
      <c r="S37" s="192">
        <f>IF(M37&gt;I37,"Fail","Pass")</f>
        <v/>
      </c>
      <c r="T37" s="191" t="n"/>
      <c r="U37" s="203" t="n"/>
      <c r="V37" s="69" t="n"/>
      <c r="W37" s="69" t="n"/>
      <c r="X37" s="69" t="n"/>
      <c r="Y37" s="69" t="n"/>
      <c r="AB37" s="69" t="n"/>
      <c r="AC37" s="69" t="n"/>
      <c r="AD37" s="69" t="n"/>
      <c r="AE37" s="69" t="n"/>
    </row>
    <row r="38" ht="15" customHeight="1">
      <c r="A38" s="48" t="n"/>
      <c r="B38" s="48" t="inlineStr">
        <is>
          <t>ANTI-THYROID PEROXIDASE AB</t>
        </is>
      </c>
      <c r="D38" s="48" t="n"/>
      <c r="E38" s="43" t="inlineStr">
        <is>
          <t>IU/ml</t>
        </is>
      </c>
      <c r="F38" s="48" t="n"/>
      <c r="G38" s="43" t="inlineStr">
        <is>
          <t>2</t>
        </is>
      </c>
      <c r="H38" s="62" t="n">
        <v>46.2</v>
      </c>
      <c r="I38" s="47">
        <f>(H38*F38)/100</f>
        <v/>
      </c>
      <c r="J38" s="43" t="inlineStr">
        <is>
          <t>C3</t>
        </is>
      </c>
      <c r="K38" s="62" t="n"/>
      <c r="L38" s="48" t="n"/>
      <c r="M38" s="47">
        <f>ABS(K38-F38) + 1.65*L38</f>
        <v/>
      </c>
      <c r="N38" s="48" t="n"/>
      <c r="O38" s="67">
        <f>L38/K38</f>
        <v/>
      </c>
      <c r="P38" s="67">
        <f>ABS((K38-F38)/F38)</f>
        <v/>
      </c>
      <c r="Q38" s="62">
        <f>((I38-ABS(K38-F38))/L38)-1.65</f>
        <v/>
      </c>
      <c r="R38" s="62">
        <f>Q38+1.65</f>
        <v/>
      </c>
      <c r="S38" s="192">
        <f>IF(M38&gt;I38,"Fail","Pass")</f>
        <v/>
      </c>
      <c r="T38" s="191" t="n"/>
      <c r="U38" s="203" t="n"/>
      <c r="V38" s="69" t="n"/>
      <c r="W38" s="69" t="n"/>
      <c r="X38" s="69" t="n"/>
      <c r="Y38" s="69" t="n"/>
      <c r="AB38" s="69" t="n"/>
      <c r="AC38" s="69" t="n"/>
      <c r="AD38" s="69" t="n"/>
      <c r="AE38" s="69" t="n"/>
    </row>
    <row r="39" ht="15" customHeight="1">
      <c r="A39" s="48" t="n"/>
      <c r="B39" s="48" t="inlineStr">
        <is>
          <t>ANTI-THYROID PEROXIDASE AB</t>
        </is>
      </c>
      <c r="D39" s="48" t="n"/>
      <c r="E39" s="43" t="inlineStr">
        <is>
          <t>IU/ml</t>
        </is>
      </c>
      <c r="F39" s="48" t="n"/>
      <c r="G39" s="43" t="inlineStr">
        <is>
          <t>2</t>
        </is>
      </c>
      <c r="H39" s="62" t="n">
        <v>46.2</v>
      </c>
      <c r="I39" s="47">
        <f>(H39*F39)/100</f>
        <v/>
      </c>
      <c r="J39" s="43" t="inlineStr">
        <is>
          <t>C3</t>
        </is>
      </c>
      <c r="K39" s="62" t="n"/>
      <c r="L39" s="48" t="n"/>
      <c r="M39" s="47">
        <f>ABS(K39-F39) + 1.65*L39</f>
        <v/>
      </c>
      <c r="N39" s="48" t="n"/>
      <c r="O39" s="67">
        <f>L39/K39</f>
        <v/>
      </c>
      <c r="P39" s="67">
        <f>ABS((K39-F39)/F39)</f>
        <v/>
      </c>
      <c r="Q39" s="62">
        <f>((I39-ABS(K39-F39))/L39)-1.65</f>
        <v/>
      </c>
      <c r="R39" s="62">
        <f>Q39+1.65</f>
        <v/>
      </c>
      <c r="S39" s="192">
        <f>IF(M39&gt;I39,"Fail","Pass")</f>
        <v/>
      </c>
      <c r="T39" s="191" t="n"/>
      <c r="U39" s="203" t="n"/>
      <c r="V39" s="69" t="n"/>
      <c r="W39" s="69" t="n"/>
      <c r="X39" s="69" t="n"/>
      <c r="Y39" s="69" t="n"/>
      <c r="AB39" s="69" t="n"/>
      <c r="AC39" s="69" t="n"/>
      <c r="AD39" s="69" t="n"/>
      <c r="AE39" s="69" t="n"/>
    </row>
    <row r="40" ht="15" customHeight="1">
      <c r="A40" s="48" t="n"/>
      <c r="B40" s="48" t="inlineStr">
        <is>
          <t>APOPROTEIN A</t>
        </is>
      </c>
      <c r="D40" s="48" t="n"/>
      <c r="E40" s="43" t="inlineStr">
        <is>
          <t>g/l</t>
        </is>
      </c>
      <c r="F40" s="48" t="n"/>
      <c r="G40" s="43" t="inlineStr">
        <is>
          <t>2</t>
        </is>
      </c>
      <c r="H40" s="62" t="n">
        <v>11.3</v>
      </c>
      <c r="I40" s="47">
        <f>(H40*F40)/100</f>
        <v/>
      </c>
      <c r="J40" s="43" t="inlineStr">
        <is>
          <t>A</t>
        </is>
      </c>
      <c r="K40" s="62" t="n"/>
      <c r="L40" s="48" t="n"/>
      <c r="M40" s="47">
        <f>ABS(K40-F40) + 1.65*L40</f>
        <v/>
      </c>
      <c r="N40" s="48" t="n"/>
      <c r="O40" s="67">
        <f>L40/K40</f>
        <v/>
      </c>
      <c r="P40" s="67">
        <f>ABS((K40-F40)/F40)</f>
        <v/>
      </c>
      <c r="Q40" s="62">
        <f>((I40-ABS(K40-F40))/L40)-1.65</f>
        <v/>
      </c>
      <c r="R40" s="62">
        <f>Q40+1.65</f>
        <v/>
      </c>
      <c r="S40" s="192">
        <f>IF(M40&gt;I40,"Fail","Pass")</f>
        <v/>
      </c>
      <c r="T40" s="191" t="n"/>
      <c r="U40" s="203" t="n"/>
      <c r="V40" s="69" t="n"/>
      <c r="W40" s="69" t="n"/>
      <c r="X40" s="69" t="n"/>
      <c r="Y40" s="69" t="n"/>
      <c r="AB40" s="69" t="n"/>
      <c r="AC40" s="131" t="n"/>
      <c r="AD40" s="131" t="n"/>
      <c r="AE40" s="131" t="n"/>
    </row>
    <row r="41" ht="15" customHeight="1">
      <c r="A41" s="48" t="n"/>
      <c r="B41" s="48" t="inlineStr">
        <is>
          <t>APOPROTEIN A</t>
        </is>
      </c>
      <c r="D41" s="48" t="n"/>
      <c r="E41" s="43" t="inlineStr">
        <is>
          <t>g/l</t>
        </is>
      </c>
      <c r="F41" s="48" t="n"/>
      <c r="G41" s="43" t="inlineStr">
        <is>
          <t>2</t>
        </is>
      </c>
      <c r="H41" s="62" t="n">
        <v>11.3</v>
      </c>
      <c r="I41" s="64">
        <f>(H41*F41)/100</f>
        <v/>
      </c>
      <c r="J41" s="43" t="inlineStr">
        <is>
          <t>A</t>
        </is>
      </c>
      <c r="K41" s="62" t="n"/>
      <c r="L41" s="48" t="n"/>
      <c r="M41" s="64">
        <f>ABS(K41-F41) + 1.65*L41</f>
        <v/>
      </c>
      <c r="N41" s="48" t="n"/>
      <c r="O41" s="67">
        <f>L41/K41</f>
        <v/>
      </c>
      <c r="P41" s="67">
        <f>ABS((K41-F41)/F41)</f>
        <v/>
      </c>
      <c r="Q41" s="62">
        <f>((I41-ABS(K41-F41))/L41)-1.65</f>
        <v/>
      </c>
      <c r="R41" s="62">
        <f>Q41+1.65</f>
        <v/>
      </c>
      <c r="S41" s="192">
        <f>IF(M41&gt;I41,"Fail","Pass")</f>
        <v/>
      </c>
      <c r="T41" s="191" t="n"/>
      <c r="U41" s="203" t="n"/>
      <c r="V41" s="69" t="n"/>
      <c r="W41" s="69" t="n"/>
      <c r="X41" s="69" t="n"/>
      <c r="Y41" s="69" t="n"/>
      <c r="AB41" s="69" t="n"/>
      <c r="AC41" s="131" t="n"/>
      <c r="AD41" s="131" t="n"/>
      <c r="AE41" s="131" t="n"/>
    </row>
    <row r="42" ht="15" customHeight="1">
      <c r="A42" s="48" t="n"/>
      <c r="B42" s="48" t="inlineStr">
        <is>
          <t>APOPROTEIN B</t>
        </is>
      </c>
      <c r="D42" s="48" t="n"/>
      <c r="E42" s="43" t="inlineStr">
        <is>
          <t>g/l</t>
        </is>
      </c>
      <c r="F42" s="48" t="n"/>
      <c r="G42" s="43" t="inlineStr">
        <is>
          <t>2</t>
        </is>
      </c>
      <c r="H42" s="62" t="n">
        <v>11.6</v>
      </c>
      <c r="I42" s="47">
        <f>(H42*F42)/100</f>
        <v/>
      </c>
      <c r="J42" s="43" t="inlineStr">
        <is>
          <t>A</t>
        </is>
      </c>
      <c r="K42" s="62" t="n"/>
      <c r="L42" s="48" t="n"/>
      <c r="M42" s="47">
        <f>ABS(K42-F42) + 1.65*L42</f>
        <v/>
      </c>
      <c r="N42" s="48" t="n"/>
      <c r="O42" s="67">
        <f>L42/K42</f>
        <v/>
      </c>
      <c r="P42" s="67">
        <f>ABS((K42-F42)/F42)</f>
        <v/>
      </c>
      <c r="Q42" s="62">
        <f>((I42-ABS(K42-F42))/L42)-1.65</f>
        <v/>
      </c>
      <c r="R42" s="62">
        <f>Q42+1.65</f>
        <v/>
      </c>
      <c r="S42" s="192">
        <f>IF(M42&gt;I42,"Fail","Pass")</f>
        <v/>
      </c>
      <c r="T42" s="191" t="n"/>
      <c r="U42" s="203" t="n"/>
      <c r="V42" s="122" t="n"/>
      <c r="W42" s="122" t="n"/>
      <c r="X42" s="122" t="n"/>
      <c r="Y42" s="122" t="n"/>
      <c r="AB42" s="122" t="n"/>
      <c r="AC42" s="120" t="n"/>
      <c r="AD42" s="120" t="n"/>
      <c r="AE42" s="120" t="n"/>
    </row>
    <row r="43" ht="15" customHeight="1">
      <c r="A43" s="48" t="n"/>
      <c r="B43" s="48" t="inlineStr">
        <is>
          <t>APOPROTEIN B</t>
        </is>
      </c>
      <c r="D43" s="48" t="n"/>
      <c r="E43" s="43" t="inlineStr">
        <is>
          <t>g/l</t>
        </is>
      </c>
      <c r="F43" s="48" t="n"/>
      <c r="G43" s="43" t="inlineStr">
        <is>
          <t>2</t>
        </is>
      </c>
      <c r="H43" s="62" t="n">
        <v>11.6</v>
      </c>
      <c r="I43" s="64">
        <f>(H43*F43)/100</f>
        <v/>
      </c>
      <c r="J43" s="43" t="inlineStr">
        <is>
          <t>A</t>
        </is>
      </c>
      <c r="K43" s="62" t="n"/>
      <c r="L43" s="48" t="n"/>
      <c r="M43" s="64">
        <f>ABS(K43-F43) + 1.65*L43</f>
        <v/>
      </c>
      <c r="N43" s="48" t="n"/>
      <c r="O43" s="67">
        <f>L43/K43</f>
        <v/>
      </c>
      <c r="P43" s="67">
        <f>ABS((K43-F43)/F43)</f>
        <v/>
      </c>
      <c r="Q43" s="62">
        <f>((I43-ABS(K43-F43))/L43)-1.65</f>
        <v/>
      </c>
      <c r="R43" s="62">
        <f>Q43+1.65</f>
        <v/>
      </c>
      <c r="S43" s="192">
        <f>IF(M43&gt;I43,"Fail","Pass")</f>
        <v/>
      </c>
      <c r="T43" s="191" t="n"/>
      <c r="U43" s="203" t="n"/>
      <c r="V43" s="122" t="n"/>
      <c r="W43" s="122" t="n"/>
      <c r="X43" s="122" t="n"/>
      <c r="Y43" s="122" t="n"/>
      <c r="AB43" s="122" t="n"/>
      <c r="AC43" s="122" t="n"/>
      <c r="AD43" s="122" t="n"/>
      <c r="AE43" s="122" t="n"/>
    </row>
    <row r="44" ht="15" customHeight="1">
      <c r="A44" s="48" t="n"/>
      <c r="B44" s="48" t="inlineStr">
        <is>
          <t>ASPARTATE TRANSAMINASE</t>
        </is>
      </c>
      <c r="D44" s="48" t="n"/>
      <c r="E44" s="43" t="inlineStr">
        <is>
          <t>U/l</t>
        </is>
      </c>
      <c r="F44" s="48" t="n"/>
      <c r="G44" s="43" t="inlineStr">
        <is>
          <t>1</t>
        </is>
      </c>
      <c r="H44" s="62" t="n">
        <v>16.7</v>
      </c>
      <c r="I44" s="47">
        <f>(H44*F44)/100</f>
        <v/>
      </c>
      <c r="J44" s="43" t="inlineStr">
        <is>
          <t>A</t>
        </is>
      </c>
      <c r="K44" s="62" t="n"/>
      <c r="L44" s="48" t="n"/>
      <c r="M44" s="47">
        <f>ABS(K44-F44) + 1.65*L44</f>
        <v/>
      </c>
      <c r="N44" s="48" t="n"/>
      <c r="O44" s="67">
        <f>L44/K44</f>
        <v/>
      </c>
      <c r="P44" s="67">
        <f>ABS((K44-F44)/F44)</f>
        <v/>
      </c>
      <c r="Q44" s="62">
        <f>((I44-ABS(K44-F44))/L44)-1.65</f>
        <v/>
      </c>
      <c r="R44" s="62">
        <f>Q44+1.65</f>
        <v/>
      </c>
      <c r="S44" s="192">
        <f>IF(M44&gt;I44,"Fail","Pass")</f>
        <v/>
      </c>
      <c r="T44" s="191" t="n"/>
      <c r="U44" s="203" t="n"/>
      <c r="V44" s="122" t="n"/>
      <c r="W44" s="122" t="n"/>
      <c r="X44" s="122" t="n"/>
      <c r="Y44" s="122" t="n"/>
      <c r="AB44" s="187" t="n"/>
      <c r="AC44" s="187" t="n"/>
      <c r="AD44" s="187" t="n"/>
      <c r="AE44" s="187" t="n"/>
    </row>
    <row r="45" ht="15" customHeight="1">
      <c r="A45" s="48" t="n"/>
      <c r="B45" s="48" t="inlineStr">
        <is>
          <t>ASPARTATE TRANSAMINASE</t>
        </is>
      </c>
      <c r="D45" s="48" t="n"/>
      <c r="E45" s="43" t="inlineStr">
        <is>
          <t>U/l</t>
        </is>
      </c>
      <c r="F45" s="48" t="n"/>
      <c r="G45" s="43" t="inlineStr">
        <is>
          <t>1</t>
        </is>
      </c>
      <c r="H45" s="62" t="n">
        <v>16.7</v>
      </c>
      <c r="I45" s="47">
        <f>(H45*F45)/100</f>
        <v/>
      </c>
      <c r="J45" s="43" t="inlineStr">
        <is>
          <t>A</t>
        </is>
      </c>
      <c r="K45" s="62" t="n"/>
      <c r="L45" s="48" t="n"/>
      <c r="M45" s="47">
        <f>ABS(K45-F45) + 1.65*L45</f>
        <v/>
      </c>
      <c r="N45" s="48" t="n"/>
      <c r="O45" s="67">
        <f>L45/K45</f>
        <v/>
      </c>
      <c r="P45" s="67">
        <f>ABS((K45-F45)/F45)</f>
        <v/>
      </c>
      <c r="Q45" s="62">
        <f>((I45-ABS(K45-F45))/L45)-1.65</f>
        <v/>
      </c>
      <c r="R45" s="62">
        <f>Q45+1.65</f>
        <v/>
      </c>
      <c r="S45" s="192">
        <f>IF(M45&gt;I45,"Fail","Pass")</f>
        <v/>
      </c>
      <c r="T45" s="191" t="n"/>
      <c r="U45" s="203" t="n"/>
      <c r="V45" s="122" t="n"/>
      <c r="W45" s="122" t="n"/>
      <c r="X45" s="122" t="n"/>
      <c r="Y45" s="122" t="n"/>
      <c r="AB45" s="187" t="n"/>
      <c r="AC45" s="187" t="n"/>
      <c r="AD45" s="187" t="n"/>
      <c r="AE45" s="187" t="n"/>
    </row>
    <row r="46" ht="15" customHeight="1">
      <c r="A46" s="48" t="n"/>
      <c r="B46" s="48" t="inlineStr">
        <is>
          <t>ASPARTATE TRANSAMINASE</t>
        </is>
      </c>
      <c r="D46" s="48" t="n"/>
      <c r="E46" s="43" t="inlineStr">
        <is>
          <t>U/l</t>
        </is>
      </c>
      <c r="F46" s="48" t="n"/>
      <c r="G46" s="43" t="inlineStr">
        <is>
          <t>1</t>
        </is>
      </c>
      <c r="H46" s="62" t="n">
        <v>16.7</v>
      </c>
      <c r="I46" s="47">
        <f>(H46*F46)/100</f>
        <v/>
      </c>
      <c r="J46" s="43" t="inlineStr">
        <is>
          <t>A</t>
        </is>
      </c>
      <c r="K46" s="62" t="n"/>
      <c r="L46" s="48" t="n"/>
      <c r="M46" s="47">
        <f>ABS(K46-F46) + 1.65*L46</f>
        <v/>
      </c>
      <c r="N46" s="48" t="n"/>
      <c r="O46" s="67">
        <f>L46/K46</f>
        <v/>
      </c>
      <c r="P46" s="67">
        <f>ABS((K46-F46)/F46)</f>
        <v/>
      </c>
      <c r="Q46" s="62">
        <f>((I46-ABS(K46-F46))/L46)-1.65</f>
        <v/>
      </c>
      <c r="R46" s="62">
        <f>Q46+1.65</f>
        <v/>
      </c>
      <c r="S46" s="192">
        <f>IF(M46&gt;I46,"Fail","Pass")</f>
        <v/>
      </c>
      <c r="T46" s="191" t="n"/>
      <c r="U46" s="203" t="n"/>
      <c r="V46" s="122" t="n"/>
      <c r="W46" s="122" t="n"/>
      <c r="X46" s="122" t="n"/>
      <c r="Y46" s="122" t="n"/>
      <c r="AB46" s="122" t="n"/>
      <c r="AC46" s="122" t="n"/>
      <c r="AD46" s="122" t="n"/>
      <c r="AE46" s="122" t="n"/>
    </row>
    <row r="47" ht="15" customHeight="1">
      <c r="A47" s="48" t="n"/>
      <c r="B47" s="48" t="inlineStr">
        <is>
          <t>ASPARTATE TRANSAMINASE</t>
        </is>
      </c>
      <c r="D47" s="48" t="n"/>
      <c r="E47" s="43" t="inlineStr">
        <is>
          <t>U/l</t>
        </is>
      </c>
      <c r="F47" s="48" t="n"/>
      <c r="G47" s="43" t="inlineStr">
        <is>
          <t>1</t>
        </is>
      </c>
      <c r="H47" s="62" t="n">
        <v>16.7</v>
      </c>
      <c r="I47" s="47">
        <f>(H47*F47)/100</f>
        <v/>
      </c>
      <c r="J47" s="43" t="inlineStr">
        <is>
          <t>A</t>
        </is>
      </c>
      <c r="K47" s="62" t="n"/>
      <c r="L47" s="48" t="n"/>
      <c r="M47" s="47">
        <f>ABS(K47-F47) + 1.65*L47</f>
        <v/>
      </c>
      <c r="N47" s="48" t="n"/>
      <c r="O47" s="67">
        <f>L47/K47</f>
        <v/>
      </c>
      <c r="P47" s="67">
        <f>ABS((K47-F47)/F47)</f>
        <v/>
      </c>
      <c r="Q47" s="62">
        <f>((I47-ABS(K47-F47))/L47)-1.65</f>
        <v/>
      </c>
      <c r="R47" s="62">
        <f>Q47+1.65</f>
        <v/>
      </c>
      <c r="S47" s="192">
        <f>IF(M47&gt;I47,"Fail","Pass")</f>
        <v/>
      </c>
      <c r="T47" s="191" t="n"/>
      <c r="U47" s="203" t="n"/>
    </row>
    <row r="48" ht="15" customHeight="1">
      <c r="A48" s="48" t="n"/>
      <c r="B48" s="48" t="inlineStr">
        <is>
          <t>BETA-HCG</t>
        </is>
      </c>
      <c r="D48" s="48" t="n"/>
      <c r="E48" s="43" t="inlineStr">
        <is>
          <t>U/l</t>
        </is>
      </c>
      <c r="F48" s="48" t="n"/>
      <c r="G48" s="43" t="inlineStr">
        <is>
          <t>2</t>
        </is>
      </c>
      <c r="H48" s="62" t="n">
        <v>18</v>
      </c>
      <c r="I48" s="47">
        <f>(H48*F48)/100</f>
        <v/>
      </c>
      <c r="J48" s="43" t="inlineStr">
        <is>
          <t>A</t>
        </is>
      </c>
      <c r="K48" s="62" t="n"/>
      <c r="L48" s="48" t="n"/>
      <c r="M48" s="47">
        <f>ABS(K48-F48) + 1.65*L48</f>
        <v/>
      </c>
      <c r="N48" s="48" t="n"/>
      <c r="O48" s="67">
        <f>L48/K48</f>
        <v/>
      </c>
      <c r="P48" s="67">
        <f>ABS((K48-F48)/F48)</f>
        <v/>
      </c>
      <c r="Q48" s="62">
        <f>((I48-ABS(K48-F48))/L48)-1.65</f>
        <v/>
      </c>
      <c r="R48" s="62">
        <f>Q48+1.65</f>
        <v/>
      </c>
      <c r="S48" s="192">
        <f>IF(M48&gt;I48,"Fail","Pass")</f>
        <v/>
      </c>
      <c r="T48" s="191" t="n"/>
      <c r="U48" s="203" t="n"/>
    </row>
    <row r="49" ht="15" customHeight="1">
      <c r="A49" s="48" t="n"/>
      <c r="B49" s="48" t="inlineStr">
        <is>
          <t>BETA-HCG</t>
        </is>
      </c>
      <c r="D49" s="48" t="n"/>
      <c r="E49" s="43" t="inlineStr">
        <is>
          <t>U/l</t>
        </is>
      </c>
      <c r="F49" s="48" t="n"/>
      <c r="G49" s="43" t="inlineStr">
        <is>
          <t>2</t>
        </is>
      </c>
      <c r="H49" s="62" t="n">
        <v>18</v>
      </c>
      <c r="I49" s="47">
        <f>(H49*F49)/100</f>
        <v/>
      </c>
      <c r="J49" s="43" t="inlineStr">
        <is>
          <t>A</t>
        </is>
      </c>
      <c r="K49" s="62" t="n"/>
      <c r="L49" s="48" t="n"/>
      <c r="M49" s="47">
        <f>ABS(K49-F49) + 1.65*L49</f>
        <v/>
      </c>
      <c r="N49" s="48" t="n"/>
      <c r="O49" s="67">
        <f>L49/K49</f>
        <v/>
      </c>
      <c r="P49" s="67">
        <f>ABS((K49-F49)/F49)</f>
        <v/>
      </c>
      <c r="Q49" s="62">
        <f>((I49-ABS(K49-F49))/L49)-1.65</f>
        <v/>
      </c>
      <c r="R49" s="62">
        <f>Q49+1.65</f>
        <v/>
      </c>
      <c r="S49" s="192">
        <f>IF(M49&gt;I49,"Fail","Pass")</f>
        <v/>
      </c>
      <c r="T49" s="191" t="n"/>
      <c r="U49" s="203" t="n"/>
    </row>
    <row r="50" ht="15" customHeight="1">
      <c r="A50" s="48" t="n"/>
      <c r="B50" s="48" t="inlineStr">
        <is>
          <t>BETA-HCG</t>
        </is>
      </c>
      <c r="D50" s="48" t="n"/>
      <c r="E50" s="43" t="inlineStr">
        <is>
          <t>U/l</t>
        </is>
      </c>
      <c r="F50" s="48" t="n"/>
      <c r="G50" s="43" t="inlineStr">
        <is>
          <t>2</t>
        </is>
      </c>
      <c r="H50" s="62" t="n">
        <v>18</v>
      </c>
      <c r="I50" s="47">
        <f>(H50*F50)/100</f>
        <v/>
      </c>
      <c r="J50" s="43" t="inlineStr">
        <is>
          <t>A</t>
        </is>
      </c>
      <c r="K50" s="62" t="n"/>
      <c r="L50" s="48" t="n"/>
      <c r="M50" s="47">
        <f>ABS(K50-F50) + 1.65*L50</f>
        <v/>
      </c>
      <c r="N50" s="48" t="n"/>
      <c r="O50" s="67">
        <f>L50/K50</f>
        <v/>
      </c>
      <c r="P50" s="67">
        <f>ABS((K50-F50)/F50)</f>
        <v/>
      </c>
      <c r="Q50" s="62">
        <f>((I50-ABS(K50-F50))/L50)-1.65</f>
        <v/>
      </c>
      <c r="R50" s="62">
        <f>Q50+1.65</f>
        <v/>
      </c>
      <c r="S50" s="192">
        <f>IF(M50&gt;I50,"Fail","Pass")</f>
        <v/>
      </c>
      <c r="T50" s="191" t="n"/>
      <c r="U50" s="203" t="n"/>
    </row>
    <row r="51" ht="15" customHeight="1">
      <c r="A51" s="48" t="n"/>
      <c r="B51" s="48" t="inlineStr">
        <is>
          <t>BETA-HCG</t>
        </is>
      </c>
      <c r="D51" s="48" t="n"/>
      <c r="E51" s="43" t="inlineStr">
        <is>
          <t>U/l</t>
        </is>
      </c>
      <c r="F51" s="48" t="n"/>
      <c r="G51" s="43" t="inlineStr">
        <is>
          <t>2</t>
        </is>
      </c>
      <c r="H51" s="62" t="n">
        <v>18</v>
      </c>
      <c r="I51" s="47">
        <f>(H51*F51)/100</f>
        <v/>
      </c>
      <c r="J51" s="43" t="inlineStr">
        <is>
          <t>A</t>
        </is>
      </c>
      <c r="K51" s="62" t="n"/>
      <c r="L51" s="48" t="n"/>
      <c r="M51" s="47">
        <f>ABS(K51-F51) + 1.65*L51</f>
        <v/>
      </c>
      <c r="N51" s="48" t="n"/>
      <c r="O51" s="67">
        <f>L51/K51</f>
        <v/>
      </c>
      <c r="P51" s="67">
        <f>ABS((K51-F51)/F51)</f>
        <v/>
      </c>
      <c r="Q51" s="62">
        <f>((I51-ABS(K51-F51))/L51)-1.65</f>
        <v/>
      </c>
      <c r="R51" s="62">
        <f>Q51+1.65</f>
        <v/>
      </c>
      <c r="S51" s="192">
        <f>IF(M51&gt;I51,"Fail","Pass")</f>
        <v/>
      </c>
      <c r="T51" s="191" t="n"/>
      <c r="U51" s="203" t="n"/>
    </row>
    <row r="52" ht="15" customHeight="1">
      <c r="A52" s="48" t="n"/>
      <c r="B52" s="48" t="inlineStr">
        <is>
          <t>BICARBONATE</t>
        </is>
      </c>
      <c r="D52" s="48" t="n"/>
      <c r="E52" s="43" t="inlineStr">
        <is>
          <t>mmol/l</t>
        </is>
      </c>
      <c r="F52" s="48" t="n"/>
      <c r="G52" s="43" t="inlineStr">
        <is>
          <t>1</t>
        </is>
      </c>
      <c r="H52" s="63" t="n">
        <v>17.3</v>
      </c>
      <c r="I52" s="47" t="n">
        <v>2</v>
      </c>
      <c r="J52" s="43" t="inlineStr">
        <is>
          <t>C1</t>
        </is>
      </c>
      <c r="K52" s="63" t="n"/>
      <c r="L52" s="48" t="n"/>
      <c r="M52" s="47">
        <f>ABS(K52-F52) + 1.65*L52</f>
        <v/>
      </c>
      <c r="N52" s="48" t="n"/>
      <c r="O52" s="67">
        <f>L52/K52</f>
        <v/>
      </c>
      <c r="P52" s="67">
        <f>ABS((K52-F52)/F52)</f>
        <v/>
      </c>
      <c r="Q52" s="62">
        <f>((I52-ABS(K52-F52))/L52)-1.65</f>
        <v/>
      </c>
      <c r="R52" s="62">
        <f>Q52+1.65</f>
        <v/>
      </c>
      <c r="S52" s="192">
        <f>IF(M52&gt;I52,"Fail","Pass")</f>
        <v/>
      </c>
      <c r="T52" s="191" t="n"/>
      <c r="U52" s="203" t="n"/>
      <c r="V52" s="69" t="n"/>
      <c r="W52" s="69" t="n"/>
      <c r="X52" s="69" t="n"/>
      <c r="Y52" s="69" t="n"/>
      <c r="AB52" s="69" t="n"/>
      <c r="AC52" s="66" t="n"/>
      <c r="AD52" s="66" t="n"/>
      <c r="AE52" s="66" t="n"/>
    </row>
    <row r="53" ht="15" customHeight="1">
      <c r="A53" s="48" t="n"/>
      <c r="B53" s="48" t="inlineStr">
        <is>
          <t>BICARBONATE</t>
        </is>
      </c>
      <c r="D53" s="48" t="n"/>
      <c r="E53" s="43" t="inlineStr">
        <is>
          <t>mmol/l</t>
        </is>
      </c>
      <c r="F53" s="48" t="n"/>
      <c r="G53" s="43" t="inlineStr">
        <is>
          <t>2</t>
        </is>
      </c>
      <c r="H53" s="63" t="n">
        <v>17.3</v>
      </c>
      <c r="I53" s="47">
        <f>(H53*F53)/100</f>
        <v/>
      </c>
      <c r="J53" s="43" t="inlineStr">
        <is>
          <t>C1</t>
        </is>
      </c>
      <c r="K53" s="63" t="n"/>
      <c r="L53" s="48" t="n"/>
      <c r="M53" s="47">
        <f>ABS(K53-F53) + 1.65*L53</f>
        <v/>
      </c>
      <c r="N53" s="48" t="n"/>
      <c r="O53" s="67">
        <f>L53/K53</f>
        <v/>
      </c>
      <c r="P53" s="67">
        <f>ABS((K53-F53)/F53)</f>
        <v/>
      </c>
      <c r="Q53" s="62">
        <f>((I53-ABS(K53-F53))/L53)-1.65</f>
        <v/>
      </c>
      <c r="R53" s="62">
        <f>Q53+1.65</f>
        <v/>
      </c>
      <c r="S53" s="48">
        <f>IF(M53&gt;I53,"Fail","Pass")</f>
        <v/>
      </c>
      <c r="T53" s="191" t="n"/>
      <c r="U53" s="203" t="n"/>
      <c r="V53" s="69" t="n"/>
      <c r="W53" s="69" t="n"/>
      <c r="X53" s="69" t="n"/>
      <c r="Y53" s="69" t="n"/>
      <c r="AB53" s="69" t="n"/>
      <c r="AC53" s="71" t="n"/>
      <c r="AD53" s="71" t="n"/>
      <c r="AE53" s="71" t="n"/>
    </row>
    <row r="54" ht="15" customHeight="1">
      <c r="A54" s="48" t="n"/>
      <c r="B54" s="48" t="inlineStr">
        <is>
          <t>CA 125</t>
        </is>
      </c>
      <c r="D54" s="48" t="n"/>
      <c r="E54" s="43" t="inlineStr">
        <is>
          <t>U/ml</t>
        </is>
      </c>
      <c r="F54" s="48" t="n"/>
      <c r="G54" s="43" t="inlineStr">
        <is>
          <t>2</t>
        </is>
      </c>
      <c r="H54" s="62" t="n">
        <v>35.4</v>
      </c>
      <c r="I54" s="47">
        <f>(H54*F54)/100</f>
        <v/>
      </c>
      <c r="J54" s="43" t="inlineStr">
        <is>
          <t>A</t>
        </is>
      </c>
      <c r="K54" s="63" t="n"/>
      <c r="L54" s="48" t="n"/>
      <c r="M54" s="47">
        <f>ABS(K54-F54) + 1.65*L54</f>
        <v/>
      </c>
      <c r="N54" s="48" t="n"/>
      <c r="O54" s="67">
        <f>L54/K54</f>
        <v/>
      </c>
      <c r="P54" s="67">
        <f>ABS((K54-F54)/F54)</f>
        <v/>
      </c>
      <c r="Q54" s="62">
        <f>((I54-ABS(K54-F54))/L54)-1.65</f>
        <v/>
      </c>
      <c r="R54" s="62">
        <f>Q54+1.65</f>
        <v/>
      </c>
      <c r="S54" s="48">
        <f>IF(M54&gt;I54,"Fail","Pass")</f>
        <v/>
      </c>
      <c r="T54" s="191" t="n"/>
      <c r="U54" s="203" t="n"/>
      <c r="V54" s="69" t="n"/>
      <c r="W54" s="69" t="n"/>
      <c r="X54" s="69" t="n"/>
      <c r="Y54" s="69" t="n"/>
      <c r="AB54" s="69" t="n"/>
      <c r="AC54" s="71" t="n"/>
      <c r="AD54" s="71" t="n"/>
      <c r="AE54" s="71" t="n"/>
    </row>
    <row r="55" ht="15" customHeight="1">
      <c r="A55" s="48" t="n"/>
      <c r="B55" s="48" t="inlineStr">
        <is>
          <t>CA 125</t>
        </is>
      </c>
      <c r="D55" s="48" t="n"/>
      <c r="E55" s="43" t="inlineStr">
        <is>
          <t>U/ml</t>
        </is>
      </c>
      <c r="F55" s="48" t="n"/>
      <c r="G55" s="43" t="inlineStr">
        <is>
          <t>2</t>
        </is>
      </c>
      <c r="H55" s="62" t="n">
        <v>35.4</v>
      </c>
      <c r="I55" s="47">
        <f>(H55*F55)/100</f>
        <v/>
      </c>
      <c r="J55" s="43" t="inlineStr">
        <is>
          <t>A</t>
        </is>
      </c>
      <c r="K55" s="63" t="n"/>
      <c r="L55" s="48" t="n"/>
      <c r="M55" s="47">
        <f>ABS(K55-F55) + 1.65*L55</f>
        <v/>
      </c>
      <c r="N55" s="48" t="n"/>
      <c r="O55" s="67">
        <f>L55/K55</f>
        <v/>
      </c>
      <c r="P55" s="67">
        <f>ABS((K55-F55)/F55)</f>
        <v/>
      </c>
      <c r="Q55" s="62">
        <f>((I55-ABS(K55-F55))/L55)-1.65</f>
        <v/>
      </c>
      <c r="R55" s="62">
        <f>Q55+1.65</f>
        <v/>
      </c>
      <c r="S55" s="48">
        <f>IF(M55&gt;I55,"Fail","Pass")</f>
        <v/>
      </c>
      <c r="T55" s="191" t="n"/>
      <c r="U55" s="203" t="n"/>
      <c r="V55" s="69" t="n"/>
      <c r="W55" s="69" t="n"/>
      <c r="X55" s="69" t="n"/>
      <c r="Y55" s="69" t="n"/>
      <c r="AB55" s="69" t="n"/>
      <c r="AC55" s="71" t="n"/>
      <c r="AD55" s="71" t="n"/>
      <c r="AE55" s="71" t="n"/>
    </row>
    <row r="56" ht="15" customHeight="1">
      <c r="A56" s="48" t="n"/>
      <c r="B56" s="48" t="inlineStr">
        <is>
          <t>CA 19-9</t>
        </is>
      </c>
      <c r="D56" s="48" t="n"/>
      <c r="E56" s="43" t="inlineStr">
        <is>
          <t>U/ml</t>
        </is>
      </c>
      <c r="F56" s="48" t="n"/>
      <c r="G56" s="43" t="inlineStr">
        <is>
          <t>1</t>
        </is>
      </c>
      <c r="H56" s="62" t="n">
        <v>46</v>
      </c>
      <c r="I56" s="47">
        <f>(H56*F56)/100</f>
        <v/>
      </c>
      <c r="J56" s="43" t="inlineStr">
        <is>
          <t>A</t>
        </is>
      </c>
      <c r="K56" s="62" t="n"/>
      <c r="L56" s="48" t="n"/>
      <c r="M56" s="47">
        <f>ABS(K56-F56) + 1.65*L56</f>
        <v/>
      </c>
      <c r="N56" s="48" t="n"/>
      <c r="O56" s="67">
        <f>L56/K56</f>
        <v/>
      </c>
      <c r="P56" s="67">
        <f>ABS((K56-F56)/F56)</f>
        <v/>
      </c>
      <c r="Q56" s="62">
        <f>((I56-ABS(K56-F56))/L56)-1.65</f>
        <v/>
      </c>
      <c r="R56" s="62">
        <f>Q56+1.65</f>
        <v/>
      </c>
      <c r="S56" s="192">
        <f>IF(M56&gt;I56,"Fail","Pass")</f>
        <v/>
      </c>
      <c r="T56" s="191" t="n"/>
      <c r="U56" s="203" t="n"/>
      <c r="V56" s="69" t="n"/>
      <c r="W56" s="69" t="n"/>
      <c r="X56" s="69" t="n"/>
      <c r="Y56" s="69" t="n"/>
      <c r="AB56" s="69" t="n"/>
      <c r="AC56" s="71" t="n"/>
      <c r="AD56" s="71" t="n"/>
      <c r="AE56" s="71" t="n"/>
    </row>
    <row r="57" ht="15" customHeight="1">
      <c r="A57" s="48" t="n"/>
      <c r="B57" s="48" t="inlineStr">
        <is>
          <t>CA 19-9</t>
        </is>
      </c>
      <c r="D57" s="48" t="n"/>
      <c r="E57" s="43" t="inlineStr">
        <is>
          <t>U/ml</t>
        </is>
      </c>
      <c r="F57" s="48" t="n"/>
      <c r="G57" s="43" t="inlineStr">
        <is>
          <t>2</t>
        </is>
      </c>
      <c r="H57" s="62" t="n">
        <v>46</v>
      </c>
      <c r="I57" s="47">
        <f>(H57*F57)/100</f>
        <v/>
      </c>
      <c r="J57" s="43" t="inlineStr">
        <is>
          <t>A</t>
        </is>
      </c>
      <c r="K57" s="62" t="n"/>
      <c r="L57" s="48" t="n"/>
      <c r="M57" s="47">
        <f>ABS(K57-F57) + 1.65*L57</f>
        <v/>
      </c>
      <c r="N57" s="48" t="n"/>
      <c r="O57" s="67">
        <f>L57/K57</f>
        <v/>
      </c>
      <c r="P57" s="67">
        <f>ABS((K57-F57)/F57)</f>
        <v/>
      </c>
      <c r="Q57" s="62">
        <f>((I57-ABS(K57-F57))/L57)-1.65</f>
        <v/>
      </c>
      <c r="R57" s="62">
        <f>Q57+1.65</f>
        <v/>
      </c>
      <c r="S57" s="192">
        <f>IF(M57&gt;I57,"Fail","Pass")</f>
        <v/>
      </c>
      <c r="T57" s="191" t="n"/>
      <c r="U57" s="203" t="n"/>
    </row>
    <row r="58" ht="15" customHeight="1">
      <c r="A58" s="48" t="n"/>
      <c r="B58" s="48" t="inlineStr">
        <is>
          <t>CALCIUM</t>
        </is>
      </c>
      <c r="D58" s="48" t="n"/>
      <c r="E58" s="43" t="inlineStr">
        <is>
          <t>mmol/l</t>
        </is>
      </c>
      <c r="F58" s="48" t="n"/>
      <c r="G58" s="43" t="inlineStr">
        <is>
          <t>2</t>
        </is>
      </c>
      <c r="H58" s="62" t="n">
        <v>8.300000000000001</v>
      </c>
      <c r="I58" s="47">
        <f>(H58*F58)/100</f>
        <v/>
      </c>
      <c r="J58" s="43" t="inlineStr">
        <is>
          <t>C1</t>
        </is>
      </c>
      <c r="K58" s="62" t="n"/>
      <c r="L58" s="48" t="n"/>
      <c r="M58" s="64">
        <f>ABS(K58-F58) + 1.65*L58</f>
        <v/>
      </c>
      <c r="N58" s="48" t="n"/>
      <c r="O58" s="67">
        <f>L58/K58</f>
        <v/>
      </c>
      <c r="P58" s="67">
        <f>ABS((K58-F58)/F58)</f>
        <v/>
      </c>
      <c r="Q58" s="62">
        <f>((I58-ABS(K58-F58))/L58)-1.65</f>
        <v/>
      </c>
      <c r="R58" s="62">
        <f>Q58+1.65</f>
        <v/>
      </c>
      <c r="S58" s="192">
        <f>IF(M58&gt;I58,"Fail","Pass")</f>
        <v/>
      </c>
      <c r="T58" s="191" t="n"/>
      <c r="U58" s="203" t="n"/>
    </row>
    <row r="59" ht="15" customHeight="1">
      <c r="A59" s="48" t="n"/>
      <c r="B59" s="48" t="inlineStr">
        <is>
          <t>CALCIUM</t>
        </is>
      </c>
      <c r="D59" s="48" t="n"/>
      <c r="E59" s="43" t="inlineStr">
        <is>
          <t>mmol/l</t>
        </is>
      </c>
      <c r="F59" s="48" t="n"/>
      <c r="G59" s="43" t="inlineStr">
        <is>
          <t>2</t>
        </is>
      </c>
      <c r="H59" s="62" t="n">
        <v>8.300000000000001</v>
      </c>
      <c r="I59" s="47">
        <f>(H59*F59)/100</f>
        <v/>
      </c>
      <c r="J59" s="43" t="inlineStr">
        <is>
          <t>C1</t>
        </is>
      </c>
      <c r="K59" s="62" t="n"/>
      <c r="L59" s="48" t="n"/>
      <c r="M59" s="47">
        <f>ABS(K59-F59) + 1.65*L59</f>
        <v/>
      </c>
      <c r="N59" s="48" t="n"/>
      <c r="O59" s="67">
        <f>L59/K59</f>
        <v/>
      </c>
      <c r="P59" s="67">
        <f>ABS((K59-F59)/F59)</f>
        <v/>
      </c>
      <c r="Q59" s="62">
        <f>((I59-ABS(K59-F59))/L59)-1.65</f>
        <v/>
      </c>
      <c r="R59" s="62">
        <f>Q59+1.65</f>
        <v/>
      </c>
      <c r="S59" s="192">
        <f>IF(M59&gt;I59,"Fail","Pass")</f>
        <v/>
      </c>
      <c r="T59" s="191" t="n"/>
      <c r="U59" s="203" t="n"/>
      <c r="V59" s="127" t="n"/>
      <c r="W59" s="127" t="n"/>
      <c r="X59" s="127" t="n"/>
      <c r="Y59" s="127" t="n"/>
      <c r="AB59" s="127" t="n"/>
      <c r="AC59" s="128" t="n"/>
      <c r="AD59" s="128" t="n"/>
      <c r="AE59" s="128" t="n"/>
    </row>
    <row r="60" ht="15" customHeight="1">
      <c r="A60" s="48" t="n"/>
      <c r="B60" s="48" t="inlineStr">
        <is>
          <t>CALCIUM</t>
        </is>
      </c>
      <c r="D60" s="48" t="n"/>
      <c r="E60" s="43" t="inlineStr">
        <is>
          <t>mmol/l</t>
        </is>
      </c>
      <c r="F60" s="48" t="n"/>
      <c r="G60" s="43" t="inlineStr">
        <is>
          <t>2</t>
        </is>
      </c>
      <c r="H60" s="62" t="n">
        <v>8.300000000000001</v>
      </c>
      <c r="I60" s="47">
        <f>(H60*F60)/100</f>
        <v/>
      </c>
      <c r="J60" s="43" t="inlineStr">
        <is>
          <t>C1</t>
        </is>
      </c>
      <c r="K60" s="62" t="n"/>
      <c r="L60" s="48" t="n"/>
      <c r="M60" s="64">
        <f>ABS(K60-F60) + 1.65*L60</f>
        <v/>
      </c>
      <c r="N60" s="48" t="n"/>
      <c r="O60" s="67">
        <f>L60/K60</f>
        <v/>
      </c>
      <c r="P60" s="67">
        <f>ABS((K60-F60)/F60)</f>
        <v/>
      </c>
      <c r="Q60" s="62">
        <f>((I60-ABS(K60-F60))/L60)-1.65</f>
        <v/>
      </c>
      <c r="R60" s="62">
        <f>Q60+1.65</f>
        <v/>
      </c>
      <c r="S60" s="192">
        <f>IF(M60&gt;I60,"Fail","Pass")</f>
        <v/>
      </c>
      <c r="T60" s="191" t="n"/>
      <c r="U60" s="203" t="n"/>
      <c r="V60" s="123" t="n"/>
      <c r="W60" s="123" t="n"/>
      <c r="X60" s="123" t="n"/>
      <c r="Y60" s="123" t="n"/>
      <c r="AB60" s="123" t="n"/>
      <c r="AC60" s="59" t="n"/>
      <c r="AD60" s="59" t="n"/>
      <c r="AE60" s="59" t="n"/>
      <c r="AF60" s="59" t="n"/>
    </row>
    <row r="61" ht="15" customHeight="1">
      <c r="A61" s="48" t="n"/>
      <c r="B61" s="48" t="inlineStr">
        <is>
          <t>CALCIUM</t>
        </is>
      </c>
      <c r="D61" s="48" t="n"/>
      <c r="E61" s="43" t="inlineStr">
        <is>
          <t>mmol/l</t>
        </is>
      </c>
      <c r="F61" s="48" t="n"/>
      <c r="G61" s="43" t="inlineStr">
        <is>
          <t>2</t>
        </is>
      </c>
      <c r="H61" s="62" t="n">
        <v>8.300000000000001</v>
      </c>
      <c r="I61" s="47">
        <f>(H61*F61)/100</f>
        <v/>
      </c>
      <c r="J61" s="43" t="inlineStr">
        <is>
          <t>C1</t>
        </is>
      </c>
      <c r="K61" s="62" t="n"/>
      <c r="L61" s="48" t="n"/>
      <c r="M61" s="47">
        <f>ABS(K61-F61) + 1.65*L61</f>
        <v/>
      </c>
      <c r="N61" s="48" t="n"/>
      <c r="O61" s="67">
        <f>L61/K61</f>
        <v/>
      </c>
      <c r="P61" s="67">
        <f>ABS((K61-F61)/F61)</f>
        <v/>
      </c>
      <c r="Q61" s="62">
        <f>((I61-ABS(K61-F61))/L61)-1.65</f>
        <v/>
      </c>
      <c r="R61" s="62">
        <f>Q61+1.65</f>
        <v/>
      </c>
      <c r="S61" s="192">
        <f>IF(M61&gt;I61,"Fail","Pass")</f>
        <v/>
      </c>
      <c r="T61" s="191" t="n"/>
      <c r="U61" s="203" t="n"/>
      <c r="V61" s="69" t="n"/>
      <c r="W61" s="69" t="n"/>
      <c r="X61" s="69" t="n"/>
      <c r="Y61" s="69" t="n"/>
      <c r="AB61" s="69" t="n"/>
      <c r="AC61" s="126" t="n"/>
      <c r="AD61" s="126" t="n"/>
      <c r="AE61" s="126" t="n"/>
    </row>
    <row r="62" ht="15" customHeight="1">
      <c r="A62" s="48" t="n"/>
      <c r="B62" s="48" t="inlineStr">
        <is>
          <t>CALCIUM URINE</t>
        </is>
      </c>
      <c r="D62" s="48" t="n"/>
      <c r="E62" s="43" t="inlineStr">
        <is>
          <t>mmol/l</t>
        </is>
      </c>
      <c r="F62" s="48" t="n"/>
      <c r="G62" s="43" t="inlineStr">
        <is>
          <t>1</t>
        </is>
      </c>
      <c r="H62" s="62" t="n">
        <v>31</v>
      </c>
      <c r="I62" s="47">
        <f>(H62*F62)/100</f>
        <v/>
      </c>
      <c r="J62" s="43" t="inlineStr">
        <is>
          <t>C3</t>
        </is>
      </c>
      <c r="K62" s="62" t="n"/>
      <c r="L62" s="48" t="n"/>
      <c r="M62" s="47">
        <f>ABS(K62-F62) + 1.65*L62</f>
        <v/>
      </c>
      <c r="N62" s="48" t="n"/>
      <c r="O62" s="67">
        <f>L62/K62</f>
        <v/>
      </c>
      <c r="P62" s="67">
        <f>ABS((K62-F62)/F62)</f>
        <v/>
      </c>
      <c r="Q62" s="62">
        <f>((I62-ABS(K62-F62))/L62)-1.65</f>
        <v/>
      </c>
      <c r="R62" s="62">
        <f>Q62+1.65</f>
        <v/>
      </c>
      <c r="S62" s="192">
        <f>IF(M62&gt;I62,"Fail","Pass")</f>
        <v/>
      </c>
      <c r="T62" s="191" t="n"/>
      <c r="U62" s="203" t="n"/>
      <c r="V62" s="69" t="n"/>
      <c r="W62" s="69" t="n"/>
      <c r="X62" s="69" t="n"/>
      <c r="Y62" s="69" t="n"/>
      <c r="AB62" s="69" t="n"/>
      <c r="AC62" s="69" t="n"/>
      <c r="AD62" s="69" t="n"/>
      <c r="AE62" s="69" t="n"/>
    </row>
    <row r="63" ht="15" customHeight="1">
      <c r="A63" s="48" t="n"/>
      <c r="B63" s="48" t="inlineStr">
        <is>
          <t>CALCIUM URINE</t>
        </is>
      </c>
      <c r="D63" s="48" t="n"/>
      <c r="E63" s="43" t="inlineStr">
        <is>
          <t>mmol/l</t>
        </is>
      </c>
      <c r="F63" s="48" t="n"/>
      <c r="G63" s="43" t="inlineStr">
        <is>
          <t>1</t>
        </is>
      </c>
      <c r="H63" s="62" t="n">
        <v>31</v>
      </c>
      <c r="I63" s="47">
        <f>(H63*F63)/100</f>
        <v/>
      </c>
      <c r="J63" s="43" t="inlineStr">
        <is>
          <t>C3</t>
        </is>
      </c>
      <c r="K63" s="62" t="n"/>
      <c r="L63" s="48" t="n"/>
      <c r="M63" s="47">
        <f>ABS(K63-F63) + 1.65*L63</f>
        <v/>
      </c>
      <c r="N63" s="48" t="n"/>
      <c r="O63" s="67">
        <f>L63/K63</f>
        <v/>
      </c>
      <c r="P63" s="67">
        <f>ABS((K63-F63)/F63)</f>
        <v/>
      </c>
      <c r="Q63" s="62">
        <f>((I63-ABS(K63-F63))/L63)-1.65</f>
        <v/>
      </c>
      <c r="R63" s="62">
        <f>Q63+1.65</f>
        <v/>
      </c>
      <c r="S63" s="192">
        <f>IF(M63&gt;I63,"Fail","Pass")</f>
        <v/>
      </c>
      <c r="T63" s="191" t="n"/>
      <c r="U63" s="203" t="n"/>
      <c r="V63" s="69" t="n"/>
      <c r="W63" s="69" t="n"/>
      <c r="X63" s="69" t="n"/>
      <c r="Y63" s="69" t="n"/>
      <c r="AB63" s="69" t="n"/>
      <c r="AC63" s="69" t="n"/>
      <c r="AD63" s="69" t="n"/>
      <c r="AE63" s="69" t="n"/>
    </row>
    <row r="64" ht="15" customHeight="1">
      <c r="A64" s="48" t="n"/>
      <c r="B64" s="48" t="inlineStr">
        <is>
          <t>CARCINOEMBRYONIC AG</t>
        </is>
      </c>
      <c r="D64" s="48" t="n"/>
      <c r="E64" s="43" t="inlineStr">
        <is>
          <t>mmol/l</t>
        </is>
      </c>
      <c r="F64" s="48" t="n"/>
      <c r="G64" s="43" t="inlineStr">
        <is>
          <t>2</t>
        </is>
      </c>
      <c r="H64" s="63" t="n">
        <v>24.7</v>
      </c>
      <c r="I64" s="47">
        <f>(H64*F64)/100</f>
        <v/>
      </c>
      <c r="J64" s="43" t="inlineStr">
        <is>
          <t>A</t>
        </is>
      </c>
      <c r="K64" s="62" t="n"/>
      <c r="L64" s="48" t="n"/>
      <c r="M64" s="47">
        <f>ABS(K64-F64) + 1.65*L64</f>
        <v/>
      </c>
      <c r="N64" s="48" t="n"/>
      <c r="O64" s="67">
        <f>L64/K64</f>
        <v/>
      </c>
      <c r="P64" s="67">
        <f>ABS((K64-F64)/F64)</f>
        <v/>
      </c>
      <c r="Q64" s="62">
        <f>((I64-ABS(K64-F64))/L64)-1.65</f>
        <v/>
      </c>
      <c r="R64" s="62">
        <f>Q64+1.65</f>
        <v/>
      </c>
      <c r="S64" s="192">
        <f>IF(M64&gt;I64,"Fail","Pass")</f>
        <v/>
      </c>
      <c r="T64" s="191" t="n"/>
      <c r="U64" s="203" t="n"/>
      <c r="V64" s="69" t="n"/>
      <c r="W64" s="69" t="n"/>
      <c r="X64" s="69" t="n"/>
      <c r="Y64" s="69" t="n"/>
      <c r="AB64" s="69" t="n"/>
      <c r="AC64" s="69" t="n"/>
      <c r="AD64" s="69" t="n"/>
      <c r="AE64" s="69" t="n"/>
    </row>
    <row r="65" ht="15" customHeight="1">
      <c r="A65" s="48" t="n"/>
      <c r="B65" s="48" t="inlineStr">
        <is>
          <t>CARCINOEMBRYONIC AG</t>
        </is>
      </c>
      <c r="D65" s="48" t="n"/>
      <c r="E65" s="43" t="inlineStr">
        <is>
          <t>mmol/l</t>
        </is>
      </c>
      <c r="F65" s="48" t="n"/>
      <c r="G65" s="43" t="inlineStr">
        <is>
          <t>1</t>
        </is>
      </c>
      <c r="H65" s="63" t="n">
        <v>24.7</v>
      </c>
      <c r="I65" s="47">
        <f>(H65*F65)/100</f>
        <v/>
      </c>
      <c r="J65" s="43" t="inlineStr">
        <is>
          <t>A</t>
        </is>
      </c>
      <c r="K65" s="62" t="n"/>
      <c r="L65" s="48" t="n"/>
      <c r="M65" s="47">
        <f>ABS(K65-F65) + 1.65*L65</f>
        <v/>
      </c>
      <c r="N65" s="48" t="n"/>
      <c r="O65" s="67">
        <f>L65/K65</f>
        <v/>
      </c>
      <c r="P65" s="67">
        <f>ABS((K65-F65)/F65)</f>
        <v/>
      </c>
      <c r="Q65" s="62">
        <f>((I65-ABS(K65-F65))/L65)-1.65</f>
        <v/>
      </c>
      <c r="R65" s="62">
        <f>Q65+1.65</f>
        <v/>
      </c>
      <c r="S65" s="192">
        <f>IF(M65&gt;I65,"Fail","Pass")</f>
        <v/>
      </c>
      <c r="T65" s="191" t="n"/>
      <c r="U65" s="203" t="n"/>
      <c r="V65" s="69" t="n"/>
      <c r="W65" s="69" t="n"/>
      <c r="X65" s="69" t="n"/>
      <c r="Y65" s="69" t="n"/>
      <c r="AB65" s="69" t="n"/>
      <c r="AC65" s="69" t="n"/>
      <c r="AD65" s="69" t="n"/>
      <c r="AE65" s="69" t="n"/>
    </row>
    <row r="66" ht="15" customHeight="1">
      <c r="A66" s="48" t="n"/>
      <c r="B66" s="48" t="inlineStr">
        <is>
          <t>CHLORIDE</t>
        </is>
      </c>
      <c r="D66" s="48" t="n"/>
      <c r="E66" s="43" t="inlineStr">
        <is>
          <t>mmol/l</t>
        </is>
      </c>
      <c r="F66" s="48" t="n"/>
      <c r="G66" s="43" t="inlineStr">
        <is>
          <t>3</t>
        </is>
      </c>
      <c r="H66" s="62" t="n">
        <v>5</v>
      </c>
      <c r="I66" s="47">
        <f>(H66*F66)/100</f>
        <v/>
      </c>
      <c r="J66" s="43" t="inlineStr">
        <is>
          <t>A</t>
        </is>
      </c>
      <c r="K66" s="63" t="n"/>
      <c r="L66" s="48" t="n"/>
      <c r="M66" s="47">
        <f>ABS(K66-F66) + 1.65*L66</f>
        <v/>
      </c>
      <c r="N66" s="48" t="n"/>
      <c r="O66" s="67">
        <f>L66/K66</f>
        <v/>
      </c>
      <c r="P66" s="67">
        <f>ABS((K66-F66)/F66)</f>
        <v/>
      </c>
      <c r="Q66" s="62">
        <f>((I66-ABS(K66-F66))/L66)-1.65</f>
        <v/>
      </c>
      <c r="R66" s="62">
        <f>Q66+1.65</f>
        <v/>
      </c>
      <c r="S66" s="192">
        <f>IF(M66&gt;I66,"Fail","Pass")</f>
        <v/>
      </c>
      <c r="T66" s="191" t="n"/>
      <c r="U66" s="203" t="n"/>
      <c r="V66" s="69" t="n"/>
      <c r="W66" s="69" t="n"/>
      <c r="X66" s="69" t="n"/>
      <c r="Y66" s="69" t="n"/>
      <c r="AB66" s="69" t="n"/>
      <c r="AC66" s="66" t="n"/>
      <c r="AD66" s="66" t="n"/>
      <c r="AE66" s="66" t="n"/>
    </row>
    <row r="67" ht="15" customHeight="1">
      <c r="A67" s="48" t="n"/>
      <c r="B67" s="48" t="inlineStr">
        <is>
          <t>CHLORIDE</t>
        </is>
      </c>
      <c r="D67" s="48" t="n"/>
      <c r="E67" s="43" t="inlineStr">
        <is>
          <t>mmol/l</t>
        </is>
      </c>
      <c r="F67" s="48" t="n"/>
      <c r="G67" s="43" t="inlineStr">
        <is>
          <t>2</t>
        </is>
      </c>
      <c r="H67" s="62" t="n">
        <v>5</v>
      </c>
      <c r="I67" s="47">
        <f>(H67*F67)/100</f>
        <v/>
      </c>
      <c r="J67" s="43" t="inlineStr">
        <is>
          <t>A</t>
        </is>
      </c>
      <c r="K67" s="63" t="n"/>
      <c r="L67" s="48" t="n"/>
      <c r="M67" s="47">
        <f>ABS(K67-F67) + 1.65*L67</f>
        <v/>
      </c>
      <c r="N67" s="48" t="n"/>
      <c r="O67" s="67">
        <f>L67/K67</f>
        <v/>
      </c>
      <c r="P67" s="67">
        <f>ABS((K67-F67)/F67)</f>
        <v/>
      </c>
      <c r="Q67" s="62">
        <f>((I67-ABS(K67-F67))/L67)-1.65</f>
        <v/>
      </c>
      <c r="R67" s="62">
        <f>Q67+1.65</f>
        <v/>
      </c>
      <c r="S67" s="192">
        <f>IF(M67&gt;I67,"Fail","Pass")</f>
        <v/>
      </c>
      <c r="T67" s="191" t="n"/>
      <c r="U67" s="203" t="n"/>
      <c r="V67" s="122" t="n"/>
      <c r="W67" s="122" t="n"/>
      <c r="X67" s="122" t="n"/>
      <c r="Y67" s="122" t="n"/>
      <c r="AB67" s="122" t="n"/>
      <c r="AC67" s="120" t="n"/>
      <c r="AD67" s="120" t="n"/>
      <c r="AE67" s="120" t="n"/>
    </row>
    <row r="68" ht="15" customHeight="1">
      <c r="A68" s="48" t="n"/>
      <c r="B68" s="48" t="inlineStr">
        <is>
          <t>CHLORIDE</t>
        </is>
      </c>
      <c r="D68" s="48" t="n"/>
      <c r="E68" s="43" t="inlineStr">
        <is>
          <t>mmol/l</t>
        </is>
      </c>
      <c r="F68" s="48" t="n"/>
      <c r="G68" s="43" t="inlineStr">
        <is>
          <t>3</t>
        </is>
      </c>
      <c r="H68" s="62" t="n">
        <v>5</v>
      </c>
      <c r="I68" s="47">
        <f>(H68*F68)/100</f>
        <v/>
      </c>
      <c r="J68" s="43" t="inlineStr">
        <is>
          <t>A</t>
        </is>
      </c>
      <c r="K68" s="62" t="n"/>
      <c r="L68" s="48" t="n"/>
      <c r="M68" s="47">
        <f>ABS(K68-F68) + 1.65*L68</f>
        <v/>
      </c>
      <c r="N68" s="48" t="n"/>
      <c r="O68" s="67">
        <f>L68/K68</f>
        <v/>
      </c>
      <c r="P68" s="67">
        <f>ABS((K68-F68)/F68)</f>
        <v/>
      </c>
      <c r="Q68" s="62">
        <f>((I68-ABS(K68-F68))/L68)-1.65</f>
        <v/>
      </c>
      <c r="R68" s="62">
        <f>Q68+1.65</f>
        <v/>
      </c>
      <c r="S68" s="192">
        <f>IF(M68&gt;I68,"Fail","Pass")</f>
        <v/>
      </c>
      <c r="T68" s="191" t="n"/>
      <c r="U68" s="203" t="n"/>
      <c r="V68" s="122" t="n"/>
      <c r="W68" s="122" t="n"/>
      <c r="X68" s="122" t="n"/>
      <c r="Y68" s="122" t="n"/>
      <c r="AB68" s="122" t="n"/>
      <c r="AC68" s="120" t="n"/>
      <c r="AD68" s="120" t="n"/>
      <c r="AE68" s="120" t="n"/>
    </row>
    <row r="69" ht="15" customHeight="1">
      <c r="A69" s="48" t="n"/>
      <c r="B69" s="48" t="inlineStr">
        <is>
          <t>CHLORIDE</t>
        </is>
      </c>
      <c r="D69" s="48" t="n"/>
      <c r="E69" s="43" t="inlineStr">
        <is>
          <t>mmol/l</t>
        </is>
      </c>
      <c r="F69" s="48" t="n"/>
      <c r="G69" s="43" t="inlineStr">
        <is>
          <t>2</t>
        </is>
      </c>
      <c r="H69" s="62" t="n">
        <v>5</v>
      </c>
      <c r="I69" s="47">
        <f>(H69*F69)/100</f>
        <v/>
      </c>
      <c r="J69" s="43" t="inlineStr">
        <is>
          <t>A</t>
        </is>
      </c>
      <c r="K69" s="62" t="n"/>
      <c r="L69" s="48" t="n"/>
      <c r="M69" s="47">
        <f>ABS(K69-F69) + 1.65*L69</f>
        <v/>
      </c>
      <c r="N69" s="48" t="n"/>
      <c r="O69" s="67">
        <f>L69/K69</f>
        <v/>
      </c>
      <c r="P69" s="67">
        <f>ABS((K69-F69)/F69)</f>
        <v/>
      </c>
      <c r="Q69" s="62">
        <f>((I69-ABS(K69-F69))/L69)-1.65</f>
        <v/>
      </c>
      <c r="R69" s="62">
        <f>Q69+1.65</f>
        <v/>
      </c>
      <c r="S69" s="192">
        <f>IF(M69&gt;I69,"Fail","Pass")</f>
        <v/>
      </c>
      <c r="T69" s="191" t="n"/>
      <c r="U69" s="203" t="n"/>
      <c r="V69" s="122" t="n"/>
      <c r="W69" s="122" t="n"/>
      <c r="X69" s="122" t="n"/>
      <c r="Y69" s="122" t="n"/>
      <c r="AB69" s="122" t="n"/>
      <c r="AC69" s="132" t="n"/>
      <c r="AD69" s="132" t="n"/>
      <c r="AE69" s="132" t="n"/>
    </row>
    <row r="70" ht="15" customHeight="1">
      <c r="A70" s="48" t="n"/>
      <c r="B70" s="48" t="inlineStr">
        <is>
          <t>CHLORIDE URINE</t>
        </is>
      </c>
      <c r="D70" s="48" t="n"/>
      <c r="E70" s="43" t="inlineStr">
        <is>
          <t>mmol/l</t>
        </is>
      </c>
      <c r="F70" s="48" t="n"/>
      <c r="G70" s="43" t="inlineStr">
        <is>
          <t>1</t>
        </is>
      </c>
      <c r="H70" s="62" t="n">
        <v>12</v>
      </c>
      <c r="I70" s="47">
        <f>(H70*F70)/100</f>
        <v/>
      </c>
      <c r="J70" s="43" t="inlineStr">
        <is>
          <t>A</t>
        </is>
      </c>
      <c r="K70" s="62" t="n"/>
      <c r="L70" s="48" t="n"/>
      <c r="M70" s="47">
        <f>ABS(K70-F70) + 1.65*L70</f>
        <v/>
      </c>
      <c r="N70" s="48" t="n"/>
      <c r="O70" s="67">
        <f>L70/K70</f>
        <v/>
      </c>
      <c r="P70" s="67">
        <f>ABS((K70-F70)/F70)</f>
        <v/>
      </c>
      <c r="Q70" s="62">
        <f>((I70-ABS(K70-F70))/L70)-1.65</f>
        <v/>
      </c>
      <c r="R70" s="62">
        <f>Q70+1.65</f>
        <v/>
      </c>
      <c r="S70" s="192">
        <f>IF(M70&gt;I70,"Fail","Pass")</f>
        <v/>
      </c>
      <c r="T70" s="191" t="n"/>
      <c r="U70" s="203" t="n"/>
      <c r="V70" s="122" t="n"/>
      <c r="W70" s="122" t="n"/>
      <c r="X70" s="122" t="n"/>
      <c r="Y70" s="122" t="n"/>
      <c r="AB70" s="122" t="n"/>
      <c r="AC70" s="132" t="n"/>
      <c r="AD70" s="132" t="n"/>
      <c r="AE70" s="132" t="n"/>
    </row>
    <row r="71" ht="15" customHeight="1">
      <c r="A71" s="48" t="n"/>
      <c r="B71" s="48" t="inlineStr">
        <is>
          <t>CHLORIDE URINE</t>
        </is>
      </c>
      <c r="D71" s="48" t="n"/>
      <c r="E71" s="43" t="inlineStr">
        <is>
          <t>mmol/l</t>
        </is>
      </c>
      <c r="F71" s="48" t="n"/>
      <c r="G71" s="43" t="inlineStr">
        <is>
          <t>1</t>
        </is>
      </c>
      <c r="H71" s="62" t="n">
        <v>12</v>
      </c>
      <c r="I71" s="47">
        <f>(H71*F71)/100</f>
        <v/>
      </c>
      <c r="J71" s="43" t="inlineStr">
        <is>
          <t>A</t>
        </is>
      </c>
      <c r="K71" s="62" t="n"/>
      <c r="L71" s="48" t="n"/>
      <c r="M71" s="47">
        <f>ABS(K71-F71) + 1.65*L71</f>
        <v/>
      </c>
      <c r="N71" s="48" t="n"/>
      <c r="O71" s="67">
        <f>L71/K71</f>
        <v/>
      </c>
      <c r="P71" s="67">
        <f>ABS((K71-F71)/F71)</f>
        <v/>
      </c>
      <c r="Q71" s="62">
        <f>((I71-ABS(K71-F71))/L71)-1.65</f>
        <v/>
      </c>
      <c r="R71" s="62">
        <f>Q71+1.65</f>
        <v/>
      </c>
      <c r="S71" s="192">
        <f>IF(M71&gt;I71,"Fail","Pass")</f>
        <v/>
      </c>
      <c r="T71" s="191" t="n"/>
      <c r="U71" s="203" t="n"/>
      <c r="V71" s="122" t="n"/>
      <c r="W71" s="122" t="n"/>
      <c r="X71" s="122" t="n"/>
      <c r="Y71" s="122" t="n"/>
      <c r="AB71" s="122" t="n"/>
      <c r="AC71" s="122" t="n"/>
      <c r="AD71" s="122" t="n"/>
      <c r="AE71" s="122" t="n"/>
    </row>
    <row r="72" ht="15" customHeight="1">
      <c r="A72" s="48" t="n"/>
      <c r="B72" s="48" t="inlineStr">
        <is>
          <t>COMPLEMENT C3</t>
        </is>
      </c>
      <c r="D72" s="48" t="n"/>
      <c r="E72" s="43" t="inlineStr">
        <is>
          <t>g/l</t>
        </is>
      </c>
      <c r="F72" s="48" t="n"/>
      <c r="G72" s="43" t="inlineStr">
        <is>
          <t>2</t>
        </is>
      </c>
      <c r="H72" s="62" t="n">
        <v>15</v>
      </c>
      <c r="I72" s="47">
        <f>(H72*F72)/100</f>
        <v/>
      </c>
      <c r="J72" s="43" t="inlineStr">
        <is>
          <t>A</t>
        </is>
      </c>
      <c r="K72" s="62" t="n"/>
      <c r="L72" s="48" t="n"/>
      <c r="M72" s="47">
        <f>ABS(K72-F72) + 1.65*L72</f>
        <v/>
      </c>
      <c r="N72" s="48" t="n"/>
      <c r="O72" s="67">
        <f>L72/K72</f>
        <v/>
      </c>
      <c r="P72" s="67">
        <f>ABS((K72-F72)/F72)</f>
        <v/>
      </c>
      <c r="Q72" s="62">
        <f>((I72-ABS(K72-F72))/L72)-1.65</f>
        <v/>
      </c>
      <c r="R72" s="62">
        <f>Q72+1.65</f>
        <v/>
      </c>
      <c r="S72" s="192">
        <f>IF(M72&gt;I72,"Fail","Pass")</f>
        <v/>
      </c>
      <c r="T72" s="191" t="n"/>
      <c r="U72" s="203" t="n"/>
      <c r="V72" s="71" t="n"/>
      <c r="W72" s="71" t="n"/>
      <c r="X72" s="71" t="n"/>
      <c r="Y72" s="71" t="n"/>
      <c r="AB72" s="71" t="n"/>
      <c r="AC72" s="134" t="n"/>
      <c r="AD72" s="134" t="n"/>
      <c r="AE72" s="134" t="n"/>
    </row>
    <row r="73" ht="15" customHeight="1">
      <c r="A73" s="48" t="n"/>
      <c r="B73" s="48" t="inlineStr">
        <is>
          <t>COMPLEMENT C3</t>
        </is>
      </c>
      <c r="D73" s="48" t="n"/>
      <c r="E73" s="43" t="inlineStr">
        <is>
          <t>g/l</t>
        </is>
      </c>
      <c r="F73" s="48" t="n"/>
      <c r="G73" s="43" t="inlineStr">
        <is>
          <t>2</t>
        </is>
      </c>
      <c r="H73" s="62" t="n">
        <v>15</v>
      </c>
      <c r="I73" s="47">
        <f>(H73*F73)/100</f>
        <v/>
      </c>
      <c r="J73" s="43" t="inlineStr">
        <is>
          <t>A</t>
        </is>
      </c>
      <c r="K73" s="62" t="n"/>
      <c r="L73" s="48" t="n"/>
      <c r="M73" s="47">
        <f>ABS(K73-F73) + 1.65*L73</f>
        <v/>
      </c>
      <c r="N73" s="48" t="n"/>
      <c r="O73" s="67">
        <f>L73/K73</f>
        <v/>
      </c>
      <c r="P73" s="67">
        <f>ABS((K73-F73)/F73)</f>
        <v/>
      </c>
      <c r="Q73" s="62">
        <f>((I73-ABS(K73-F73))/L73)-1.65</f>
        <v/>
      </c>
      <c r="R73" s="62">
        <f>Q73+1.65</f>
        <v/>
      </c>
      <c r="S73" s="192">
        <f>IF(M73&gt;I73,"Fail","Pass")</f>
        <v/>
      </c>
      <c r="T73" s="191" t="n"/>
      <c r="U73" s="203" t="n"/>
      <c r="V73" s="69" t="n"/>
      <c r="W73" s="69" t="n"/>
      <c r="X73" s="69" t="n"/>
      <c r="Y73" s="69" t="n"/>
      <c r="AB73" s="69" t="n"/>
      <c r="AC73" s="126" t="n"/>
      <c r="AD73" s="126" t="n"/>
      <c r="AE73" s="126" t="n"/>
    </row>
    <row r="74" ht="15" customHeight="1">
      <c r="A74" s="48" t="n"/>
      <c r="B74" s="48" t="inlineStr">
        <is>
          <t>COMPLEMENT C4</t>
        </is>
      </c>
      <c r="D74" s="48" t="n"/>
      <c r="E74" s="43" t="inlineStr">
        <is>
          <t>g/l</t>
        </is>
      </c>
      <c r="F74" s="48" t="n"/>
      <c r="G74" s="43" t="inlineStr">
        <is>
          <t>3</t>
        </is>
      </c>
      <c r="H74" s="62" t="n">
        <v>16</v>
      </c>
      <c r="I74" s="64">
        <f>(H74*F74)/100</f>
        <v/>
      </c>
      <c r="J74" s="43" t="inlineStr">
        <is>
          <t>A</t>
        </is>
      </c>
      <c r="K74" s="62" t="n"/>
      <c r="L74" s="48" t="n"/>
      <c r="M74" s="64">
        <f>ABS(K74-F74) + 1.65*L74</f>
        <v/>
      </c>
      <c r="N74" s="48" t="n"/>
      <c r="O74" s="67">
        <f>L74/K74</f>
        <v/>
      </c>
      <c r="P74" s="67">
        <f>ABS((K74-F74)/F74)</f>
        <v/>
      </c>
      <c r="Q74" s="62">
        <f>((I74-ABS(K74-F74))/L74)-1.65</f>
        <v/>
      </c>
      <c r="R74" s="62">
        <f>Q74+1.65</f>
        <v/>
      </c>
      <c r="S74" s="192">
        <f>IF(M74&gt;I74,"Fail","Pass")</f>
        <v/>
      </c>
      <c r="T74" s="191" t="n"/>
      <c r="U74" s="203" t="n"/>
      <c r="V74" s="69" t="n"/>
      <c r="W74" s="69" t="n"/>
      <c r="X74" s="69" t="n"/>
      <c r="Y74" s="69" t="n"/>
      <c r="AB74" s="69" t="n"/>
      <c r="AC74" s="126" t="n"/>
      <c r="AD74" s="126" t="n"/>
      <c r="AE74" s="126" t="n"/>
    </row>
    <row r="75" ht="15" customHeight="1">
      <c r="A75" s="48" t="n"/>
      <c r="B75" s="48" t="inlineStr">
        <is>
          <t>COMPLEMENT C4</t>
        </is>
      </c>
      <c r="D75" s="48" t="n"/>
      <c r="E75" s="43" t="inlineStr">
        <is>
          <t>g/l</t>
        </is>
      </c>
      <c r="F75" s="48" t="n"/>
      <c r="G75" s="43" t="inlineStr">
        <is>
          <t>3</t>
        </is>
      </c>
      <c r="H75" s="62" t="n">
        <v>16</v>
      </c>
      <c r="I75" s="64">
        <f>(H75*F75)/100</f>
        <v/>
      </c>
      <c r="J75" s="43" t="inlineStr">
        <is>
          <t>A</t>
        </is>
      </c>
      <c r="K75" s="62" t="n"/>
      <c r="L75" s="48" t="n"/>
      <c r="M75" s="64">
        <f>ABS(K75-F75) + 1.65*L75</f>
        <v/>
      </c>
      <c r="N75" s="48" t="n"/>
      <c r="O75" s="67">
        <f>L75/K75</f>
        <v/>
      </c>
      <c r="P75" s="67">
        <f>ABS((K75-F75)/F75)</f>
        <v/>
      </c>
      <c r="Q75" s="62">
        <f>((I75-ABS(K75-F75))/L75)-1.65</f>
        <v/>
      </c>
      <c r="R75" s="62">
        <f>Q75+1.65</f>
        <v/>
      </c>
      <c r="S75" s="192">
        <f>IF(M75&gt;I75,"Fail","Pass")</f>
        <v/>
      </c>
      <c r="T75" s="191" t="n"/>
      <c r="U75" s="203" t="n"/>
      <c r="V75" s="69" t="n"/>
      <c r="W75" s="69" t="n"/>
      <c r="X75" s="69" t="n"/>
      <c r="Y75" s="69" t="n"/>
      <c r="AB75" s="69" t="n"/>
      <c r="AC75" s="131" t="n"/>
      <c r="AD75" s="131" t="n"/>
      <c r="AE75" s="131" t="n"/>
    </row>
    <row r="76" ht="15" customHeight="1">
      <c r="A76" s="48" t="n"/>
      <c r="B76" s="48" t="inlineStr">
        <is>
          <t>CONJUGATED BILIRUBIN</t>
        </is>
      </c>
      <c r="D76" s="48" t="n"/>
      <c r="E76" s="43" t="inlineStr">
        <is>
          <t>umol/l</t>
        </is>
      </c>
      <c r="F76" s="48" t="n"/>
      <c r="G76" s="43" t="inlineStr">
        <is>
          <t>1</t>
        </is>
      </c>
      <c r="H76" s="62" t="n">
        <v>44.5</v>
      </c>
      <c r="I76" s="47">
        <f>(H76*F76)/100</f>
        <v/>
      </c>
      <c r="J76" s="43" t="inlineStr">
        <is>
          <t>A</t>
        </is>
      </c>
      <c r="K76" s="62" t="n"/>
      <c r="L76" s="48" t="n"/>
      <c r="M76" s="47">
        <f>ABS(K76-F76) + 1.65*L76</f>
        <v/>
      </c>
      <c r="N76" s="48" t="n"/>
      <c r="O76" s="67">
        <f>L76/K76</f>
        <v/>
      </c>
      <c r="P76" s="67">
        <f>ABS((K76-F76)/F76)</f>
        <v/>
      </c>
      <c r="Q76" s="62">
        <f>((I76-ABS(K76-F76))/L76)-1.65</f>
        <v/>
      </c>
      <c r="R76" s="62">
        <f>Q76+1.65</f>
        <v/>
      </c>
      <c r="S76" s="192">
        <f>IF(M76&gt;I76,"Fail","Pass")</f>
        <v/>
      </c>
      <c r="T76" s="191" t="n"/>
      <c r="U76" s="203" t="n"/>
      <c r="V76" s="69" t="n"/>
      <c r="W76" s="69" t="n"/>
      <c r="X76" s="69" t="n"/>
      <c r="Y76" s="69" t="n"/>
      <c r="AB76" s="69" t="n"/>
      <c r="AC76" s="69" t="n"/>
      <c r="AD76" s="69" t="n"/>
      <c r="AE76" s="69" t="n"/>
    </row>
    <row r="77" ht="15" customHeight="1">
      <c r="A77" s="48" t="n"/>
      <c r="B77" s="48" t="inlineStr">
        <is>
          <t>CONJUGATED BILIRUBIN</t>
        </is>
      </c>
      <c r="D77" s="48" t="n"/>
      <c r="E77" s="43" t="inlineStr">
        <is>
          <t>umol/l</t>
        </is>
      </c>
      <c r="F77" s="48" t="n"/>
      <c r="G77" s="43" t="inlineStr">
        <is>
          <t>3</t>
        </is>
      </c>
      <c r="H77" s="62" t="n">
        <v>44.5</v>
      </c>
      <c r="I77" s="47">
        <f>(H77*F77)/100</f>
        <v/>
      </c>
      <c r="J77" s="43" t="inlineStr">
        <is>
          <t>A</t>
        </is>
      </c>
      <c r="K77" s="62" t="n"/>
      <c r="L77" s="48" t="n"/>
      <c r="M77" s="47">
        <f>ABS(K77-F77) + 1.65*L77</f>
        <v/>
      </c>
      <c r="N77" s="48" t="n"/>
      <c r="O77" s="67">
        <f>L77/K77</f>
        <v/>
      </c>
      <c r="P77" s="67">
        <f>ABS((K77-F77)/F77)</f>
        <v/>
      </c>
      <c r="Q77" s="62">
        <f>((I77-ABS(K77-F77))/L77)-1.65</f>
        <v/>
      </c>
      <c r="R77" s="62">
        <f>Q77+1.65</f>
        <v/>
      </c>
      <c r="S77" s="192">
        <f>IF(M77&gt;I77,"Fail","Pass")</f>
        <v/>
      </c>
      <c r="T77" s="191" t="n"/>
      <c r="U77" s="203" t="n"/>
      <c r="V77" s="69" t="n"/>
      <c r="W77" s="69" t="n"/>
      <c r="X77" s="69" t="n"/>
      <c r="Y77" s="69" t="n"/>
      <c r="AB77" s="69" t="n"/>
      <c r="AC77" s="69" t="n"/>
      <c r="AD77" s="69" t="n"/>
      <c r="AE77" s="69" t="n"/>
    </row>
    <row r="78" ht="15" customHeight="1">
      <c r="A78" s="48" t="n"/>
      <c r="B78" s="48" t="inlineStr">
        <is>
          <t>CONJUGATED BILIRUBIN</t>
        </is>
      </c>
      <c r="D78" s="48" t="n"/>
      <c r="E78" s="43" t="inlineStr">
        <is>
          <t>umol/l</t>
        </is>
      </c>
      <c r="F78" s="48" t="n"/>
      <c r="G78" s="43" t="inlineStr">
        <is>
          <t>3</t>
        </is>
      </c>
      <c r="H78" s="62" t="n">
        <v>44.5</v>
      </c>
      <c r="I78" s="47">
        <f>(H78*F78)/100</f>
        <v/>
      </c>
      <c r="J78" s="43" t="inlineStr">
        <is>
          <t>A</t>
        </is>
      </c>
      <c r="K78" s="62" t="n"/>
      <c r="L78" s="48" t="n"/>
      <c r="M78" s="47">
        <f>ABS(K78-F78) + 1.65*L78</f>
        <v/>
      </c>
      <c r="N78" s="48" t="n"/>
      <c r="O78" s="67">
        <f>L78/K78</f>
        <v/>
      </c>
      <c r="P78" s="67">
        <f>ABS((K78-F78)/F78)</f>
        <v/>
      </c>
      <c r="Q78" s="62">
        <f>((I78-ABS(K78-F78))/L78)-1.65</f>
        <v/>
      </c>
      <c r="R78" s="62">
        <f>Q78+1.65</f>
        <v/>
      </c>
      <c r="S78" s="192">
        <f>IF(M78&gt;I78,"Fail","Pass")</f>
        <v/>
      </c>
      <c r="T78" s="191" t="n"/>
      <c r="U78" s="203" t="n"/>
      <c r="V78" s="69" t="n"/>
      <c r="W78" s="69" t="n"/>
      <c r="X78" s="69" t="n"/>
      <c r="Y78" s="69" t="n"/>
      <c r="AB78" s="69" t="n"/>
      <c r="AC78" s="69" t="n"/>
      <c r="AD78" s="69" t="n"/>
      <c r="AE78" s="69" t="n"/>
    </row>
    <row r="79" ht="15" customHeight="1">
      <c r="A79" s="48" t="n"/>
      <c r="B79" s="48" t="inlineStr">
        <is>
          <t>CONJUGATED BILIRUBIN</t>
        </is>
      </c>
      <c r="D79" s="48" t="n"/>
      <c r="E79" s="43" t="inlineStr">
        <is>
          <t>umol/l</t>
        </is>
      </c>
      <c r="F79" s="48" t="n"/>
      <c r="G79" s="43" t="inlineStr">
        <is>
          <t>1</t>
        </is>
      </c>
      <c r="H79" s="62" t="n">
        <v>44.5</v>
      </c>
      <c r="I79" s="47">
        <f>(H79*F79)/100</f>
        <v/>
      </c>
      <c r="J79" s="43" t="inlineStr">
        <is>
          <t>A</t>
        </is>
      </c>
      <c r="K79" s="62" t="n"/>
      <c r="L79" s="48" t="n"/>
      <c r="M79" s="47">
        <f>ABS(K79-F79) + 1.65*L79</f>
        <v/>
      </c>
      <c r="N79" s="48" t="n"/>
      <c r="O79" s="67">
        <f>L79/K79</f>
        <v/>
      </c>
      <c r="P79" s="67">
        <f>ABS((K79-F79)/F79)</f>
        <v/>
      </c>
      <c r="Q79" s="62">
        <f>((I79-ABS(K79-F79))/L79)-1.65</f>
        <v/>
      </c>
      <c r="R79" s="62">
        <f>Q79+1.65</f>
        <v/>
      </c>
      <c r="S79" s="192">
        <f>IF(M79&gt;I79,"Fail","Pass")</f>
        <v/>
      </c>
      <c r="T79" s="191" t="n"/>
      <c r="U79" s="203" t="n"/>
    </row>
    <row r="80" ht="15" customHeight="1">
      <c r="A80" s="48" t="n"/>
      <c r="B80" s="48" t="inlineStr">
        <is>
          <t>CONJUGATED BILIRUBIN</t>
        </is>
      </c>
      <c r="D80" s="48" t="n"/>
      <c r="E80" s="43" t="inlineStr">
        <is>
          <t>umol/l</t>
        </is>
      </c>
      <c r="F80" s="48" t="n"/>
      <c r="G80" s="43" t="inlineStr">
        <is>
          <t>1</t>
        </is>
      </c>
      <c r="H80" s="62" t="n">
        <v>44.5</v>
      </c>
      <c r="I80" s="47">
        <f>(H80*F80)/100</f>
        <v/>
      </c>
      <c r="J80" s="43" t="inlineStr">
        <is>
          <t>A</t>
        </is>
      </c>
      <c r="K80" s="62" t="n"/>
      <c r="L80" s="48" t="n"/>
      <c r="M80" s="47">
        <f>ABS(K80-F80) + 1.65*L80</f>
        <v/>
      </c>
      <c r="N80" s="48" t="n"/>
      <c r="O80" s="67">
        <f>L80/K80</f>
        <v/>
      </c>
      <c r="P80" s="67">
        <f>ABS((K80-F80)/F80)</f>
        <v/>
      </c>
      <c r="Q80" s="62">
        <f>((I80-ABS(K80-F80))/L80)-1.65</f>
        <v/>
      </c>
      <c r="R80" s="62">
        <f>Q80+1.65</f>
        <v/>
      </c>
      <c r="S80" s="192">
        <f>IF(M80&gt;I80,"Fail","Pass")</f>
        <v/>
      </c>
      <c r="T80" s="191" t="n"/>
      <c r="U80" s="203" t="n"/>
    </row>
    <row r="81" ht="15" customHeight="1">
      <c r="A81" s="48" t="n"/>
      <c r="B81" s="48" t="inlineStr">
        <is>
          <t>CONJUGATED BILIRUBIN</t>
        </is>
      </c>
      <c r="D81" s="48" t="n"/>
      <c r="E81" s="43" t="inlineStr">
        <is>
          <t>umol/l</t>
        </is>
      </c>
      <c r="F81" s="48" t="n"/>
      <c r="G81" s="43" t="inlineStr">
        <is>
          <t>1</t>
        </is>
      </c>
      <c r="H81" s="62" t="n">
        <v>44.5</v>
      </c>
      <c r="I81" s="47">
        <f>(H81*F81)/100</f>
        <v/>
      </c>
      <c r="J81" s="43" t="inlineStr">
        <is>
          <t>A</t>
        </is>
      </c>
      <c r="K81" s="62" t="n"/>
      <c r="L81" s="48" t="n"/>
      <c r="M81" s="47">
        <f>ABS(K81-F81) + 1.65*L81</f>
        <v/>
      </c>
      <c r="N81" s="48" t="n"/>
      <c r="O81" s="67">
        <f>L81/K81</f>
        <v/>
      </c>
      <c r="P81" s="67">
        <f>ABS((K81-F81)/F81)</f>
        <v/>
      </c>
      <c r="Q81" s="62">
        <f>((I81-ABS(K81-F81))/L81)-1.65</f>
        <v/>
      </c>
      <c r="R81" s="62">
        <f>Q81+1.65</f>
        <v/>
      </c>
      <c r="S81" s="192">
        <f>IF(M81&gt;I81,"Fail","Pass")</f>
        <v/>
      </c>
      <c r="T81" s="191" t="n"/>
      <c r="U81" s="203" t="n"/>
    </row>
    <row r="82" ht="15" customHeight="1">
      <c r="A82" s="48" t="n"/>
      <c r="B82" s="48" t="inlineStr">
        <is>
          <t>CORTISOL II</t>
        </is>
      </c>
      <c r="D82" s="48" t="n"/>
      <c r="E82" s="43" t="inlineStr">
        <is>
          <t>nmol/l</t>
        </is>
      </c>
      <c r="F82" s="48" t="n"/>
      <c r="G82" s="43" t="inlineStr">
        <is>
          <t>1</t>
        </is>
      </c>
      <c r="H82" s="62" t="n">
        <v>22.8</v>
      </c>
      <c r="I82" s="47">
        <f>(H82*F82)/100</f>
        <v/>
      </c>
      <c r="J82" s="43" t="inlineStr">
        <is>
          <t>A</t>
        </is>
      </c>
      <c r="K82" s="62" t="n"/>
      <c r="L82" s="48" t="n"/>
      <c r="M82" s="47">
        <f>ABS(K82-F82) + 1.65*L82</f>
        <v/>
      </c>
      <c r="N82" s="48" t="n"/>
      <c r="O82" s="67">
        <f>L82/K82</f>
        <v/>
      </c>
      <c r="P82" s="67">
        <f>ABS((K82-F82)/F82)</f>
        <v/>
      </c>
      <c r="Q82" s="62">
        <f>((I82-ABS(K82-F82))/L82)-1.65</f>
        <v/>
      </c>
      <c r="R82" s="62">
        <f>Q82+1.65</f>
        <v/>
      </c>
      <c r="S82" s="192">
        <f>IF(M82&gt;I82,"Fail","Pass")</f>
        <v/>
      </c>
      <c r="T82" s="191" t="n"/>
      <c r="U82" s="203" t="n"/>
    </row>
    <row r="83" ht="15" customHeight="1">
      <c r="A83" s="48" t="n"/>
      <c r="B83" s="48" t="inlineStr">
        <is>
          <t>CORTISOL II</t>
        </is>
      </c>
      <c r="D83" s="48" t="n"/>
      <c r="E83" s="43" t="inlineStr">
        <is>
          <t>nmol/l</t>
        </is>
      </c>
      <c r="F83" s="48" t="n"/>
      <c r="G83" s="43" t="inlineStr">
        <is>
          <t>2</t>
        </is>
      </c>
      <c r="H83" s="62" t="n">
        <v>22.8</v>
      </c>
      <c r="I83" s="47">
        <f>(H83*F83)/100</f>
        <v/>
      </c>
      <c r="J83" s="43" t="inlineStr">
        <is>
          <t>A</t>
        </is>
      </c>
      <c r="K83" s="62" t="n"/>
      <c r="L83" s="48" t="n"/>
      <c r="M83" s="47">
        <f>ABS(K83-F83) + 1.65*L83</f>
        <v/>
      </c>
      <c r="N83" s="48" t="n"/>
      <c r="O83" s="67">
        <f>L83/K83</f>
        <v/>
      </c>
      <c r="P83" s="67">
        <f>ABS((K83-F83)/F83)</f>
        <v/>
      </c>
      <c r="Q83" s="62">
        <f>((I83-ABS(K83-F83))/L83)-1.65</f>
        <v/>
      </c>
      <c r="R83" s="62">
        <f>Q83+1.65</f>
        <v/>
      </c>
      <c r="S83" s="192">
        <f>IF(M83&gt;I83,"Fail","Pass")</f>
        <v/>
      </c>
      <c r="T83" s="191" t="n"/>
      <c r="U83" s="203" t="n"/>
    </row>
    <row r="84" ht="15" customHeight="1">
      <c r="A84" s="48" t="n"/>
      <c r="B84" s="48" t="inlineStr">
        <is>
          <t>C-peptide</t>
        </is>
      </c>
      <c r="D84" s="48" t="n"/>
      <c r="E84" s="43" t="n"/>
      <c r="F84" s="48" t="n"/>
      <c r="G84" s="43" t="n"/>
      <c r="H84" s="62" t="n">
        <v>20.8</v>
      </c>
      <c r="I84" s="47" t="n"/>
      <c r="J84" s="43" t="n"/>
      <c r="K84" s="62" t="n"/>
      <c r="L84" s="48" t="n"/>
      <c r="M84" s="47" t="n"/>
      <c r="N84" s="48" t="n"/>
      <c r="O84" s="67" t="n"/>
      <c r="P84" s="67" t="n"/>
      <c r="Q84" s="62" t="n"/>
      <c r="R84" s="62" t="n"/>
      <c r="S84" s="192" t="n"/>
      <c r="T84" s="191" t="n"/>
      <c r="U84" s="203" t="n"/>
    </row>
    <row r="85" ht="15" customHeight="1">
      <c r="A85" s="48" t="n"/>
      <c r="B85" s="48" t="inlineStr">
        <is>
          <t>C-peptide</t>
        </is>
      </c>
      <c r="D85" s="48" t="n"/>
      <c r="E85" s="43" t="n"/>
      <c r="F85" s="48" t="n"/>
      <c r="G85" s="43" t="n"/>
      <c r="H85" s="62" t="n">
        <v>20.8</v>
      </c>
      <c r="I85" s="47" t="n"/>
      <c r="J85" s="43" t="n"/>
      <c r="K85" s="62" t="n"/>
      <c r="L85" s="48" t="n"/>
      <c r="M85" s="47" t="n"/>
      <c r="N85" s="48" t="n"/>
      <c r="O85" s="67" t="n"/>
      <c r="P85" s="67" t="n"/>
      <c r="Q85" s="62" t="n"/>
      <c r="R85" s="62" t="n"/>
      <c r="S85" s="192" t="n"/>
      <c r="T85" s="191" t="n"/>
      <c r="U85" s="203" t="n"/>
    </row>
    <row r="86" ht="15" customHeight="1">
      <c r="A86" s="48" t="n"/>
      <c r="B86" s="48" t="inlineStr">
        <is>
          <t>C-REACTIVE PROTEIN</t>
        </is>
      </c>
      <c r="D86" s="48" t="n"/>
      <c r="E86" s="43" t="inlineStr">
        <is>
          <t>mg/l</t>
        </is>
      </c>
      <c r="F86" s="48" t="n"/>
      <c r="G86" s="43" t="inlineStr">
        <is>
          <t>2</t>
        </is>
      </c>
      <c r="H86" s="62" t="n">
        <v>50.7</v>
      </c>
      <c r="I86" s="47">
        <f>(H86*F86)/100</f>
        <v/>
      </c>
      <c r="J86" s="43" t="inlineStr">
        <is>
          <t>A</t>
        </is>
      </c>
      <c r="K86" s="62" t="n"/>
      <c r="L86" s="48" t="n"/>
      <c r="M86" s="47">
        <f>ABS(K86-F86) + 1.65*L86</f>
        <v/>
      </c>
      <c r="N86" s="48" t="n"/>
      <c r="O86" s="67">
        <f>L86/K86</f>
        <v/>
      </c>
      <c r="P86" s="67">
        <f>ABS((K86-F86)/F86)</f>
        <v/>
      </c>
      <c r="Q86" s="62">
        <f>((I86-ABS(K86-F86))/L86)-1.65</f>
        <v/>
      </c>
      <c r="R86" s="62">
        <f>Q86+1.65</f>
        <v/>
      </c>
      <c r="S86" s="192">
        <f>IF(M86&gt;I86,"Fail","Pass")</f>
        <v/>
      </c>
      <c r="T86" s="191" t="n"/>
      <c r="U86" s="203" t="n"/>
    </row>
    <row r="87" ht="15" customHeight="1">
      <c r="A87" s="48" t="n"/>
      <c r="B87" s="48" t="inlineStr">
        <is>
          <t>C-REACTIVE PROTEIN</t>
        </is>
      </c>
      <c r="D87" s="48" t="n"/>
      <c r="E87" s="43" t="inlineStr">
        <is>
          <t>mg/l</t>
        </is>
      </c>
      <c r="F87" s="48" t="n"/>
      <c r="G87" s="43" t="inlineStr">
        <is>
          <t>2</t>
        </is>
      </c>
      <c r="H87" s="62" t="n">
        <v>50.7</v>
      </c>
      <c r="I87" s="47">
        <f>(H87*F87)/100</f>
        <v/>
      </c>
      <c r="J87" s="43" t="inlineStr">
        <is>
          <t>A</t>
        </is>
      </c>
      <c r="K87" s="62" t="n"/>
      <c r="L87" s="48" t="n"/>
      <c r="M87" s="47">
        <f>ABS(K87-F87) + 1.65*L87</f>
        <v/>
      </c>
      <c r="N87" s="48" t="n"/>
      <c r="O87" s="67">
        <f>L87/K87</f>
        <v/>
      </c>
      <c r="P87" s="67">
        <f>ABS((K87-F87)/F87)</f>
        <v/>
      </c>
      <c r="Q87" s="62">
        <f>((I87-ABS(K87-F87))/L87)-1.65</f>
        <v/>
      </c>
      <c r="R87" s="62">
        <f>Q87+1.65</f>
        <v/>
      </c>
      <c r="S87" s="192">
        <f>IF(M87&gt;I87,"Fail","Pass")</f>
        <v/>
      </c>
      <c r="T87" s="191" t="n"/>
      <c r="U87" s="203" t="n"/>
    </row>
    <row r="88" ht="15" customHeight="1">
      <c r="A88" s="48" t="n"/>
      <c r="B88" s="48" t="inlineStr">
        <is>
          <t>C-REACTIVE PROTEIN</t>
        </is>
      </c>
      <c r="D88" s="48" t="n"/>
      <c r="E88" s="43" t="inlineStr">
        <is>
          <t>mg/l</t>
        </is>
      </c>
      <c r="F88" s="48" t="n"/>
      <c r="G88" s="43" t="inlineStr">
        <is>
          <t>2</t>
        </is>
      </c>
      <c r="H88" s="62" t="n">
        <v>50.7</v>
      </c>
      <c r="I88" s="47">
        <f>(H88*F88)/100</f>
        <v/>
      </c>
      <c r="J88" s="43" t="inlineStr">
        <is>
          <t>A</t>
        </is>
      </c>
      <c r="K88" s="62" t="n"/>
      <c r="L88" s="48" t="n"/>
      <c r="M88" s="47">
        <f>ABS(K88-F88) + 1.65*L88</f>
        <v/>
      </c>
      <c r="N88" s="48" t="n"/>
      <c r="O88" s="67">
        <f>L88/K88</f>
        <v/>
      </c>
      <c r="P88" s="67">
        <f>ABS((K88-F88)/F88)</f>
        <v/>
      </c>
      <c r="Q88" s="62">
        <f>((I88-ABS(K88-F88))/L88)-1.65</f>
        <v/>
      </c>
      <c r="R88" s="62">
        <f>Q88+1.65</f>
        <v/>
      </c>
      <c r="S88" s="192">
        <f>IF(M88&gt;I88,"Fail","Pass")</f>
        <v/>
      </c>
      <c r="T88" s="191" t="n"/>
      <c r="U88" s="203" t="n"/>
    </row>
    <row r="89" ht="15" customHeight="1">
      <c r="A89" s="48" t="n"/>
      <c r="B89" s="48" t="inlineStr">
        <is>
          <t>C-REACTIVE PROTEIN</t>
        </is>
      </c>
      <c r="D89" s="48" t="n"/>
      <c r="E89" s="43" t="inlineStr">
        <is>
          <t>mg/l</t>
        </is>
      </c>
      <c r="F89" s="48" t="n"/>
      <c r="G89" s="43" t="inlineStr">
        <is>
          <t>2</t>
        </is>
      </c>
      <c r="H89" s="62" t="n">
        <v>50.7</v>
      </c>
      <c r="I89" s="47">
        <f>(H89*F89)/100</f>
        <v/>
      </c>
      <c r="J89" s="43" t="inlineStr">
        <is>
          <t>A</t>
        </is>
      </c>
      <c r="K89" s="62" t="n"/>
      <c r="L89" s="48" t="n"/>
      <c r="M89" s="47">
        <f>ABS(K89-F89) + 1.65*L89</f>
        <v/>
      </c>
      <c r="N89" s="48" t="n"/>
      <c r="O89" s="67">
        <f>L89/K89</f>
        <v/>
      </c>
      <c r="P89" s="67">
        <f>ABS((K89-F89)/F89)</f>
        <v/>
      </c>
      <c r="Q89" s="62">
        <f>((I89-ABS(K89-F89))/L89)-1.65</f>
        <v/>
      </c>
      <c r="R89" s="62">
        <f>Q89+1.65</f>
        <v/>
      </c>
      <c r="S89" s="192">
        <f>IF(M89&gt;I89,"Fail","Pass")</f>
        <v/>
      </c>
      <c r="T89" s="191" t="n"/>
      <c r="U89" s="203" t="n"/>
    </row>
    <row r="90" ht="15" customHeight="1">
      <c r="A90" s="48" t="n"/>
      <c r="B90" s="48" t="inlineStr">
        <is>
          <t>CREATINE KINASE Gen 2</t>
        </is>
      </c>
      <c r="D90" s="48" t="n"/>
      <c r="E90" s="43" t="inlineStr">
        <is>
          <t>U/l</t>
        </is>
      </c>
      <c r="F90" s="48" t="n"/>
      <c r="G90" s="43" t="inlineStr">
        <is>
          <t>2</t>
        </is>
      </c>
      <c r="H90" s="62" t="n">
        <v>24</v>
      </c>
      <c r="I90" s="47">
        <f>(H90*F90)/100</f>
        <v/>
      </c>
      <c r="J90" s="43" t="inlineStr">
        <is>
          <t>A</t>
        </is>
      </c>
      <c r="K90" s="62" t="n"/>
      <c r="L90" s="48" t="n"/>
      <c r="M90" s="47">
        <f>ABS(K90-F90) + 1.65*L90</f>
        <v/>
      </c>
      <c r="N90" s="48" t="n"/>
      <c r="O90" s="67">
        <f>L90/K90</f>
        <v/>
      </c>
      <c r="P90" s="67">
        <f>ABS((K90-F90)/F90)</f>
        <v/>
      </c>
      <c r="Q90" s="62">
        <f>((I90-ABS(K90-F90))/L90)-1.65</f>
        <v/>
      </c>
      <c r="R90" s="62">
        <f>Q90+1.65</f>
        <v/>
      </c>
      <c r="S90" s="192">
        <f>IF(M90&gt;I90,"Fail","Pass")</f>
        <v/>
      </c>
      <c r="T90" s="191" t="n"/>
      <c r="U90" s="203" t="n"/>
    </row>
    <row r="91" ht="15" customHeight="1">
      <c r="A91" s="48" t="n"/>
      <c r="B91" s="48" t="inlineStr">
        <is>
          <t>CREATINE KINASE Gen 2</t>
        </is>
      </c>
      <c r="D91" s="48" t="n"/>
      <c r="E91" s="43" t="inlineStr">
        <is>
          <t>U/l</t>
        </is>
      </c>
      <c r="F91" s="48" t="n"/>
      <c r="G91" s="43" t="inlineStr">
        <is>
          <t>2</t>
        </is>
      </c>
      <c r="H91" s="62" t="n">
        <v>24</v>
      </c>
      <c r="I91" s="47">
        <f>(H91*F91)/100</f>
        <v/>
      </c>
      <c r="J91" s="43" t="inlineStr">
        <is>
          <t>A</t>
        </is>
      </c>
      <c r="K91" s="62" t="n"/>
      <c r="L91" s="48" t="n"/>
      <c r="M91" s="47">
        <f>ABS(K91-F91) + 1.65*L91</f>
        <v/>
      </c>
      <c r="N91" s="48" t="n"/>
      <c r="O91" s="67">
        <f>L91/K91</f>
        <v/>
      </c>
      <c r="P91" s="67">
        <f>ABS((K91-F91)/F91)</f>
        <v/>
      </c>
      <c r="Q91" s="62">
        <f>((I91-ABS(K91-F91))/L91)-1.65</f>
        <v/>
      </c>
      <c r="R91" s="62">
        <f>Q91+1.65</f>
        <v/>
      </c>
      <c r="S91" s="192">
        <f>IF(M91&gt;I91,"Fail","Pass")</f>
        <v/>
      </c>
      <c r="T91" s="191" t="n"/>
      <c r="U91" s="203" t="n"/>
    </row>
    <row r="92" ht="15" customHeight="1">
      <c r="A92" s="48" t="n"/>
      <c r="B92" s="48" t="inlineStr">
        <is>
          <t>CREATININE</t>
        </is>
      </c>
      <c r="D92" s="48" t="n"/>
      <c r="E92" s="43" t="inlineStr">
        <is>
          <t>umol/l</t>
        </is>
      </c>
      <c r="F92" s="48" t="n"/>
      <c r="G92" s="43" t="inlineStr">
        <is>
          <t>1</t>
        </is>
      </c>
      <c r="H92" s="62" t="n">
        <v>15</v>
      </c>
      <c r="I92" s="47">
        <f>(H92*F92)/100</f>
        <v/>
      </c>
      <c r="J92" s="43" t="inlineStr">
        <is>
          <t>A</t>
        </is>
      </c>
      <c r="K92" s="62" t="n"/>
      <c r="L92" s="48" t="n"/>
      <c r="M92" s="47">
        <f>ABS(K92-F92) + 1.65*L92</f>
        <v/>
      </c>
      <c r="N92" s="48" t="n"/>
      <c r="O92" s="67">
        <f>L92/K92</f>
        <v/>
      </c>
      <c r="P92" s="67">
        <f>ABS((K92-F92)/F92)</f>
        <v/>
      </c>
      <c r="Q92" s="62">
        <f>((I92-ABS(K92-F92))/L92)-1.65</f>
        <v/>
      </c>
      <c r="R92" s="62">
        <f>Q92+1.65</f>
        <v/>
      </c>
      <c r="S92" s="192">
        <f>IF(M92&gt;I92,"Fail","Pass")</f>
        <v/>
      </c>
      <c r="T92" s="191" t="n"/>
      <c r="U92" s="203" t="n"/>
    </row>
    <row r="93" ht="15" customHeight="1">
      <c r="A93" s="48" t="n"/>
      <c r="B93" s="48" t="inlineStr">
        <is>
          <t>CREATININE</t>
        </is>
      </c>
      <c r="D93" s="48" t="n"/>
      <c r="E93" s="43" t="inlineStr">
        <is>
          <t>umol/l</t>
        </is>
      </c>
      <c r="F93" s="48" t="n"/>
      <c r="G93" s="43" t="inlineStr">
        <is>
          <t>1</t>
        </is>
      </c>
      <c r="H93" s="62" t="n">
        <v>15</v>
      </c>
      <c r="I93" s="47">
        <f>(H93*F93)/100</f>
        <v/>
      </c>
      <c r="J93" s="43" t="inlineStr">
        <is>
          <t>A</t>
        </is>
      </c>
      <c r="K93" s="62" t="n"/>
      <c r="L93" s="48" t="n"/>
      <c r="M93" s="47">
        <f>ABS(K93-F93) + 1.65*L93</f>
        <v/>
      </c>
      <c r="N93" s="48" t="n"/>
      <c r="O93" s="67">
        <f>L93/K93</f>
        <v/>
      </c>
      <c r="P93" s="67">
        <f>ABS((K93-F93)/F93)</f>
        <v/>
      </c>
      <c r="Q93" s="62">
        <f>((I93-ABS(K93-F93))/L93)-1.65</f>
        <v/>
      </c>
      <c r="R93" s="62">
        <f>Q93+1.65</f>
        <v/>
      </c>
      <c r="S93" s="192">
        <f>IF(M93&gt;I93,"Fail","Pass")</f>
        <v/>
      </c>
      <c r="T93" s="191" t="n"/>
      <c r="U93" s="203" t="n"/>
    </row>
    <row r="94" ht="15" customHeight="1">
      <c r="A94" s="48" t="n"/>
      <c r="B94" s="48" t="inlineStr">
        <is>
          <t>CREATININE</t>
        </is>
      </c>
      <c r="D94" s="48" t="n"/>
      <c r="E94" s="43" t="inlineStr">
        <is>
          <t>umol/l</t>
        </is>
      </c>
      <c r="F94" s="48" t="n"/>
      <c r="G94" s="43" t="inlineStr">
        <is>
          <t>1</t>
        </is>
      </c>
      <c r="H94" s="62" t="n">
        <v>15</v>
      </c>
      <c r="I94" s="47">
        <f>(H94*F94)/100</f>
        <v/>
      </c>
      <c r="J94" s="43" t="inlineStr">
        <is>
          <t>A</t>
        </is>
      </c>
      <c r="K94" s="62" t="n"/>
      <c r="L94" s="48" t="n"/>
      <c r="M94" s="47">
        <f>ABS(K94-F94) + 1.65*L94</f>
        <v/>
      </c>
      <c r="N94" s="48" t="n"/>
      <c r="O94" s="67">
        <f>L94/K94</f>
        <v/>
      </c>
      <c r="P94" s="67">
        <f>ABS((K94-F94)/F94)</f>
        <v/>
      </c>
      <c r="Q94" s="62">
        <f>((I94-ABS(K94-F94))/L94)-1.65</f>
        <v/>
      </c>
      <c r="R94" s="62">
        <f>Q94+1.65</f>
        <v/>
      </c>
      <c r="S94" s="192">
        <f>IF(M94&gt;I94,"Fail","Pass")</f>
        <v/>
      </c>
      <c r="T94" s="191" t="n"/>
      <c r="U94" s="203" t="n"/>
    </row>
    <row r="95" ht="15" customHeight="1">
      <c r="A95" s="48" t="n"/>
      <c r="B95" s="48" t="inlineStr">
        <is>
          <t>CREATININE</t>
        </is>
      </c>
      <c r="D95" s="48" t="n"/>
      <c r="E95" s="43" t="inlineStr">
        <is>
          <t>umol/l</t>
        </is>
      </c>
      <c r="F95" s="48" t="n"/>
      <c r="G95" s="43" t="inlineStr">
        <is>
          <t>1</t>
        </is>
      </c>
      <c r="H95" s="62" t="n">
        <v>15</v>
      </c>
      <c r="I95" s="47">
        <f>(H95*F95)/100</f>
        <v/>
      </c>
      <c r="J95" s="43" t="inlineStr">
        <is>
          <t>A</t>
        </is>
      </c>
      <c r="K95" s="62" t="n"/>
      <c r="L95" s="48" t="n"/>
      <c r="M95" s="47">
        <f>ABS(K95-F95) + 1.65*L95</f>
        <v/>
      </c>
      <c r="N95" s="48" t="n"/>
      <c r="O95" s="67">
        <f>L95/K95</f>
        <v/>
      </c>
      <c r="P95" s="67">
        <f>ABS((K95-F95)/F95)</f>
        <v/>
      </c>
      <c r="Q95" s="62">
        <f>((I95-ABS(K95-F95))/L95)-1.65</f>
        <v/>
      </c>
      <c r="R95" s="62">
        <f>Q95+1.65</f>
        <v/>
      </c>
      <c r="S95" s="192">
        <f>IF(M95&gt;I95,"Fail","Pass")</f>
        <v/>
      </c>
      <c r="T95" s="191" t="n"/>
      <c r="U95" s="203" t="n"/>
    </row>
    <row r="96" ht="15" customHeight="1">
      <c r="A96" s="48" t="n"/>
      <c r="B96" s="48" t="inlineStr">
        <is>
          <t>CREATININE URINE</t>
        </is>
      </c>
      <c r="D96" s="48" t="n"/>
      <c r="E96" s="43" t="inlineStr">
        <is>
          <t>mmol/l</t>
        </is>
      </c>
      <c r="F96" s="48" t="n"/>
      <c r="G96" s="43" t="inlineStr">
        <is>
          <t>9</t>
        </is>
      </c>
      <c r="H96" s="62" t="n">
        <v>15.4</v>
      </c>
      <c r="I96" s="47">
        <f>(H96*F96)/100</f>
        <v/>
      </c>
      <c r="J96" s="43" t="inlineStr">
        <is>
          <t>C3</t>
        </is>
      </c>
      <c r="K96" s="62" t="n"/>
      <c r="L96" s="48" t="n"/>
      <c r="M96" s="47">
        <f>ABS(K96-F96) + 1.65*L96</f>
        <v/>
      </c>
      <c r="N96" s="48" t="n"/>
      <c r="O96" s="67">
        <f>L96/K96</f>
        <v/>
      </c>
      <c r="P96" s="67">
        <f>ABS((K96-F96)/F96)</f>
        <v/>
      </c>
      <c r="Q96" s="62">
        <f>((I96-ABS(K96-F96))/L96)-1.65</f>
        <v/>
      </c>
      <c r="R96" s="62">
        <f>Q96+1.65</f>
        <v/>
      </c>
      <c r="S96" s="192">
        <f>IF(M96&gt;I96,"Fail","Pass")</f>
        <v/>
      </c>
      <c r="T96" s="191" t="n"/>
      <c r="U96" s="203" t="n"/>
    </row>
    <row r="97" ht="15" customHeight="1">
      <c r="A97" s="48" t="n"/>
      <c r="B97" s="48" t="inlineStr">
        <is>
          <t>CREATININE URINE</t>
        </is>
      </c>
      <c r="D97" s="48" t="n"/>
      <c r="E97" s="43" t="inlineStr">
        <is>
          <t>mmol/l</t>
        </is>
      </c>
      <c r="F97" s="48" t="n"/>
      <c r="G97" s="43" t="inlineStr">
        <is>
          <t>9</t>
        </is>
      </c>
      <c r="H97" s="62" t="n">
        <v>15.4</v>
      </c>
      <c r="I97" s="47">
        <f>(H97*F97)/100</f>
        <v/>
      </c>
      <c r="J97" s="43" t="inlineStr">
        <is>
          <t>C3</t>
        </is>
      </c>
      <c r="K97" s="62" t="n"/>
      <c r="L97" s="48" t="n"/>
      <c r="M97" s="47">
        <f>ABS(K97-F97) + 1.65*L97</f>
        <v/>
      </c>
      <c r="N97" s="48" t="n"/>
      <c r="O97" s="67">
        <f>L97/K97</f>
        <v/>
      </c>
      <c r="P97" s="67">
        <f>ABS((K97-F97)/F97)</f>
        <v/>
      </c>
      <c r="Q97" s="62">
        <f>((I97-ABS(K97-F97))/L97)-1.65</f>
        <v/>
      </c>
      <c r="R97" s="62">
        <f>Q97+1.65</f>
        <v/>
      </c>
      <c r="S97" s="192">
        <f>IF(M97&gt;I97,"Fail","Pass")</f>
        <v/>
      </c>
      <c r="T97" s="191" t="n"/>
      <c r="U97" s="203" t="n"/>
    </row>
    <row r="98" ht="15" customHeight="1">
      <c r="A98" s="48" t="n"/>
      <c r="B98" s="48" t="inlineStr">
        <is>
          <t>DEHYDROEPIANDROSTERONE SULPHAT</t>
        </is>
      </c>
      <c r="D98" s="48" t="n"/>
      <c r="E98" s="43" t="inlineStr">
        <is>
          <t>umol/l</t>
        </is>
      </c>
      <c r="F98" s="48" t="n"/>
      <c r="G98" s="43" t="inlineStr">
        <is>
          <t>2</t>
        </is>
      </c>
      <c r="H98" s="62" t="n">
        <v>15.5</v>
      </c>
      <c r="I98" s="47">
        <f>(H98*F98)/100</f>
        <v/>
      </c>
      <c r="J98" s="43" t="inlineStr">
        <is>
          <t>C2</t>
        </is>
      </c>
      <c r="K98" s="62" t="n"/>
      <c r="L98" s="48" t="n"/>
      <c r="M98" s="47">
        <f>ABS(K98-F98) + 1.65*L98</f>
        <v/>
      </c>
      <c r="N98" s="48" t="n"/>
      <c r="O98" s="67">
        <f>L98/K98</f>
        <v/>
      </c>
      <c r="P98" s="67">
        <f>ABS((K98-F98)/F98)</f>
        <v/>
      </c>
      <c r="Q98" s="62">
        <f>((I98-ABS(K98-F98))/L98)-1.65</f>
        <v/>
      </c>
      <c r="R98" s="62">
        <f>Q98+1.65</f>
        <v/>
      </c>
      <c r="S98" s="192">
        <f>IF(M98&gt;I98,"Fail","Pass")</f>
        <v/>
      </c>
      <c r="T98" s="191" t="n"/>
      <c r="U98" s="203" t="n"/>
    </row>
    <row r="99" ht="15" customHeight="1">
      <c r="A99" s="48" t="n"/>
      <c r="B99" s="48" t="inlineStr">
        <is>
          <t>DEHYDROEPIANDROSTERONE SULPHAT</t>
        </is>
      </c>
      <c r="D99" s="48" t="n"/>
      <c r="E99" s="43" t="inlineStr">
        <is>
          <t>umol/l</t>
        </is>
      </c>
      <c r="F99" s="48" t="n"/>
      <c r="G99" s="43" t="inlineStr">
        <is>
          <t>2</t>
        </is>
      </c>
      <c r="H99" s="62" t="n">
        <v>15.5</v>
      </c>
      <c r="I99" s="47">
        <f>(H99*F99)/100</f>
        <v/>
      </c>
      <c r="J99" s="43" t="inlineStr">
        <is>
          <t>C2</t>
        </is>
      </c>
      <c r="K99" s="62" t="n"/>
      <c r="L99" s="48" t="n"/>
      <c r="M99" s="47">
        <f>ABS(K99-F99) + 1.65*L99</f>
        <v/>
      </c>
      <c r="N99" s="48" t="n"/>
      <c r="O99" s="67">
        <f>L99/K99</f>
        <v/>
      </c>
      <c r="P99" s="67">
        <f>ABS((K99-F99)/F99)</f>
        <v/>
      </c>
      <c r="Q99" s="62">
        <f>((I99-ABS(K99-F99))/L99)-1.65</f>
        <v/>
      </c>
      <c r="R99" s="62">
        <f>Q99+1.65</f>
        <v/>
      </c>
      <c r="S99" s="192">
        <f>IF(M99&gt;I99,"Fail","Pass")</f>
        <v/>
      </c>
      <c r="T99" s="191" t="n"/>
      <c r="U99" s="203" t="n"/>
    </row>
    <row r="100" ht="15" customHeight="1">
      <c r="A100" s="48" t="n"/>
      <c r="B100" s="48" t="inlineStr">
        <is>
          <t>FERRITIN</t>
        </is>
      </c>
      <c r="D100" s="48" t="n"/>
      <c r="E100" s="43" t="inlineStr">
        <is>
          <t>ng/ml</t>
        </is>
      </c>
      <c r="F100" s="48" t="n"/>
      <c r="G100" s="43" t="inlineStr">
        <is>
          <t>1</t>
        </is>
      </c>
      <c r="H100" s="62" t="n">
        <v>16.9</v>
      </c>
      <c r="I100" s="47">
        <f>(H100*F100)/100</f>
        <v/>
      </c>
      <c r="J100" s="43" t="inlineStr">
        <is>
          <t>A</t>
        </is>
      </c>
      <c r="K100" s="62" t="n"/>
      <c r="L100" s="48" t="n"/>
      <c r="M100" s="47">
        <f>ABS(K100-F100) + 1.65*L100</f>
        <v/>
      </c>
      <c r="N100" s="48" t="n"/>
      <c r="O100" s="67">
        <f>L100/K100</f>
        <v/>
      </c>
      <c r="P100" s="67">
        <f>ABS((K100-F100)/F100)</f>
        <v/>
      </c>
      <c r="Q100" s="62">
        <f>((I100-ABS(K100-F100))/L100)-1.65</f>
        <v/>
      </c>
      <c r="R100" s="62">
        <f>Q100+1.65</f>
        <v/>
      </c>
      <c r="S100" s="192">
        <f>IF(M100&gt;I100,"Fail","Pass")</f>
        <v/>
      </c>
      <c r="T100" s="191" t="n"/>
      <c r="U100" s="203" t="n"/>
    </row>
    <row r="101" ht="15" customHeight="1">
      <c r="A101" s="48" t="n"/>
      <c r="B101" s="48" t="inlineStr">
        <is>
          <t>FERRITIN</t>
        </is>
      </c>
      <c r="D101" s="48" t="n"/>
      <c r="E101" s="43" t="inlineStr">
        <is>
          <t>ng/ml</t>
        </is>
      </c>
      <c r="F101" s="48" t="n"/>
      <c r="G101" s="43" t="inlineStr">
        <is>
          <t>1</t>
        </is>
      </c>
      <c r="H101" s="62" t="n">
        <v>16.9</v>
      </c>
      <c r="I101" s="47">
        <f>(H101*F101)/100</f>
        <v/>
      </c>
      <c r="J101" s="43" t="inlineStr">
        <is>
          <t>A</t>
        </is>
      </c>
      <c r="K101" s="62" t="n"/>
      <c r="L101" s="48" t="n"/>
      <c r="M101" s="47">
        <f>ABS(K101-F101) + 1.65*L101</f>
        <v/>
      </c>
      <c r="N101" s="48" t="n"/>
      <c r="O101" s="67">
        <f>L101/K101</f>
        <v/>
      </c>
      <c r="P101" s="67">
        <f>ABS((K101-F101)/F101)</f>
        <v/>
      </c>
      <c r="Q101" s="62">
        <f>((I101-ABS(K101-F101))/L101)-1.65</f>
        <v/>
      </c>
      <c r="R101" s="62">
        <f>Q101+1.65</f>
        <v/>
      </c>
      <c r="S101" s="192">
        <f>IF(M101&gt;I101,"Fail","Pass")</f>
        <v/>
      </c>
      <c r="T101" s="191" t="n"/>
      <c r="U101" s="203" t="n"/>
    </row>
    <row r="102" ht="15" customHeight="1">
      <c r="A102" s="48" t="n"/>
      <c r="B102" s="48" t="inlineStr">
        <is>
          <t>FOLLICLE STIMULATING HORMONE</t>
        </is>
      </c>
      <c r="D102" s="48" t="n"/>
      <c r="E102" s="43" t="inlineStr">
        <is>
          <t>U/l</t>
        </is>
      </c>
      <c r="F102" s="48" t="n"/>
      <c r="G102" s="43" t="inlineStr">
        <is>
          <t>2</t>
        </is>
      </c>
      <c r="H102" s="62" t="n">
        <v>21.2</v>
      </c>
      <c r="I102" s="47">
        <f>(H102*F102)/100</f>
        <v/>
      </c>
      <c r="J102" s="43" t="inlineStr">
        <is>
          <t>A</t>
        </is>
      </c>
      <c r="K102" s="62" t="n"/>
      <c r="L102" s="48" t="n"/>
      <c r="M102" s="47">
        <f>ABS(K102-F102) + 1.65*L102</f>
        <v/>
      </c>
      <c r="N102" s="48" t="n"/>
      <c r="O102" s="67">
        <f>L102/K102</f>
        <v/>
      </c>
      <c r="P102" s="67">
        <f>ABS((K102-F102)/F102)</f>
        <v/>
      </c>
      <c r="Q102" s="62">
        <f>((I102-ABS(K102-F102))/L102)-1.65</f>
        <v/>
      </c>
      <c r="R102" s="62">
        <f>Q102+1.65</f>
        <v/>
      </c>
      <c r="S102" s="192">
        <f>IF(M102&gt;I102,"Fail","Pass")</f>
        <v/>
      </c>
      <c r="T102" s="191" t="n"/>
      <c r="U102" s="203" t="n"/>
    </row>
    <row r="103" ht="15" customHeight="1">
      <c r="A103" s="48" t="n"/>
      <c r="B103" s="48" t="inlineStr">
        <is>
          <t>FOLLICLE STIMULATING HORMONE</t>
        </is>
      </c>
      <c r="D103" s="48" t="n"/>
      <c r="E103" s="43" t="inlineStr">
        <is>
          <t>U/l</t>
        </is>
      </c>
      <c r="F103" s="48" t="n"/>
      <c r="G103" s="43" t="inlineStr">
        <is>
          <t>2</t>
        </is>
      </c>
      <c r="H103" s="62" t="n">
        <v>21.2</v>
      </c>
      <c r="I103" s="47">
        <f>(H103*F103)/100</f>
        <v/>
      </c>
      <c r="J103" s="43" t="inlineStr">
        <is>
          <t>A</t>
        </is>
      </c>
      <c r="K103" s="62" t="n"/>
      <c r="L103" s="48" t="n"/>
      <c r="M103" s="47">
        <f>ABS(K103-F103) + 1.65*L103</f>
        <v/>
      </c>
      <c r="N103" s="48" t="n"/>
      <c r="O103" s="67">
        <f>L103/K103</f>
        <v/>
      </c>
      <c r="P103" s="67">
        <f>ABS((K103-F103)/F103)</f>
        <v/>
      </c>
      <c r="Q103" s="62">
        <f>((I103-ABS(K103-F103))/L103)-1.65</f>
        <v/>
      </c>
      <c r="R103" s="62">
        <f>Q103+1.65</f>
        <v/>
      </c>
      <c r="S103" s="192">
        <f>IF(M103&gt;I103,"Fail","Pass")</f>
        <v/>
      </c>
      <c r="T103" s="191" t="n"/>
      <c r="U103" s="203" t="n"/>
    </row>
    <row r="104" ht="15" customHeight="1">
      <c r="A104" s="48" t="n"/>
      <c r="B104" s="48" t="inlineStr">
        <is>
          <t>FREE PSA</t>
        </is>
      </c>
      <c r="D104" s="48" t="n"/>
      <c r="E104" s="43" t="inlineStr">
        <is>
          <t>ng/ml</t>
        </is>
      </c>
      <c r="F104" s="48" t="n"/>
      <c r="G104" s="43" t="inlineStr">
        <is>
          <t>2</t>
        </is>
      </c>
      <c r="H104" s="62" t="n">
        <v>33.6</v>
      </c>
      <c r="I104" s="47">
        <f>(H104*F104)/100</f>
        <v/>
      </c>
      <c r="J104" s="43" t="inlineStr">
        <is>
          <t>A</t>
        </is>
      </c>
      <c r="K104" s="62" t="n"/>
      <c r="L104" s="48" t="n"/>
      <c r="M104" s="47">
        <f>ABS(K104-F104) + 1.65*L104</f>
        <v/>
      </c>
      <c r="N104" s="48" t="n"/>
      <c r="O104" s="67">
        <f>L104/K104</f>
        <v/>
      </c>
      <c r="P104" s="67">
        <f>ABS((K104-F104)/F104)</f>
        <v/>
      </c>
      <c r="Q104" s="62">
        <f>((I104-ABS(K104-F104))/L104)-1.65</f>
        <v/>
      </c>
      <c r="R104" s="62">
        <f>Q104+1.65</f>
        <v/>
      </c>
      <c r="S104" s="192">
        <f>IF(M104&gt;I104,"Fail","Pass")</f>
        <v/>
      </c>
      <c r="T104" s="191" t="n"/>
      <c r="U104" s="203" t="n"/>
    </row>
    <row r="105" ht="15" customHeight="1">
      <c r="A105" s="48" t="n"/>
      <c r="B105" s="48" t="inlineStr">
        <is>
          <t>FREE PSA</t>
        </is>
      </c>
      <c r="D105" s="48" t="n"/>
      <c r="E105" s="43" t="inlineStr">
        <is>
          <t>ng/ml</t>
        </is>
      </c>
      <c r="F105" s="48" t="n"/>
      <c r="G105" s="43" t="inlineStr">
        <is>
          <t>2</t>
        </is>
      </c>
      <c r="H105" s="62" t="n">
        <v>33.6</v>
      </c>
      <c r="I105" s="47">
        <f>(H105*F105)/100</f>
        <v/>
      </c>
      <c r="J105" s="43" t="inlineStr">
        <is>
          <t>A</t>
        </is>
      </c>
      <c r="K105" s="62" t="n"/>
      <c r="L105" s="48" t="n"/>
      <c r="M105" s="47">
        <f>ABS(K105-F105) + 1.65*L105</f>
        <v/>
      </c>
      <c r="N105" s="48" t="n"/>
      <c r="O105" s="67">
        <f>L105/K105</f>
        <v/>
      </c>
      <c r="P105" s="67">
        <f>ABS((K105-F105)/F105)</f>
        <v/>
      </c>
      <c r="Q105" s="62">
        <f>((I105-ABS(K105-F105))/L105)-1.65</f>
        <v/>
      </c>
      <c r="R105" s="62">
        <f>Q105+1.65</f>
        <v/>
      </c>
      <c r="S105" s="192">
        <f>IF(M105&gt;I105,"Fail","Pass")</f>
        <v/>
      </c>
      <c r="T105" s="191" t="n"/>
      <c r="U105" s="203" t="n"/>
    </row>
    <row r="106" ht="15.75" customHeight="1">
      <c r="A106" s="48" t="n"/>
      <c r="B106" s="48" t="inlineStr">
        <is>
          <t>Free T4 Gen 3</t>
        </is>
      </c>
      <c r="D106" s="48" t="n"/>
      <c r="E106" s="43" t="inlineStr">
        <is>
          <t>pmol/l</t>
        </is>
      </c>
      <c r="F106" s="48" t="n"/>
      <c r="G106" s="43" t="inlineStr">
        <is>
          <t>1</t>
        </is>
      </c>
      <c r="H106" s="62" t="n">
        <v>11.9</v>
      </c>
      <c r="I106" s="47">
        <f>(H106*F106)/100</f>
        <v/>
      </c>
      <c r="J106" s="43" t="inlineStr">
        <is>
          <t>A</t>
        </is>
      </c>
      <c r="K106" s="62" t="n"/>
      <c r="L106" s="48" t="n"/>
      <c r="M106" s="47">
        <f>ABS(K106-F106) + 1.65*L106</f>
        <v/>
      </c>
      <c r="N106" s="48" t="n"/>
      <c r="O106" s="67">
        <f>L106/K106</f>
        <v/>
      </c>
      <c r="P106" s="67">
        <f>ABS((K106-F106)/F106)</f>
        <v/>
      </c>
      <c r="Q106" s="62">
        <f>((I106-ABS(K106-F106))/L106)-1.65</f>
        <v/>
      </c>
      <c r="R106" s="62">
        <f>Q106+1.65</f>
        <v/>
      </c>
      <c r="S106" s="192">
        <f>IF(M106&gt;I106,"Fail","Pass")</f>
        <v/>
      </c>
      <c r="T106" s="191" t="n"/>
      <c r="U106" s="204" t="n"/>
    </row>
    <row r="107" ht="15" customHeight="1">
      <c r="A107" s="48" t="n"/>
      <c r="B107" s="48" t="inlineStr">
        <is>
          <t>Free T4 Gen 3</t>
        </is>
      </c>
      <c r="D107" s="48" t="n"/>
      <c r="E107" s="43" t="inlineStr">
        <is>
          <t>pmol/l</t>
        </is>
      </c>
      <c r="F107" s="48" t="n"/>
      <c r="G107" s="43" t="inlineStr">
        <is>
          <t>2</t>
        </is>
      </c>
      <c r="H107" s="62" t="n">
        <v>11.9</v>
      </c>
      <c r="I107" s="47">
        <f>(H107*F107)/100</f>
        <v/>
      </c>
      <c r="J107" s="43" t="inlineStr">
        <is>
          <t>A</t>
        </is>
      </c>
      <c r="K107" s="62" t="n"/>
      <c r="L107" s="48" t="n"/>
      <c r="M107" s="47">
        <f>ABS(K107-F107) + 1.65*L107</f>
        <v/>
      </c>
      <c r="N107" s="48" t="n"/>
      <c r="O107" s="67">
        <f>L107/K107</f>
        <v/>
      </c>
      <c r="P107" s="67">
        <f>ABS((K107-F107)/F107)</f>
        <v/>
      </c>
      <c r="Q107" s="62">
        <f>((I107-ABS(K107-F107))/L107)-1.65</f>
        <v/>
      </c>
      <c r="R107" s="62">
        <f>Q107+1.65</f>
        <v/>
      </c>
      <c r="S107" s="192">
        <f>IF(M107&gt;I107,"Fail","Pass")</f>
        <v/>
      </c>
      <c r="T107" s="191" t="n"/>
      <c r="U107" s="205" t="n"/>
      <c r="V107" s="122" t="n"/>
      <c r="W107" s="122" t="n"/>
      <c r="X107" s="122" t="n"/>
      <c r="Y107" s="122" t="n"/>
      <c r="AB107" s="122" t="n"/>
      <c r="AC107" s="121" t="n"/>
      <c r="AD107" s="121" t="n"/>
      <c r="AE107" s="121" t="n"/>
    </row>
    <row r="108" ht="15" customHeight="1">
      <c r="A108" s="48" t="n"/>
      <c r="B108" s="48" t="inlineStr">
        <is>
          <t>GAMMA-GLUTAMYL TRANSFERASE</t>
        </is>
      </c>
      <c r="D108" s="48" t="n"/>
      <c r="E108" s="43" t="inlineStr">
        <is>
          <t>U/l</t>
        </is>
      </c>
      <c r="F108" s="48" t="n"/>
      <c r="G108" s="43" t="inlineStr">
        <is>
          <t>2</t>
        </is>
      </c>
      <c r="H108" s="62" t="n">
        <v>22.1</v>
      </c>
      <c r="I108" s="47">
        <f>(H108*F108)/100</f>
        <v/>
      </c>
      <c r="J108" s="43" t="inlineStr">
        <is>
          <t>A</t>
        </is>
      </c>
      <c r="K108" s="62" t="n"/>
      <c r="L108" s="48" t="n"/>
      <c r="M108" s="47">
        <f>ABS(K108-F108) + 1.65*L108</f>
        <v/>
      </c>
      <c r="N108" s="48" t="n"/>
      <c r="O108" s="67">
        <f>L108/K108</f>
        <v/>
      </c>
      <c r="P108" s="67">
        <f>ABS((K108-F108)/F108)</f>
        <v/>
      </c>
      <c r="Q108" s="62">
        <f>((I108-ABS(K108-F108))/L108)-1.65</f>
        <v/>
      </c>
      <c r="R108" s="62">
        <f>Q108+1.65</f>
        <v/>
      </c>
      <c r="S108" s="192">
        <f>IF(M108&gt;I108,"Fail","Pass")</f>
        <v/>
      </c>
      <c r="T108" s="191" t="n"/>
      <c r="U108" s="203" t="n"/>
      <c r="V108" s="122" t="n"/>
      <c r="W108" s="122" t="n"/>
      <c r="X108" s="122" t="n"/>
      <c r="Y108" s="122" t="n"/>
      <c r="AB108" s="122" t="n"/>
      <c r="AC108" s="122" t="n"/>
      <c r="AD108" s="122" t="n"/>
      <c r="AE108" s="122" t="n"/>
    </row>
    <row r="109" ht="15" customHeight="1">
      <c r="A109" s="48" t="n"/>
      <c r="B109" s="48" t="inlineStr">
        <is>
          <t>GAMMA-GLUTAMYL TRANSFERASE</t>
        </is>
      </c>
      <c r="D109" s="48" t="n"/>
      <c r="E109" s="43" t="inlineStr">
        <is>
          <t>U/l</t>
        </is>
      </c>
      <c r="F109" s="48" t="n"/>
      <c r="G109" s="43" t="inlineStr">
        <is>
          <t>2</t>
        </is>
      </c>
      <c r="H109" s="62" t="n">
        <v>22.1</v>
      </c>
      <c r="I109" s="47">
        <f>(H109*F109)/100</f>
        <v/>
      </c>
      <c r="J109" s="43" t="inlineStr">
        <is>
          <t>A</t>
        </is>
      </c>
      <c r="K109" s="62" t="n"/>
      <c r="L109" s="48" t="n"/>
      <c r="M109" s="47">
        <f>ABS(K109-F109) + 1.65*L109</f>
        <v/>
      </c>
      <c r="N109" s="48" t="n"/>
      <c r="O109" s="67">
        <f>L109/K109</f>
        <v/>
      </c>
      <c r="P109" s="67">
        <f>ABS((K109-F109)/F109)</f>
        <v/>
      </c>
      <c r="Q109" s="62">
        <f>((I109-ABS(K109-F109))/L109)-1.65</f>
        <v/>
      </c>
      <c r="R109" s="62">
        <f>Q109+1.65</f>
        <v/>
      </c>
      <c r="S109" s="192">
        <f>IF(M109&gt;I109,"Fail","Pass")</f>
        <v/>
      </c>
      <c r="T109" s="191" t="n"/>
      <c r="U109" s="203" t="n"/>
      <c r="V109" s="122" t="n"/>
      <c r="W109" s="122" t="n"/>
      <c r="X109" s="122" t="n"/>
      <c r="Y109" s="122" t="n"/>
      <c r="AB109" s="122" t="n"/>
      <c r="AC109" s="122" t="n"/>
      <c r="AD109" s="122" t="n"/>
      <c r="AE109" s="122" t="n"/>
    </row>
    <row r="110" ht="15" customHeight="1">
      <c r="A110" s="48" t="n"/>
      <c r="B110" s="48" t="inlineStr">
        <is>
          <t>GAMMA-GLUTAMYL TRANSFERASE</t>
        </is>
      </c>
      <c r="D110" s="48" t="n"/>
      <c r="E110" s="43" t="inlineStr">
        <is>
          <t>U/l</t>
        </is>
      </c>
      <c r="F110" s="48" t="n"/>
      <c r="G110" s="43" t="inlineStr">
        <is>
          <t>2</t>
        </is>
      </c>
      <c r="H110" s="62" t="n">
        <v>22.1</v>
      </c>
      <c r="I110" s="47">
        <f>(H110*F110)/100</f>
        <v/>
      </c>
      <c r="J110" s="43" t="inlineStr">
        <is>
          <t>A</t>
        </is>
      </c>
      <c r="K110" s="62" t="n"/>
      <c r="L110" s="48" t="n"/>
      <c r="M110" s="47">
        <f>ABS(K110-F110) + 1.65*L110</f>
        <v/>
      </c>
      <c r="N110" s="48" t="n"/>
      <c r="O110" s="67">
        <f>L110/K110</f>
        <v/>
      </c>
      <c r="P110" s="67">
        <f>ABS((K110-F110)/F110)</f>
        <v/>
      </c>
      <c r="Q110" s="62">
        <f>((I110-ABS(K110-F110))/L110)-1.65</f>
        <v/>
      </c>
      <c r="R110" s="62">
        <f>Q110+1.65</f>
        <v/>
      </c>
      <c r="S110" s="192">
        <f>IF(M110&gt;I110,"Fail","Pass")</f>
        <v/>
      </c>
      <c r="T110" s="191" t="n"/>
      <c r="U110" s="203" t="n"/>
      <c r="V110" s="122" t="n"/>
      <c r="W110" s="122" t="n"/>
      <c r="X110" s="122" t="n"/>
      <c r="Y110" s="122" t="n"/>
      <c r="AB110" s="122" t="n"/>
      <c r="AC110" s="122" t="n"/>
      <c r="AD110" s="122" t="n"/>
      <c r="AE110" s="122" t="n"/>
    </row>
    <row r="111" ht="15" customHeight="1">
      <c r="A111" s="48" t="n"/>
      <c r="B111" s="48" t="inlineStr">
        <is>
          <t>GAMMA-GLUTAMYL TRANSFERASE</t>
        </is>
      </c>
      <c r="D111" s="48" t="n"/>
      <c r="E111" s="43" t="inlineStr">
        <is>
          <t>U/l</t>
        </is>
      </c>
      <c r="F111" s="48" t="n"/>
      <c r="G111" s="43" t="inlineStr">
        <is>
          <t>2</t>
        </is>
      </c>
      <c r="H111" s="62" t="n">
        <v>22.1</v>
      </c>
      <c r="I111" s="47">
        <f>(H111*F111)/100</f>
        <v/>
      </c>
      <c r="J111" s="43" t="inlineStr">
        <is>
          <t>A</t>
        </is>
      </c>
      <c r="K111" s="62" t="n"/>
      <c r="L111" s="48" t="n"/>
      <c r="M111" s="47">
        <f>ABS(K111-F111) + 1.65*L111</f>
        <v/>
      </c>
      <c r="N111" s="48" t="n"/>
      <c r="O111" s="67">
        <f>L111/K111</f>
        <v/>
      </c>
      <c r="P111" s="67">
        <f>ABS((K111-F111)/F111)</f>
        <v/>
      </c>
      <c r="Q111" s="62">
        <f>((I111-ABS(K111-F111))/L111)-1.65</f>
        <v/>
      </c>
      <c r="R111" s="62">
        <f>Q111+1.65</f>
        <v/>
      </c>
      <c r="S111" s="192">
        <f>IF(M111&gt;I111,"Fail","Pass")</f>
        <v/>
      </c>
      <c r="T111" s="191" t="n"/>
      <c r="U111" s="203" t="n"/>
      <c r="V111" s="122" t="n"/>
      <c r="W111" s="122" t="n"/>
      <c r="X111" s="122" t="n"/>
      <c r="Y111" s="122" t="n"/>
      <c r="AB111" s="122" t="n"/>
      <c r="AC111" s="122" t="n"/>
      <c r="AD111" s="122" t="n"/>
      <c r="AE111" s="122" t="n"/>
    </row>
    <row r="112" ht="15" customHeight="1">
      <c r="A112" s="48" t="n"/>
      <c r="B112" s="48" t="inlineStr">
        <is>
          <t>GLUCOSE</t>
        </is>
      </c>
      <c r="D112" s="48" t="n"/>
      <c r="E112" s="43" t="inlineStr">
        <is>
          <t>mmol/l</t>
        </is>
      </c>
      <c r="F112" s="48" t="n"/>
      <c r="G112" s="43" t="inlineStr">
        <is>
          <t>1</t>
        </is>
      </c>
      <c r="H112" s="62" t="n">
        <v>10</v>
      </c>
      <c r="I112" s="47">
        <f>(H112*F112)/100</f>
        <v/>
      </c>
      <c r="J112" s="43" t="inlineStr">
        <is>
          <t>A</t>
        </is>
      </c>
      <c r="K112" s="62" t="n"/>
      <c r="L112" s="48" t="n"/>
      <c r="M112" s="47">
        <f>ABS(K112-F112) + 1.65*L112</f>
        <v/>
      </c>
      <c r="N112" s="48" t="n"/>
      <c r="O112" s="67">
        <f>L112/K112</f>
        <v/>
      </c>
      <c r="P112" s="67">
        <f>ABS((K112-F112)/F112)</f>
        <v/>
      </c>
      <c r="Q112" s="62">
        <f>((I112-ABS(K112-F112))/L112)-1.65</f>
        <v/>
      </c>
      <c r="R112" s="62">
        <f>Q112+1.65</f>
        <v/>
      </c>
      <c r="S112" s="192">
        <f>IF(M112&gt;I112,"Fail","Pass")</f>
        <v/>
      </c>
      <c r="T112" s="191" t="n"/>
      <c r="U112" s="203" t="n"/>
    </row>
    <row r="113" ht="15" customHeight="1">
      <c r="A113" s="48" t="n"/>
      <c r="B113" s="48" t="inlineStr">
        <is>
          <t>GLUCOSE</t>
        </is>
      </c>
      <c r="D113" s="48" t="n"/>
      <c r="E113" s="43" t="inlineStr">
        <is>
          <t>mmol/l</t>
        </is>
      </c>
      <c r="F113" s="48" t="n"/>
      <c r="G113" s="43" t="inlineStr">
        <is>
          <t>1</t>
        </is>
      </c>
      <c r="H113" s="62" t="n">
        <v>10</v>
      </c>
      <c r="I113" s="47">
        <f>(H113*F113)/100</f>
        <v/>
      </c>
      <c r="J113" s="43" t="inlineStr">
        <is>
          <t>A</t>
        </is>
      </c>
      <c r="K113" s="62" t="n"/>
      <c r="L113" s="48" t="n"/>
      <c r="M113" s="47">
        <f>ABS(K113-F113) + 1.65*L113</f>
        <v/>
      </c>
      <c r="N113" s="48" t="n"/>
      <c r="O113" s="67">
        <f>L113/K113</f>
        <v/>
      </c>
      <c r="P113" s="67">
        <f>ABS((K113-F113)/F113)</f>
        <v/>
      </c>
      <c r="Q113" s="62">
        <f>((I113-ABS(K113-F113))/L113)-1.65</f>
        <v/>
      </c>
      <c r="R113" s="62">
        <f>Q113+1.65</f>
        <v/>
      </c>
      <c r="S113" s="192">
        <f>IF(M113&gt;I113,"Fail","Pass")</f>
        <v/>
      </c>
      <c r="T113" s="191" t="n"/>
      <c r="U113" s="203" t="n"/>
    </row>
    <row r="114" ht="15" customHeight="1">
      <c r="A114" s="48" t="n"/>
      <c r="B114" s="48" t="inlineStr">
        <is>
          <t>GLUCOSE</t>
        </is>
      </c>
      <c r="D114" s="48" t="n"/>
      <c r="E114" s="43" t="inlineStr">
        <is>
          <t>mmol/l</t>
        </is>
      </c>
      <c r="F114" s="48" t="n"/>
      <c r="G114" s="43" t="inlineStr">
        <is>
          <t>1</t>
        </is>
      </c>
      <c r="H114" s="62" t="n">
        <v>10</v>
      </c>
      <c r="I114" s="47">
        <f>(H114*F114)/100</f>
        <v/>
      </c>
      <c r="J114" s="43" t="inlineStr">
        <is>
          <t>A</t>
        </is>
      </c>
      <c r="K114" s="62" t="n"/>
      <c r="L114" s="48" t="n"/>
      <c r="M114" s="47">
        <f>ABS(K114-F114) + 1.65*L114</f>
        <v/>
      </c>
      <c r="N114" s="48" t="n"/>
      <c r="O114" s="67">
        <f>L114/K114</f>
        <v/>
      </c>
      <c r="P114" s="67">
        <f>ABS((K114-F114)/F114)</f>
        <v/>
      </c>
      <c r="Q114" s="62">
        <f>((I114-ABS(K114-F114))/L114)-1.65</f>
        <v/>
      </c>
      <c r="R114" s="62">
        <f>Q114+1.65</f>
        <v/>
      </c>
      <c r="S114" s="192">
        <f>IF(M114&gt;I114,"Fail","Pass")</f>
        <v/>
      </c>
      <c r="T114" s="191" t="n"/>
      <c r="U114" s="203" t="n"/>
    </row>
    <row r="115" ht="15" customHeight="1">
      <c r="A115" s="48" t="n"/>
      <c r="B115" s="48" t="inlineStr">
        <is>
          <t>GLUCOSE</t>
        </is>
      </c>
      <c r="D115" s="48" t="n"/>
      <c r="E115" s="43" t="inlineStr">
        <is>
          <t>mmol/l</t>
        </is>
      </c>
      <c r="F115" s="48" t="n"/>
      <c r="G115" s="43" t="inlineStr">
        <is>
          <t>1</t>
        </is>
      </c>
      <c r="H115" s="62" t="n">
        <v>10</v>
      </c>
      <c r="I115" s="47">
        <f>(H115*F115)/100</f>
        <v/>
      </c>
      <c r="J115" s="43" t="inlineStr">
        <is>
          <t>A</t>
        </is>
      </c>
      <c r="K115" s="62" t="n"/>
      <c r="L115" s="48" t="n"/>
      <c r="M115" s="47">
        <f>ABS(K115-F115) + 1.65*L115</f>
        <v/>
      </c>
      <c r="N115" s="48" t="n"/>
      <c r="O115" s="67">
        <f>L115/K115</f>
        <v/>
      </c>
      <c r="P115" s="67">
        <f>ABS((K115-F115)/F115)</f>
        <v/>
      </c>
      <c r="Q115" s="62">
        <f>((I115-ABS(K115-F115))/L115)-1.65</f>
        <v/>
      </c>
      <c r="R115" s="62">
        <f>Q115+1.65</f>
        <v/>
      </c>
      <c r="S115" s="192">
        <f>IF(M115&gt;I115,"Fail","Pass")</f>
        <v/>
      </c>
      <c r="T115" s="191" t="n"/>
      <c r="U115" s="203" t="n"/>
    </row>
    <row r="116" ht="15" customHeight="1">
      <c r="A116" s="48" t="n"/>
      <c r="B116" s="48" t="inlineStr">
        <is>
          <t>GLYCATED HAEMOGLOBIN (NGSP)</t>
        </is>
      </c>
      <c r="D116" s="48" t="n"/>
      <c r="E116" s="43" t="inlineStr">
        <is>
          <t>%</t>
        </is>
      </c>
      <c r="F116" s="48" t="n"/>
      <c r="G116" s="43" t="inlineStr">
        <is>
          <t>2</t>
        </is>
      </c>
      <c r="H116" s="63" t="n">
        <v>6</v>
      </c>
      <c r="I116" s="47">
        <f>(H116*F116)/100</f>
        <v/>
      </c>
      <c r="J116" s="43" t="inlineStr">
        <is>
          <t>B</t>
        </is>
      </c>
      <c r="K116" s="63" t="n"/>
      <c r="L116" s="48" t="n"/>
      <c r="M116" s="47">
        <f>ABS(K116-F116) + 1.65*L116</f>
        <v/>
      </c>
      <c r="N116" s="48" t="n"/>
      <c r="O116" s="67">
        <f>L116/K116</f>
        <v/>
      </c>
      <c r="P116" s="67">
        <f>ABS((K116-F116)/F116)</f>
        <v/>
      </c>
      <c r="Q116" s="62">
        <f>((I116-ABS(K116-F116))/L116)-1.65</f>
        <v/>
      </c>
      <c r="R116" s="62">
        <f>Q116+1.65</f>
        <v/>
      </c>
      <c r="S116" s="192">
        <f>IF(M116&gt;I116,"Fail","Pass")</f>
        <v/>
      </c>
      <c r="T116" s="191" t="n"/>
      <c r="U116" s="203" t="n"/>
    </row>
    <row r="117" ht="15" customHeight="1">
      <c r="A117" s="48" t="n"/>
      <c r="B117" s="48" t="inlineStr">
        <is>
          <t>GLYCATED HAEMOGLOBIN (NGSP)</t>
        </is>
      </c>
      <c r="D117" s="48" t="n"/>
      <c r="E117" s="43" t="inlineStr">
        <is>
          <t>%</t>
        </is>
      </c>
      <c r="F117" s="48" t="n"/>
      <c r="G117" s="43" t="inlineStr">
        <is>
          <t>2</t>
        </is>
      </c>
      <c r="H117" s="63" t="n">
        <v>6</v>
      </c>
      <c r="I117" s="47">
        <f>(H117*F117)/100</f>
        <v/>
      </c>
      <c r="J117" s="43" t="inlineStr">
        <is>
          <t>B</t>
        </is>
      </c>
      <c r="K117" s="63" t="n"/>
      <c r="L117" s="48" t="n"/>
      <c r="M117" s="47">
        <f>ABS(K117-F117) + 1.65*L117</f>
        <v/>
      </c>
      <c r="N117" s="48" t="n"/>
      <c r="O117" s="67">
        <f>L117/K117</f>
        <v/>
      </c>
      <c r="P117" s="67">
        <f>ABS((K117-F117)/F117)</f>
        <v/>
      </c>
      <c r="Q117" s="62">
        <f>((I117-ABS(K117-F117))/L117)-1.65</f>
        <v/>
      </c>
      <c r="R117" s="62">
        <f>Q117+1.65</f>
        <v/>
      </c>
      <c r="S117" s="192">
        <f>IF(M117&gt;I117,"Fail","Pass")</f>
        <v/>
      </c>
      <c r="T117" s="191" t="n"/>
      <c r="U117" s="203" t="n"/>
    </row>
    <row r="118" ht="15" customHeight="1">
      <c r="A118" s="48" t="n"/>
      <c r="B118" s="48" t="inlineStr">
        <is>
          <t>GLYCATED HAEMOGLOBIN (NGSP)</t>
        </is>
      </c>
      <c r="D118" s="48" t="n"/>
      <c r="E118" s="43" t="inlineStr">
        <is>
          <t>%</t>
        </is>
      </c>
      <c r="F118" s="48" t="n"/>
      <c r="G118" s="43" t="inlineStr">
        <is>
          <t>2</t>
        </is>
      </c>
      <c r="H118" s="63" t="n">
        <v>6</v>
      </c>
      <c r="I118" s="47">
        <f>(H118*F118)/100</f>
        <v/>
      </c>
      <c r="J118" s="43" t="inlineStr">
        <is>
          <t>B</t>
        </is>
      </c>
      <c r="K118" s="63" t="n"/>
      <c r="L118" s="48" t="n"/>
      <c r="M118" s="47">
        <f>ABS(K118-F118) + 1.65*L118</f>
        <v/>
      </c>
      <c r="N118" s="48" t="n"/>
      <c r="O118" s="67">
        <f>L118/K118</f>
        <v/>
      </c>
      <c r="P118" s="67">
        <f>ABS((K118-F118)/F118)</f>
        <v/>
      </c>
      <c r="Q118" s="62">
        <f>((I118-ABS(K118-F118))/L118)-1.65</f>
        <v/>
      </c>
      <c r="R118" s="62">
        <f>Q118+1.65</f>
        <v/>
      </c>
      <c r="S118" s="192">
        <f>IF(M118&gt;I118,"Fail","Pass")</f>
        <v/>
      </c>
      <c r="T118" s="191" t="n"/>
      <c r="U118" s="203" t="n"/>
    </row>
    <row r="119" ht="15" customHeight="1">
      <c r="A119" s="48" t="n"/>
      <c r="B119" s="48" t="inlineStr">
        <is>
          <t>GLYCATED HAEMOGLOBIN (NGSP)</t>
        </is>
      </c>
      <c r="D119" s="48" t="n"/>
      <c r="E119" s="43" t="inlineStr">
        <is>
          <t>%</t>
        </is>
      </c>
      <c r="F119" s="48" t="n"/>
      <c r="G119" s="43" t="inlineStr">
        <is>
          <t>2</t>
        </is>
      </c>
      <c r="H119" s="63" t="n">
        <v>6</v>
      </c>
      <c r="I119" s="47">
        <f>(H119*F119)/100</f>
        <v/>
      </c>
      <c r="J119" s="43" t="inlineStr">
        <is>
          <t>B</t>
        </is>
      </c>
      <c r="K119" s="63" t="n"/>
      <c r="L119" s="48" t="n"/>
      <c r="M119" s="47">
        <f>ABS(K119-F119) + 1.65*L119</f>
        <v/>
      </c>
      <c r="N119" s="48" t="n"/>
      <c r="O119" s="67">
        <f>L119/K119</f>
        <v/>
      </c>
      <c r="P119" s="67">
        <f>ABS((K119-F119)/F119)</f>
        <v/>
      </c>
      <c r="Q119" s="62">
        <f>((I119-ABS(K119-F119))/L119)-1.65</f>
        <v/>
      </c>
      <c r="R119" s="62">
        <f>Q119+1.65</f>
        <v/>
      </c>
      <c r="S119" s="192">
        <f>IF(M119&gt;I119,"Fail","Pass")</f>
        <v/>
      </c>
      <c r="T119" s="191" t="n"/>
      <c r="U119" s="203" t="n"/>
    </row>
    <row r="120" ht="15" customHeight="1">
      <c r="A120" s="48" t="n"/>
      <c r="B120" s="48" t="inlineStr">
        <is>
          <t>HAPTOGLOBIN</t>
        </is>
      </c>
      <c r="D120" s="48" t="n"/>
      <c r="E120" s="43" t="inlineStr">
        <is>
          <t>g/l</t>
        </is>
      </c>
      <c r="F120" s="48" t="n"/>
      <c r="G120" s="43" t="inlineStr">
        <is>
          <t>2</t>
        </is>
      </c>
      <c r="H120" s="62" t="n">
        <v>27.3</v>
      </c>
      <c r="I120" s="47">
        <f>(H120*F120)/100</f>
        <v/>
      </c>
      <c r="J120" s="43" t="inlineStr">
        <is>
          <t>A</t>
        </is>
      </c>
      <c r="K120" s="62" t="n"/>
      <c r="L120" s="48" t="n"/>
      <c r="M120" s="47">
        <f>ABS(K120-F120) + 1.65*L120</f>
        <v/>
      </c>
      <c r="N120" s="48" t="n"/>
      <c r="O120" s="67">
        <f>L120/K120</f>
        <v/>
      </c>
      <c r="P120" s="67">
        <f>ABS((K120-F120)/F120)</f>
        <v/>
      </c>
      <c r="Q120" s="62">
        <f>((I120-ABS(K120-F120))/L120)-1.65</f>
        <v/>
      </c>
      <c r="R120" s="62">
        <f>Q120+1.65</f>
        <v/>
      </c>
      <c r="S120" s="192">
        <f>IF(M120&gt;I120,"Fail","Pass")</f>
        <v/>
      </c>
      <c r="T120" s="191" t="n"/>
      <c r="U120" s="203" t="n"/>
    </row>
    <row r="121" ht="15" customHeight="1">
      <c r="A121" s="48" t="n"/>
      <c r="B121" s="48" t="inlineStr">
        <is>
          <t>HAPTOGLOBIN</t>
        </is>
      </c>
      <c r="D121" s="48" t="n"/>
      <c r="E121" s="43" t="inlineStr">
        <is>
          <t>g/l</t>
        </is>
      </c>
      <c r="F121" s="48" t="n"/>
      <c r="G121" s="43" t="inlineStr">
        <is>
          <t>2</t>
        </is>
      </c>
      <c r="H121" s="62" t="n">
        <v>27.3</v>
      </c>
      <c r="I121" s="47">
        <f>(H121*F121)/100</f>
        <v/>
      </c>
      <c r="J121" s="43" t="inlineStr">
        <is>
          <t>A</t>
        </is>
      </c>
      <c r="K121" s="62" t="n"/>
      <c r="L121" s="48" t="n"/>
      <c r="M121" s="47">
        <f>ABS(K121-F121) + 1.65*L121</f>
        <v/>
      </c>
      <c r="N121" s="48" t="n"/>
      <c r="O121" s="67">
        <f>L121/K121</f>
        <v/>
      </c>
      <c r="P121" s="67">
        <f>ABS((K121-F121)/F121)</f>
        <v/>
      </c>
      <c r="Q121" s="62">
        <f>((I121-ABS(K121-F121))/L121)-1.65</f>
        <v/>
      </c>
      <c r="R121" s="62">
        <f>Q121+1.65</f>
        <v/>
      </c>
      <c r="S121" s="192">
        <f>IF(M121&gt;I121,"Fail","Pass")</f>
        <v/>
      </c>
      <c r="T121" s="191" t="n"/>
      <c r="U121" s="203" t="n"/>
    </row>
    <row r="122" ht="15" customHeight="1">
      <c r="A122" s="48" t="n"/>
      <c r="B122" s="48" t="inlineStr">
        <is>
          <t>HDL CHOLESTEROL</t>
        </is>
      </c>
      <c r="D122" s="48" t="n"/>
      <c r="E122" s="43" t="inlineStr">
        <is>
          <t>mmol/l</t>
        </is>
      </c>
      <c r="F122" s="48" t="n"/>
      <c r="G122" s="43" t="inlineStr">
        <is>
          <t>2</t>
        </is>
      </c>
      <c r="H122" s="62" t="n">
        <v>20</v>
      </c>
      <c r="I122" s="47">
        <f>(H122*F122)/100</f>
        <v/>
      </c>
      <c r="J122" s="43" t="inlineStr">
        <is>
          <t>A</t>
        </is>
      </c>
      <c r="K122" s="62" t="n"/>
      <c r="L122" s="48" t="n"/>
      <c r="M122" s="47">
        <f>ABS(K122-F122) + 1.65*L122</f>
        <v/>
      </c>
      <c r="N122" s="48" t="n"/>
      <c r="O122" s="67">
        <f>L122/K122</f>
        <v/>
      </c>
      <c r="P122" s="67">
        <f>ABS((K122-F122)/F122)</f>
        <v/>
      </c>
      <c r="Q122" s="62">
        <f>((I122-ABS(K122-F122))/L122)-1.65</f>
        <v/>
      </c>
      <c r="R122" s="62">
        <f>Q122+1.65</f>
        <v/>
      </c>
      <c r="S122" s="192">
        <f>IF(M122&gt;I122,"Fail","Pass")</f>
        <v/>
      </c>
      <c r="T122" s="191" t="n"/>
      <c r="U122" s="203" t="n"/>
    </row>
    <row r="123" ht="15" customHeight="1">
      <c r="A123" s="48" t="n"/>
      <c r="B123" s="48" t="inlineStr">
        <is>
          <t>HDL CHOLESTEROL</t>
        </is>
      </c>
      <c r="D123" s="48" t="n"/>
      <c r="E123" s="43" t="inlineStr">
        <is>
          <t>mmol/l</t>
        </is>
      </c>
      <c r="F123" s="48" t="n"/>
      <c r="G123" s="43" t="inlineStr">
        <is>
          <t>2</t>
        </is>
      </c>
      <c r="H123" s="62" t="n">
        <v>20</v>
      </c>
      <c r="I123" s="47">
        <f>(H123*F123)/100</f>
        <v/>
      </c>
      <c r="J123" s="43" t="inlineStr">
        <is>
          <t>A</t>
        </is>
      </c>
      <c r="K123" s="62" t="n"/>
      <c r="L123" s="48" t="n"/>
      <c r="M123" s="47">
        <f>ABS(K123-F123) + 1.65*L123</f>
        <v/>
      </c>
      <c r="N123" s="48" t="n"/>
      <c r="O123" s="67">
        <f>L123/K123</f>
        <v/>
      </c>
      <c r="P123" s="67">
        <f>ABS((K123-F123)/F123)</f>
        <v/>
      </c>
      <c r="Q123" s="62">
        <f>((I123-ABS(K123-F123))/L123)-1.65</f>
        <v/>
      </c>
      <c r="R123" s="62">
        <f>Q123+1.65</f>
        <v/>
      </c>
      <c r="S123" s="192">
        <f>IF(M123&gt;I123,"Fail","Pass")</f>
        <v/>
      </c>
      <c r="T123" s="191" t="n"/>
      <c r="U123" s="203" t="n"/>
    </row>
    <row r="124" ht="15" customHeight="1">
      <c r="A124" s="48" t="n"/>
      <c r="B124" s="48" t="inlineStr">
        <is>
          <t>HIGH-SENSITIVITY TROPONIN T</t>
        </is>
      </c>
      <c r="D124" s="48" t="n"/>
      <c r="E124" s="43" t="inlineStr">
        <is>
          <t>ng/l</t>
        </is>
      </c>
      <c r="F124" s="48" t="n"/>
      <c r="G124" s="43" t="inlineStr">
        <is>
          <t>3</t>
        </is>
      </c>
      <c r="H124" s="62" t="n">
        <v>17.6</v>
      </c>
      <c r="I124" s="47">
        <f>(H124*F124)/100</f>
        <v/>
      </c>
      <c r="J124" s="43" t="inlineStr">
        <is>
          <t>B</t>
        </is>
      </c>
      <c r="K124" s="62" t="n"/>
      <c r="L124" s="48" t="n"/>
      <c r="M124" s="47">
        <f>ABS(K124-F124) + 1.65*L124</f>
        <v/>
      </c>
      <c r="N124" s="48" t="n"/>
      <c r="O124" s="67">
        <f>L124/K124</f>
        <v/>
      </c>
      <c r="P124" s="67">
        <f>ABS((K124-F124)/F124)</f>
        <v/>
      </c>
      <c r="Q124" s="62">
        <f>((I124-ABS(K124-F124))/L124)-1.65</f>
        <v/>
      </c>
      <c r="R124" s="62">
        <f>Q124+1.65</f>
        <v/>
      </c>
      <c r="S124" s="192">
        <f>IF(M124&gt;I124,"Fail","Pass")</f>
        <v/>
      </c>
      <c r="T124" s="191" t="n"/>
      <c r="U124" s="203" t="n"/>
    </row>
    <row r="125" ht="15" customHeight="1">
      <c r="A125" s="48" t="n"/>
      <c r="B125" s="48" t="inlineStr">
        <is>
          <t>HIGH-SENSITIVITY TROPONIN T</t>
        </is>
      </c>
      <c r="D125" s="48" t="n"/>
      <c r="E125" s="43" t="inlineStr">
        <is>
          <t>ng/l</t>
        </is>
      </c>
      <c r="F125" s="48" t="n"/>
      <c r="G125" s="43" t="inlineStr">
        <is>
          <t>1</t>
        </is>
      </c>
      <c r="H125" s="62" t="n">
        <v>17.6</v>
      </c>
      <c r="I125" s="47">
        <f>(H125*F125)/100</f>
        <v/>
      </c>
      <c r="J125" s="43" t="inlineStr">
        <is>
          <t>B</t>
        </is>
      </c>
      <c r="K125" s="62" t="n"/>
      <c r="L125" s="48" t="n"/>
      <c r="M125" s="47">
        <f>ABS(K125-F125) + 1.65*L125</f>
        <v/>
      </c>
      <c r="N125" s="48" t="n"/>
      <c r="O125" s="67">
        <f>L125/K125</f>
        <v/>
      </c>
      <c r="P125" s="67">
        <f>ABS((K125-F125)/F125)</f>
        <v/>
      </c>
      <c r="Q125" s="62">
        <f>((I125-ABS(K125-F125))/L125)-1.65</f>
        <v/>
      </c>
      <c r="R125" s="62">
        <f>Q125+1.65</f>
        <v/>
      </c>
      <c r="S125" s="192">
        <f>IF(M125&gt;I125,"Fail","Pass")</f>
        <v/>
      </c>
      <c r="T125" s="191" t="n"/>
      <c r="U125" s="203" t="n"/>
      <c r="V125" s="120" t="n"/>
      <c r="W125" s="120" t="n"/>
      <c r="X125" s="120" t="n"/>
      <c r="Y125" s="120" t="n"/>
      <c r="AB125" s="120" t="n"/>
      <c r="AC125" s="66" t="n"/>
      <c r="AD125" s="66" t="n"/>
      <c r="AE125" s="66" t="n"/>
    </row>
    <row r="126" ht="15" customHeight="1">
      <c r="A126" s="48" t="n"/>
      <c r="B126" s="48" t="inlineStr">
        <is>
          <t>HIGH-SENSITIVITY TROPONIN T</t>
        </is>
      </c>
      <c r="D126" s="48" t="n"/>
      <c r="E126" s="43" t="inlineStr">
        <is>
          <t>ng/l</t>
        </is>
      </c>
      <c r="F126" s="48" t="n"/>
      <c r="G126" s="43" t="inlineStr">
        <is>
          <t>1</t>
        </is>
      </c>
      <c r="H126" s="62" t="n">
        <v>17.6</v>
      </c>
      <c r="I126" s="47">
        <f>(H126*F126)/100</f>
        <v/>
      </c>
      <c r="J126" s="43" t="inlineStr">
        <is>
          <t>C</t>
        </is>
      </c>
      <c r="K126" s="62" t="n"/>
      <c r="L126" s="48" t="n"/>
      <c r="M126" s="47">
        <f>ABS(K126-F126) + 1.65*L126</f>
        <v/>
      </c>
      <c r="N126" s="48" t="n"/>
      <c r="O126" s="67">
        <f>L126/K126</f>
        <v/>
      </c>
      <c r="P126" s="67">
        <f>ABS((K126-F126)/F126)</f>
        <v/>
      </c>
      <c r="Q126" s="62">
        <f>((I126-ABS(K126-F126))/L126)-1.65</f>
        <v/>
      </c>
      <c r="R126" s="62">
        <f>Q126+1.65</f>
        <v/>
      </c>
      <c r="S126" s="192">
        <f>IF(M126&gt;I126,"Fail","Pass")</f>
        <v/>
      </c>
      <c r="T126" s="191" t="n"/>
      <c r="U126" s="203" t="n"/>
      <c r="V126" s="120" t="n"/>
      <c r="W126" s="120" t="n"/>
      <c r="X126" s="120" t="n"/>
      <c r="Y126" s="120" t="n"/>
      <c r="AB126" s="120" t="n"/>
      <c r="AC126" s="121" t="n"/>
      <c r="AD126" s="121" t="n"/>
      <c r="AE126" s="121" t="n"/>
    </row>
    <row r="127" ht="15" customHeight="1">
      <c r="A127" s="48" t="n"/>
      <c r="B127" s="48" t="inlineStr">
        <is>
          <t>HIGH-SENSITIVITY TROPONIN T</t>
        </is>
      </c>
      <c r="D127" s="48" t="n"/>
      <c r="E127" s="43" t="inlineStr">
        <is>
          <t>ng/l</t>
        </is>
      </c>
      <c r="F127" s="48" t="n"/>
      <c r="G127" s="43" t="inlineStr">
        <is>
          <t>1</t>
        </is>
      </c>
      <c r="H127" s="62" t="n">
        <v>17.6</v>
      </c>
      <c r="I127" s="47">
        <f>(H127*F127)/100</f>
        <v/>
      </c>
      <c r="J127" s="43" t="inlineStr">
        <is>
          <t>C</t>
        </is>
      </c>
      <c r="K127" s="62" t="n"/>
      <c r="L127" s="48" t="n"/>
      <c r="M127" s="47">
        <f>ABS(K127-F127) + 1.65*L127</f>
        <v/>
      </c>
      <c r="N127" s="48" t="n"/>
      <c r="O127" s="67">
        <f>L127/K127</f>
        <v/>
      </c>
      <c r="P127" s="67">
        <f>ABS((K127-F127)/F127)</f>
        <v/>
      </c>
      <c r="Q127" s="62">
        <f>((I127-ABS(K127-F127))/L127)-1.65</f>
        <v/>
      </c>
      <c r="R127" s="62">
        <f>Q127+1.65</f>
        <v/>
      </c>
      <c r="S127" s="192">
        <f>IF(M127&gt;I127,"Fail","Pass")</f>
        <v/>
      </c>
      <c r="T127" s="191" t="n"/>
      <c r="U127" s="203" t="n"/>
      <c r="V127" s="120" t="n"/>
      <c r="W127" s="120" t="n"/>
      <c r="X127" s="120" t="n"/>
      <c r="Y127" s="120" t="n"/>
      <c r="AB127" s="120" t="n"/>
      <c r="AC127" s="121" t="n"/>
      <c r="AD127" s="121" t="n"/>
      <c r="AE127" s="121" t="n"/>
    </row>
    <row r="128" ht="15" customHeight="1">
      <c r="A128" s="48" t="n"/>
      <c r="B128" s="48" t="inlineStr">
        <is>
          <t>IGG CSF</t>
        </is>
      </c>
      <c r="D128" s="48" t="n"/>
      <c r="E128" s="43" t="inlineStr">
        <is>
          <t>mg/l</t>
        </is>
      </c>
      <c r="F128" s="48" t="n"/>
      <c r="G128" s="43" t="inlineStr">
        <is>
          <t>1</t>
        </is>
      </c>
      <c r="H128" s="62" t="n">
        <v>20</v>
      </c>
      <c r="I128" s="47">
        <f>(H128*F128)/100</f>
        <v/>
      </c>
      <c r="J128" s="43" t="inlineStr">
        <is>
          <t>C4</t>
        </is>
      </c>
      <c r="K128" s="62" t="n"/>
      <c r="L128" s="48" t="n"/>
      <c r="M128" s="47">
        <f>ABS(K128-F128) + 1.65*L128</f>
        <v/>
      </c>
      <c r="N128" s="48" t="n"/>
      <c r="O128" s="67">
        <f>L128/K128</f>
        <v/>
      </c>
      <c r="P128" s="67">
        <f>ABS((K128-F128)/F128)</f>
        <v/>
      </c>
      <c r="Q128" s="62">
        <f>((I128-ABS(K128-F128))/L128)-1.65</f>
        <v/>
      </c>
      <c r="R128" s="62">
        <f>Q128+1.65</f>
        <v/>
      </c>
      <c r="S128" s="192">
        <f>IF(M128&gt;I128,"Fail","Pass")</f>
        <v/>
      </c>
      <c r="T128" s="191" t="n"/>
      <c r="U128" s="203" t="n"/>
      <c r="V128" s="120" t="n"/>
      <c r="W128" s="120" t="n"/>
      <c r="X128" s="120" t="n"/>
      <c r="Y128" s="120" t="n"/>
      <c r="AB128" s="120" t="n"/>
      <c r="AC128" s="121" t="n"/>
      <c r="AD128" s="121" t="n"/>
      <c r="AE128" s="121" t="n"/>
    </row>
    <row r="129" ht="15" customHeight="1">
      <c r="A129" s="48" t="n"/>
      <c r="B129" s="48" t="inlineStr">
        <is>
          <t>IGG CSF</t>
        </is>
      </c>
      <c r="D129" s="48" t="n"/>
      <c r="E129" s="43" t="inlineStr">
        <is>
          <t>mg/l</t>
        </is>
      </c>
      <c r="F129" s="48" t="n"/>
      <c r="G129" s="43" t="inlineStr">
        <is>
          <t>1</t>
        </is>
      </c>
      <c r="H129" s="62" t="n">
        <v>20</v>
      </c>
      <c r="I129" s="47">
        <f>(H129*F129)/100</f>
        <v/>
      </c>
      <c r="J129" s="43" t="inlineStr">
        <is>
          <t>C4</t>
        </is>
      </c>
      <c r="K129" s="62" t="n"/>
      <c r="L129" s="48" t="n"/>
      <c r="M129" s="47">
        <f>ABS(K129-F129) + 1.65*L129</f>
        <v/>
      </c>
      <c r="N129" s="48" t="n"/>
      <c r="O129" s="67">
        <f>L129/K129</f>
        <v/>
      </c>
      <c r="P129" s="67">
        <f>ABS((K129-F129)/F129)</f>
        <v/>
      </c>
      <c r="Q129" s="62">
        <f>((I129-ABS(K129-F129))/L129)-1.65</f>
        <v/>
      </c>
      <c r="R129" s="62">
        <f>Q129+1.65</f>
        <v/>
      </c>
      <c r="S129" s="192">
        <f>IF(M129&gt;I129,"Fail","Pass")</f>
        <v/>
      </c>
      <c r="T129" s="191" t="n"/>
      <c r="U129" s="203" t="n"/>
      <c r="V129" s="120" t="n"/>
      <c r="W129" s="120" t="n"/>
      <c r="X129" s="120" t="n"/>
      <c r="Y129" s="120" t="n"/>
      <c r="AB129" s="120" t="n"/>
      <c r="AC129" s="121" t="n"/>
      <c r="AD129" s="121" t="n"/>
      <c r="AE129" s="121" t="n"/>
    </row>
    <row r="130" ht="15" customHeight="1">
      <c r="A130" s="48" t="n"/>
      <c r="B130" s="48" t="inlineStr">
        <is>
          <t>IMMUNOGLOBULIN A</t>
        </is>
      </c>
      <c r="D130" s="48" t="n"/>
      <c r="E130" s="43" t="inlineStr">
        <is>
          <t>g/l</t>
        </is>
      </c>
      <c r="F130" s="48" t="n"/>
      <c r="G130" s="43" t="inlineStr">
        <is>
          <t>2</t>
        </is>
      </c>
      <c r="H130" s="62" t="n">
        <v>15</v>
      </c>
      <c r="I130" s="47">
        <f>(H130*F130)/100</f>
        <v/>
      </c>
      <c r="J130" s="43" t="inlineStr">
        <is>
          <t>A</t>
        </is>
      </c>
      <c r="K130" s="62" t="n"/>
      <c r="L130" s="48" t="n"/>
      <c r="M130" s="47">
        <f>ABS(K130-F130) + 1.65*L130</f>
        <v/>
      </c>
      <c r="N130" s="48" t="n"/>
      <c r="O130" s="67">
        <f>L130/K130</f>
        <v/>
      </c>
      <c r="P130" s="67">
        <f>ABS((K130-F130)/F130)</f>
        <v/>
      </c>
      <c r="Q130" s="62">
        <f>((I130-ABS(K130-F130))/L130)-1.65</f>
        <v/>
      </c>
      <c r="R130" s="62">
        <f>Q130+1.65</f>
        <v/>
      </c>
      <c r="S130" s="192">
        <f>IF(M130&gt;I130,"Fail","Pass")</f>
        <v/>
      </c>
      <c r="T130" s="191" t="n"/>
      <c r="U130" s="203" t="n"/>
      <c r="V130" s="69" t="n"/>
      <c r="W130" s="69" t="n"/>
      <c r="X130" s="69" t="n"/>
      <c r="Y130" s="69" t="n"/>
      <c r="AB130" s="69" t="n"/>
      <c r="AC130" s="71" t="n"/>
      <c r="AD130" s="71" t="n"/>
      <c r="AE130" s="71" t="n"/>
    </row>
    <row r="131" ht="15" customHeight="1">
      <c r="A131" s="48" t="n"/>
      <c r="B131" s="48" t="inlineStr">
        <is>
          <t>IMMUNOGLOBULIN A</t>
        </is>
      </c>
      <c r="D131" s="48" t="n"/>
      <c r="E131" s="43" t="inlineStr">
        <is>
          <t>g/l</t>
        </is>
      </c>
      <c r="F131" s="48" t="n"/>
      <c r="G131" s="43" t="inlineStr">
        <is>
          <t>2</t>
        </is>
      </c>
      <c r="H131" s="62" t="n">
        <v>15</v>
      </c>
      <c r="I131" s="47">
        <f>(H131*F131)/100</f>
        <v/>
      </c>
      <c r="J131" s="43" t="inlineStr">
        <is>
          <t>A</t>
        </is>
      </c>
      <c r="K131" s="62" t="n"/>
      <c r="L131" s="48" t="n"/>
      <c r="M131" s="47">
        <f>ABS(K131-F131) + 1.65*L131</f>
        <v/>
      </c>
      <c r="N131" s="48" t="n"/>
      <c r="O131" s="67">
        <f>L131/K131</f>
        <v/>
      </c>
      <c r="P131" s="67">
        <f>ABS((K131-F131)/F131)</f>
        <v/>
      </c>
      <c r="Q131" s="62">
        <f>((I131-ABS(K131-F131))/L131)-1.65</f>
        <v/>
      </c>
      <c r="R131" s="62">
        <f>Q131+1.65</f>
        <v/>
      </c>
      <c r="S131" s="192">
        <f>IF(M131&gt;I131,"Fail","Pass")</f>
        <v/>
      </c>
      <c r="T131" s="191" t="n"/>
      <c r="U131" s="203" t="n"/>
      <c r="V131" s="69" t="n"/>
      <c r="W131" s="69" t="n"/>
      <c r="X131" s="69" t="n"/>
      <c r="Y131" s="69" t="n"/>
      <c r="AB131" s="69" t="n"/>
      <c r="AC131" s="71" t="n"/>
      <c r="AD131" s="71" t="n"/>
      <c r="AE131" s="71" t="n"/>
    </row>
    <row r="132" ht="15" customHeight="1">
      <c r="A132" s="48" t="n"/>
      <c r="B132" s="48" t="inlineStr">
        <is>
          <t>IMMUNOGLOBULIN G</t>
        </is>
      </c>
      <c r="D132" s="48" t="n"/>
      <c r="E132" s="43" t="inlineStr">
        <is>
          <t>g/l</t>
        </is>
      </c>
      <c r="F132" s="48" t="n"/>
      <c r="G132" s="43" t="inlineStr">
        <is>
          <t>1</t>
        </is>
      </c>
      <c r="H132" s="62" t="n">
        <v>20</v>
      </c>
      <c r="I132" s="47">
        <f>(H132*F132)/100</f>
        <v/>
      </c>
      <c r="J132" s="43" t="inlineStr">
        <is>
          <t>A</t>
        </is>
      </c>
      <c r="K132" s="62" t="n"/>
      <c r="L132" s="48" t="n"/>
      <c r="M132" s="47">
        <f>ABS(K132-F132) + 1.65*L132</f>
        <v/>
      </c>
      <c r="N132" s="48" t="n"/>
      <c r="O132" s="67">
        <f>L132/K132</f>
        <v/>
      </c>
      <c r="P132" s="67">
        <f>ABS((K132-F132)/F132)</f>
        <v/>
      </c>
      <c r="Q132" s="62">
        <f>((I132-ABS(K132-F132))/L132)-1.65</f>
        <v/>
      </c>
      <c r="R132" s="62">
        <f>Q132+1.65</f>
        <v/>
      </c>
      <c r="S132" s="192">
        <f>IF(M132&gt;I132,"Fail","Pass")</f>
        <v/>
      </c>
      <c r="T132" s="191" t="n"/>
      <c r="U132" s="203" t="n"/>
      <c r="V132" s="69" t="n"/>
      <c r="W132" s="69" t="n"/>
      <c r="X132" s="69" t="n"/>
      <c r="Y132" s="69" t="n"/>
      <c r="AB132" s="69" t="n"/>
      <c r="AC132" s="66" t="n"/>
      <c r="AD132" s="66" t="n"/>
      <c r="AE132" s="66" t="n"/>
    </row>
    <row r="133" ht="15" customHeight="1">
      <c r="A133" s="48" t="n"/>
      <c r="B133" s="48" t="inlineStr">
        <is>
          <t>IMMUNOGLOBULIN G</t>
        </is>
      </c>
      <c r="D133" s="48" t="n"/>
      <c r="E133" s="43" t="inlineStr">
        <is>
          <t>g/l</t>
        </is>
      </c>
      <c r="F133" s="48" t="n"/>
      <c r="G133" s="43" t="inlineStr">
        <is>
          <t>1</t>
        </is>
      </c>
      <c r="H133" s="62" t="n">
        <v>20</v>
      </c>
      <c r="I133" s="47">
        <f>(H133*F133)/100</f>
        <v/>
      </c>
      <c r="J133" s="43" t="inlineStr">
        <is>
          <t>A</t>
        </is>
      </c>
      <c r="K133" s="62" t="n"/>
      <c r="L133" s="48" t="n"/>
      <c r="M133" s="47">
        <f>ABS(K133-F133) + 1.65*L133</f>
        <v/>
      </c>
      <c r="N133" s="48" t="n"/>
      <c r="O133" s="67">
        <f>L133/K133</f>
        <v/>
      </c>
      <c r="P133" s="67">
        <f>ABS((K133-F133)/F133)</f>
        <v/>
      </c>
      <c r="Q133" s="62">
        <f>((I133-ABS(K133-F133))/L133)-1.65</f>
        <v/>
      </c>
      <c r="R133" s="62">
        <f>Q133+1.65</f>
        <v/>
      </c>
      <c r="S133" s="192">
        <f>IF(M133&gt;I133,"Fail","Pass")</f>
        <v/>
      </c>
      <c r="T133" s="191" t="n"/>
      <c r="U133" s="203" t="n"/>
      <c r="V133" s="69" t="n"/>
      <c r="W133" s="69" t="n"/>
      <c r="X133" s="69" t="n"/>
      <c r="Y133" s="69" t="n"/>
      <c r="AB133" s="69" t="n"/>
      <c r="AC133" s="70" t="n"/>
      <c r="AD133" s="70" t="n"/>
      <c r="AE133" s="70" t="n"/>
    </row>
    <row r="134" ht="15" customHeight="1">
      <c r="A134" s="48" t="n"/>
      <c r="B134" s="48" t="inlineStr">
        <is>
          <t>IMMUNOGLOBULIN M</t>
        </is>
      </c>
      <c r="D134" s="48" t="n"/>
      <c r="E134" s="43" t="inlineStr">
        <is>
          <t>g/l</t>
        </is>
      </c>
      <c r="F134" s="48" t="n"/>
      <c r="G134" s="43" t="inlineStr">
        <is>
          <t>2</t>
        </is>
      </c>
      <c r="H134" s="62" t="n">
        <v>28</v>
      </c>
      <c r="I134" s="47">
        <f>(H134*F134)/100</f>
        <v/>
      </c>
      <c r="J134" s="43" t="inlineStr">
        <is>
          <t>A</t>
        </is>
      </c>
      <c r="K134" s="62" t="n"/>
      <c r="L134" s="48" t="n"/>
      <c r="M134" s="64">
        <f>ABS(K134-F134) + 1.65*L134</f>
        <v/>
      </c>
      <c r="N134" s="48" t="n"/>
      <c r="O134" s="67">
        <f>L134/K134</f>
        <v/>
      </c>
      <c r="P134" s="67">
        <f>ABS((K134-F134)/F134)</f>
        <v/>
      </c>
      <c r="Q134" s="62">
        <f>((I134-ABS(K134-F134))/L134)-1.65</f>
        <v/>
      </c>
      <c r="R134" s="62">
        <f>Q134+1.65</f>
        <v/>
      </c>
      <c r="S134" s="192">
        <f>IF(M134&gt;I134,"Fail","Pass")</f>
        <v/>
      </c>
      <c r="T134" s="191" t="n"/>
      <c r="U134" s="203" t="n"/>
      <c r="V134" s="69" t="n"/>
      <c r="W134" s="69" t="n"/>
      <c r="X134" s="69" t="n"/>
      <c r="Y134" s="69" t="n"/>
      <c r="AB134" s="69" t="n"/>
      <c r="AC134" s="131" t="n"/>
      <c r="AD134" s="131" t="n"/>
      <c r="AE134" s="131" t="n"/>
    </row>
    <row r="135" ht="15" customHeight="1">
      <c r="A135" s="48" t="n"/>
      <c r="B135" s="48" t="inlineStr">
        <is>
          <t>IMMUNOGLOBULIN M</t>
        </is>
      </c>
      <c r="D135" s="48" t="n"/>
      <c r="E135" s="43" t="inlineStr">
        <is>
          <t>g/l</t>
        </is>
      </c>
      <c r="F135" s="48" t="n"/>
      <c r="G135" s="43" t="inlineStr">
        <is>
          <t>1</t>
        </is>
      </c>
      <c r="H135" s="62" t="n">
        <v>28</v>
      </c>
      <c r="I135" s="64">
        <f>(H135*F135)/100</f>
        <v/>
      </c>
      <c r="J135" s="43" t="inlineStr">
        <is>
          <t>A</t>
        </is>
      </c>
      <c r="K135" s="62" t="n"/>
      <c r="L135" s="48" t="n"/>
      <c r="M135" s="64">
        <f>ABS(K135-F135) + 1.65*L135</f>
        <v/>
      </c>
      <c r="N135" s="48" t="n"/>
      <c r="O135" s="67">
        <f>L135/K135</f>
        <v/>
      </c>
      <c r="P135" s="67">
        <f>ABS((K135-F135)/F135)</f>
        <v/>
      </c>
      <c r="Q135" s="62">
        <f>((I135-ABS(K135-F135))/L135)-1.65</f>
        <v/>
      </c>
      <c r="R135" s="62">
        <f>Q135+1.65</f>
        <v/>
      </c>
      <c r="S135" s="192">
        <f>IF(M135&gt;I135,"Fail","Pass")</f>
        <v/>
      </c>
      <c r="T135" s="191" t="n"/>
      <c r="U135" s="203" t="n"/>
      <c r="V135" s="69" t="n"/>
      <c r="W135" s="69" t="n"/>
      <c r="X135" s="69" t="n"/>
      <c r="Y135" s="69" t="n"/>
      <c r="AB135" s="69" t="n"/>
      <c r="AC135" s="133" t="n"/>
      <c r="AD135" s="133" t="n"/>
      <c r="AE135" s="133" t="n"/>
    </row>
    <row r="136" ht="15" customHeight="1">
      <c r="A136" s="48" t="n"/>
      <c r="B136" s="48" t="inlineStr">
        <is>
          <t>INORGANIC PHOSPHATE URINE</t>
        </is>
      </c>
      <c r="D136" s="48" t="n"/>
      <c r="E136" s="43" t="inlineStr">
        <is>
          <t>mmol/l</t>
        </is>
      </c>
      <c r="F136" s="48" t="n"/>
      <c r="G136" s="43" t="inlineStr">
        <is>
          <t>1</t>
        </is>
      </c>
      <c r="H136" s="62" t="n">
        <v>22.1</v>
      </c>
      <c r="I136" s="47">
        <f>(H136*F136)/100</f>
        <v/>
      </c>
      <c r="J136" s="43" t="inlineStr">
        <is>
          <t>C3</t>
        </is>
      </c>
      <c r="K136" s="62" t="n"/>
      <c r="L136" s="48" t="n"/>
      <c r="M136" s="47">
        <f>ABS(K136-F136) + 1.65*L136</f>
        <v/>
      </c>
      <c r="N136" s="48" t="n"/>
      <c r="O136" s="67">
        <f>L136/K136</f>
        <v/>
      </c>
      <c r="P136" s="67">
        <f>ABS((K136-F136)/F136)</f>
        <v/>
      </c>
      <c r="Q136" s="62">
        <f>((I136-ABS(K136-F136))/L136)-1.65</f>
        <v/>
      </c>
      <c r="R136" s="62">
        <f>Q136+1.65</f>
        <v/>
      </c>
      <c r="S136" s="192">
        <f>IF(M136&gt;I136,"Fail","Pass")</f>
        <v/>
      </c>
      <c r="T136" s="191" t="n"/>
      <c r="U136" s="203" t="n"/>
      <c r="V136" s="69" t="n"/>
      <c r="W136" s="69" t="n"/>
      <c r="X136" s="69" t="n"/>
      <c r="Y136" s="69" t="n"/>
      <c r="AB136" s="69" t="n"/>
      <c r="AC136" s="69" t="n"/>
      <c r="AD136" s="69" t="n"/>
      <c r="AE136" s="69" t="n"/>
    </row>
    <row r="137" ht="15" customHeight="1">
      <c r="A137" s="48" t="n"/>
      <c r="B137" s="48" t="inlineStr">
        <is>
          <t>INORGANIC PHOSPHATE URINE</t>
        </is>
      </c>
      <c r="D137" s="48" t="n"/>
      <c r="E137" s="43" t="inlineStr">
        <is>
          <t>mmol/l</t>
        </is>
      </c>
      <c r="F137" s="48" t="n"/>
      <c r="G137" s="43" t="inlineStr">
        <is>
          <t>1</t>
        </is>
      </c>
      <c r="H137" s="62" t="n">
        <v>22.1</v>
      </c>
      <c r="I137" s="47">
        <f>(H137*F137)/100</f>
        <v/>
      </c>
      <c r="J137" s="43" t="inlineStr">
        <is>
          <t>C3</t>
        </is>
      </c>
      <c r="K137" s="62" t="n"/>
      <c r="L137" s="48" t="n"/>
      <c r="M137" s="47">
        <f>ABS(K137-F137) + 1.65*L137</f>
        <v/>
      </c>
      <c r="N137" s="48" t="n"/>
      <c r="O137" s="67">
        <f>L137/K137</f>
        <v/>
      </c>
      <c r="P137" s="67">
        <f>ABS((K137-F137)/F137)</f>
        <v/>
      </c>
      <c r="Q137" s="62">
        <f>((I137-ABS(K137-F137))/L137)-1.65</f>
        <v/>
      </c>
      <c r="R137" s="62">
        <f>Q137+1.65</f>
        <v/>
      </c>
      <c r="S137" s="192">
        <f>IF(M137&gt;I137,"Fail","Pass")</f>
        <v/>
      </c>
      <c r="T137" s="191" t="n"/>
      <c r="U137" s="203" t="n"/>
      <c r="V137" s="69" t="n"/>
      <c r="W137" s="69" t="n"/>
      <c r="X137" s="69" t="n"/>
      <c r="Y137" s="69" t="n"/>
      <c r="AB137" s="69" t="n"/>
      <c r="AC137" s="69" t="n"/>
      <c r="AD137" s="69" t="n"/>
      <c r="AE137" s="69" t="n"/>
    </row>
    <row r="138" ht="15" customHeight="1">
      <c r="A138" s="48" t="n"/>
      <c r="B138" s="48" t="inlineStr">
        <is>
          <t>INSULIN</t>
        </is>
      </c>
      <c r="D138" s="48" t="n"/>
      <c r="E138" s="43" t="inlineStr">
        <is>
          <t>uU/ml</t>
        </is>
      </c>
      <c r="F138" s="48" t="n"/>
      <c r="G138" s="43" t="inlineStr">
        <is>
          <t>2</t>
        </is>
      </c>
      <c r="H138" s="62" t="n">
        <v>32.9</v>
      </c>
      <c r="I138" s="47">
        <f>(H138*F138)/100</f>
        <v/>
      </c>
      <c r="J138" s="43" t="inlineStr">
        <is>
          <t>A</t>
        </is>
      </c>
      <c r="K138" s="62" t="n"/>
      <c r="L138" s="48" t="n"/>
      <c r="M138" s="47">
        <f>ABS(K138-F138) + 1.65*L138</f>
        <v/>
      </c>
      <c r="N138" s="48" t="n"/>
      <c r="O138" s="67">
        <f>L138/K138</f>
        <v/>
      </c>
      <c r="P138" s="67">
        <f>ABS((K138-F138)/F138)</f>
        <v/>
      </c>
      <c r="Q138" s="62">
        <f>((I138-ABS(K138-F138))/L138)-1.65</f>
        <v/>
      </c>
      <c r="R138" s="62">
        <f>Q138+1.65</f>
        <v/>
      </c>
      <c r="S138" s="192">
        <f>IF(M138&gt;I138,"Fail","Pass")</f>
        <v/>
      </c>
      <c r="T138" s="191" t="n"/>
      <c r="U138" s="203" t="n"/>
      <c r="V138" s="69" t="n"/>
      <c r="W138" s="69" t="n"/>
      <c r="X138" s="69" t="n"/>
      <c r="Y138" s="69" t="n"/>
      <c r="AB138" s="69" t="n"/>
      <c r="AC138" s="71" t="n"/>
      <c r="AD138" s="71" t="n"/>
      <c r="AE138" s="71" t="n"/>
    </row>
    <row r="139" ht="15" customHeight="1">
      <c r="A139" s="48" t="n"/>
      <c r="B139" s="48" t="inlineStr">
        <is>
          <t>INSULIN</t>
        </is>
      </c>
      <c r="D139" s="48" t="n"/>
      <c r="E139" s="43" t="inlineStr">
        <is>
          <t>uU/ml</t>
        </is>
      </c>
      <c r="F139" s="48" t="n"/>
      <c r="G139" s="43" t="inlineStr">
        <is>
          <t>2</t>
        </is>
      </c>
      <c r="H139" s="62" t="n">
        <v>32.9</v>
      </c>
      <c r="I139" s="47">
        <f>(H139*F139)/100</f>
        <v/>
      </c>
      <c r="J139" s="43" t="inlineStr">
        <is>
          <t>A</t>
        </is>
      </c>
      <c r="K139" s="62" t="n"/>
      <c r="L139" s="48" t="n"/>
      <c r="M139" s="47">
        <f>ABS(K139-F139) + 1.65*L139</f>
        <v/>
      </c>
      <c r="N139" s="48" t="n"/>
      <c r="O139" s="67">
        <f>L139/K139</f>
        <v/>
      </c>
      <c r="P139" s="67">
        <f>ABS((K139-F139)/F139)</f>
        <v/>
      </c>
      <c r="Q139" s="62">
        <f>((I139-ABS(K139-F139))/L139)-1.65</f>
        <v/>
      </c>
      <c r="R139" s="62">
        <f>Q139+1.65</f>
        <v/>
      </c>
      <c r="S139" s="192">
        <f>IF(M139&gt;I139,"Fail","Pass")</f>
        <v/>
      </c>
      <c r="T139" s="191" t="n"/>
      <c r="U139" s="203" t="n"/>
      <c r="V139" s="69" t="n"/>
      <c r="W139" s="69" t="n"/>
      <c r="X139" s="69" t="n"/>
      <c r="Y139" s="69" t="n"/>
      <c r="AB139" s="69" t="n"/>
      <c r="AC139" s="69" t="n"/>
    </row>
    <row r="140" ht="15" customHeight="1">
      <c r="A140" s="48" t="n"/>
      <c r="B140" s="48" t="inlineStr">
        <is>
          <t>IRON</t>
        </is>
      </c>
      <c r="D140" s="48" t="n"/>
      <c r="E140" s="43" t="inlineStr">
        <is>
          <t>umol/l</t>
        </is>
      </c>
      <c r="F140" s="48" t="n"/>
      <c r="G140" s="43" t="inlineStr">
        <is>
          <t>2</t>
        </is>
      </c>
      <c r="H140" s="62" t="n">
        <v>15</v>
      </c>
      <c r="I140" s="47">
        <f>(H140*F140)/100</f>
        <v/>
      </c>
      <c r="J140" s="43" t="inlineStr">
        <is>
          <t>A</t>
        </is>
      </c>
      <c r="K140" s="62" t="n"/>
      <c r="L140" s="48" t="n"/>
      <c r="M140" s="47">
        <f>ABS(K140-F140) + 1.65*L140</f>
        <v/>
      </c>
      <c r="N140" s="48" t="n"/>
      <c r="O140" s="67">
        <f>L140/K140</f>
        <v/>
      </c>
      <c r="P140" s="67">
        <f>ABS((K140-F140)/F140)</f>
        <v/>
      </c>
      <c r="Q140" s="62">
        <f>((I140-ABS(K140-F140))/L140)-1.65</f>
        <v/>
      </c>
      <c r="R140" s="62">
        <f>Q140+1.65</f>
        <v/>
      </c>
      <c r="S140" s="192">
        <f>IF(M140&gt;I140,"Fail","Pass")</f>
        <v/>
      </c>
      <c r="T140" s="191" t="n"/>
      <c r="U140" s="203" t="n"/>
      <c r="V140" s="69" t="n"/>
      <c r="W140" s="69" t="n"/>
      <c r="X140" s="69" t="n"/>
      <c r="Y140" s="69" t="n"/>
      <c r="AB140" s="69" t="n"/>
      <c r="AC140" s="69" t="n"/>
    </row>
    <row r="141" ht="15" customFormat="1" customHeight="1" s="52">
      <c r="A141" s="48" t="n"/>
      <c r="B141" s="48" t="inlineStr">
        <is>
          <t>IRON</t>
        </is>
      </c>
      <c r="D141" s="48" t="n"/>
      <c r="E141" s="43" t="inlineStr">
        <is>
          <t>umol/l</t>
        </is>
      </c>
      <c r="F141" s="48" t="n"/>
      <c r="G141" s="43" t="inlineStr">
        <is>
          <t>2</t>
        </is>
      </c>
      <c r="H141" s="62" t="n">
        <v>15</v>
      </c>
      <c r="I141" s="47">
        <f>(H141*F141)/100</f>
        <v/>
      </c>
      <c r="J141" s="43" t="inlineStr">
        <is>
          <t>A</t>
        </is>
      </c>
      <c r="K141" s="62" t="n"/>
      <c r="L141" s="48" t="n"/>
      <c r="M141" s="47">
        <f>ABS(K141-F141) + 1.65*L141</f>
        <v/>
      </c>
      <c r="N141" s="48" t="n"/>
      <c r="O141" s="67">
        <f>L141/K141</f>
        <v/>
      </c>
      <c r="P141" s="67">
        <f>ABS((K141-F141)/F141)</f>
        <v/>
      </c>
      <c r="Q141" s="62">
        <f>((I141-ABS(K141-F141))/L141)-1.65</f>
        <v/>
      </c>
      <c r="R141" s="62">
        <f>Q141+1.65</f>
        <v/>
      </c>
      <c r="S141" s="192">
        <f>IF(M141&gt;I141,"Fail","Pass")</f>
        <v/>
      </c>
      <c r="T141" s="191" t="n"/>
      <c r="U141" s="203" t="n"/>
    </row>
    <row r="142" ht="15" customFormat="1" customHeight="1" s="52">
      <c r="A142" s="48" t="n"/>
      <c r="B142" s="48" t="inlineStr">
        <is>
          <t>LACTATE</t>
        </is>
      </c>
      <c r="D142" s="48" t="n"/>
      <c r="E142" s="43" t="inlineStr">
        <is>
          <t>mmol/l</t>
        </is>
      </c>
      <c r="F142" s="48" t="n"/>
      <c r="G142" s="43" t="inlineStr">
        <is>
          <t>2</t>
        </is>
      </c>
      <c r="H142" s="62" t="n">
        <v>30.4</v>
      </c>
      <c r="I142" s="47">
        <f>(H142*F142)/100</f>
        <v/>
      </c>
      <c r="J142" s="43" t="inlineStr">
        <is>
          <t>A</t>
        </is>
      </c>
      <c r="K142" s="62" t="n"/>
      <c r="L142" s="48" t="n"/>
      <c r="M142" s="47">
        <f>ABS(K142-F142) + 1.65*L142</f>
        <v/>
      </c>
      <c r="N142" s="48" t="n"/>
      <c r="O142" s="67">
        <f>L142/K142</f>
        <v/>
      </c>
      <c r="P142" s="67">
        <f>ABS((K142-F142)/F142)</f>
        <v/>
      </c>
      <c r="Q142" s="62">
        <f>((I142-ABS(K142-F142))/L142)-1.65</f>
        <v/>
      </c>
      <c r="R142" s="62">
        <f>Q142+1.65</f>
        <v/>
      </c>
      <c r="S142" s="192">
        <f>IF(M142&gt;I142,"Fail","Pass")</f>
        <v/>
      </c>
      <c r="T142" s="191" t="n"/>
      <c r="U142" s="203" t="n"/>
    </row>
    <row r="143" ht="15" customFormat="1" customHeight="1" s="52">
      <c r="A143" s="48" t="n"/>
      <c r="B143" s="48" t="inlineStr">
        <is>
          <t>LACTATE</t>
        </is>
      </c>
      <c r="D143" s="48" t="n"/>
      <c r="E143" s="43" t="inlineStr">
        <is>
          <t>mmol/l</t>
        </is>
      </c>
      <c r="F143" s="48" t="n"/>
      <c r="G143" s="43" t="inlineStr">
        <is>
          <t>2</t>
        </is>
      </c>
      <c r="H143" s="62" t="n">
        <v>30.4</v>
      </c>
      <c r="I143" s="47">
        <f>(H143*F143)/100</f>
        <v/>
      </c>
      <c r="J143" s="43" t="inlineStr">
        <is>
          <t>A</t>
        </is>
      </c>
      <c r="K143" s="62" t="n"/>
      <c r="L143" s="48" t="n"/>
      <c r="M143" s="47">
        <f>ABS(K143-F143) + 1.65*L143</f>
        <v/>
      </c>
      <c r="N143" s="48" t="n"/>
      <c r="O143" s="67">
        <f>L143/K143</f>
        <v/>
      </c>
      <c r="P143" s="67">
        <f>ABS((K143-F143)/F143)</f>
        <v/>
      </c>
      <c r="Q143" s="62">
        <f>((I143-ABS(K143-F143))/L143)-1.65</f>
        <v/>
      </c>
      <c r="R143" s="62">
        <f>Q143+1.65</f>
        <v/>
      </c>
      <c r="S143" s="192">
        <f>IF(M143&gt;I143,"Fail","Pass")</f>
        <v/>
      </c>
      <c r="T143" s="191" t="n"/>
      <c r="U143" s="203" t="n"/>
    </row>
    <row r="144" ht="15" customFormat="1" customHeight="1" s="52">
      <c r="A144" s="48" t="n"/>
      <c r="B144" s="48" t="inlineStr">
        <is>
          <t>LACTATE DEHYDROGENASE</t>
        </is>
      </c>
      <c r="D144" s="48" t="n"/>
      <c r="E144" s="43" t="inlineStr">
        <is>
          <t>U/l</t>
        </is>
      </c>
      <c r="F144" s="48" t="n"/>
      <c r="G144" s="43" t="inlineStr">
        <is>
          <t>2</t>
        </is>
      </c>
      <c r="H144" s="62" t="n">
        <v>15</v>
      </c>
      <c r="I144" s="47">
        <f>(H144*F144)/100</f>
        <v/>
      </c>
      <c r="J144" s="43" t="inlineStr">
        <is>
          <t>A</t>
        </is>
      </c>
      <c r="K144" s="62" t="n"/>
      <c r="L144" s="48" t="n"/>
      <c r="M144" s="47">
        <f>ABS(K144-F144) + 1.65*L144</f>
        <v/>
      </c>
      <c r="N144" s="48" t="n"/>
      <c r="O144" s="67">
        <f>L144/K144</f>
        <v/>
      </c>
      <c r="P144" s="67">
        <f>ABS((K144-F144)/F144)</f>
        <v/>
      </c>
      <c r="Q144" s="62">
        <f>((I144-ABS(K144-F144))/L144)-1.65</f>
        <v/>
      </c>
      <c r="R144" s="62">
        <f>Q144+1.65</f>
        <v/>
      </c>
      <c r="S144" s="192">
        <f>IF(M144&gt;I144,"Fail","Pass")</f>
        <v/>
      </c>
      <c r="T144" s="191" t="n"/>
      <c r="U144" s="203" t="n"/>
    </row>
    <row r="145" ht="15" customFormat="1" customHeight="1" s="52">
      <c r="A145" s="48" t="n"/>
      <c r="B145" s="48" t="inlineStr">
        <is>
          <t>LACTATE DEHYDROGENASE</t>
        </is>
      </c>
      <c r="D145" s="48" t="n"/>
      <c r="E145" s="43" t="inlineStr">
        <is>
          <t>U/l</t>
        </is>
      </c>
      <c r="F145" s="48" t="n"/>
      <c r="G145" s="43" t="inlineStr">
        <is>
          <t>2</t>
        </is>
      </c>
      <c r="H145" s="62" t="n">
        <v>15</v>
      </c>
      <c r="I145" s="47">
        <f>(H145*F145)/100</f>
        <v/>
      </c>
      <c r="J145" s="43" t="inlineStr">
        <is>
          <t>A</t>
        </is>
      </c>
      <c r="K145" s="62" t="n"/>
      <c r="L145" s="48" t="n"/>
      <c r="M145" s="47">
        <f>ABS(K145-F145) + 1.65*L145</f>
        <v/>
      </c>
      <c r="N145" s="48" t="n"/>
      <c r="O145" s="67">
        <f>L145/K145</f>
        <v/>
      </c>
      <c r="P145" s="67">
        <f>ABS((K145-F145)/F145)</f>
        <v/>
      </c>
      <c r="Q145" s="62">
        <f>((I145-ABS(K145-F145))/L145)-1.65</f>
        <v/>
      </c>
      <c r="R145" s="62">
        <f>Q145+1.65</f>
        <v/>
      </c>
      <c r="S145" s="192">
        <f>IF(M145&gt;I145,"Fail","Pass")</f>
        <v/>
      </c>
      <c r="T145" s="191" t="n"/>
      <c r="U145" s="203" t="n"/>
    </row>
    <row r="146" ht="15" customFormat="1" customHeight="1" s="52">
      <c r="A146" s="48" t="n"/>
      <c r="B146" s="48" t="inlineStr">
        <is>
          <t>LACTATE DEHYDROGENASE</t>
        </is>
      </c>
      <c r="D146" s="48" t="n"/>
      <c r="E146" s="43" t="inlineStr">
        <is>
          <t>U/l</t>
        </is>
      </c>
      <c r="F146" s="48" t="n"/>
      <c r="G146" s="43" t="inlineStr">
        <is>
          <t>2</t>
        </is>
      </c>
      <c r="H146" s="62" t="n">
        <v>15</v>
      </c>
      <c r="I146" s="47">
        <f>(H146*F146)/100</f>
        <v/>
      </c>
      <c r="J146" s="43" t="inlineStr">
        <is>
          <t>A</t>
        </is>
      </c>
      <c r="K146" s="62" t="n"/>
      <c r="L146" s="48" t="n"/>
      <c r="M146" s="47">
        <f>ABS(K146-F146) + 1.65*L146</f>
        <v/>
      </c>
      <c r="N146" s="48" t="n"/>
      <c r="O146" s="67">
        <f>L146/K146</f>
        <v/>
      </c>
      <c r="P146" s="67">
        <f>ABS((K146-F146)/F146)</f>
        <v/>
      </c>
      <c r="Q146" s="62">
        <f>((I146-ABS(K146-F146))/L146)-1.65</f>
        <v/>
      </c>
      <c r="R146" s="62">
        <f>Q146+1.65</f>
        <v/>
      </c>
      <c r="S146" s="192">
        <f>IF(M146&gt;I146,"Fail","Pass")</f>
        <v/>
      </c>
      <c r="T146" s="191" t="n"/>
      <c r="U146" s="203" t="n"/>
    </row>
    <row r="147" ht="15" customFormat="1" customHeight="1" s="52">
      <c r="A147" s="48" t="n"/>
      <c r="B147" s="48" t="inlineStr">
        <is>
          <t>LACTATE DEHYDROGENASE</t>
        </is>
      </c>
      <c r="D147" s="48" t="n"/>
      <c r="E147" s="43" t="inlineStr">
        <is>
          <t>U/l</t>
        </is>
      </c>
      <c r="F147" s="48" t="n"/>
      <c r="G147" s="43" t="inlineStr">
        <is>
          <t>2</t>
        </is>
      </c>
      <c r="H147" s="62" t="n">
        <v>15</v>
      </c>
      <c r="I147" s="47">
        <f>(H147*F147)/100</f>
        <v/>
      </c>
      <c r="J147" s="43" t="inlineStr">
        <is>
          <t>A</t>
        </is>
      </c>
      <c r="K147" s="62" t="n"/>
      <c r="L147" s="48" t="n"/>
      <c r="M147" s="47">
        <f>ABS(K147-F147) + 1.65*L147</f>
        <v/>
      </c>
      <c r="N147" s="48" t="n"/>
      <c r="O147" s="67">
        <f>L147/K147</f>
        <v/>
      </c>
      <c r="P147" s="67">
        <f>ABS((K147-F147)/F147)</f>
        <v/>
      </c>
      <c r="Q147" s="62">
        <f>((I147-ABS(K147-F147))/L147)-1.65</f>
        <v/>
      </c>
      <c r="R147" s="62">
        <f>Q147+1.65</f>
        <v/>
      </c>
      <c r="S147" s="192">
        <f>IF(M147&gt;I147,"Fail","Pass")</f>
        <v/>
      </c>
      <c r="T147" s="191" t="n"/>
      <c r="U147" s="203" t="n"/>
    </row>
    <row r="148" ht="15" customFormat="1" customHeight="1" s="52">
      <c r="A148" s="48" t="n"/>
      <c r="B148" s="48" t="inlineStr">
        <is>
          <t>LIPASE</t>
        </is>
      </c>
      <c r="D148" s="48" t="n"/>
      <c r="E148" s="43" t="inlineStr">
        <is>
          <t>U/l</t>
        </is>
      </c>
      <c r="F148" s="48" t="n"/>
      <c r="G148" s="43" t="inlineStr">
        <is>
          <t>2</t>
        </is>
      </c>
      <c r="H148" s="62" t="n">
        <v>37.9</v>
      </c>
      <c r="I148" s="47">
        <f>(H148*F148)/100</f>
        <v/>
      </c>
      <c r="J148" s="43" t="inlineStr">
        <is>
          <t>A</t>
        </is>
      </c>
      <c r="K148" s="62" t="n"/>
      <c r="L148" s="48" t="n"/>
      <c r="M148" s="47">
        <f>ABS(K148-F148) + 1.65*L148</f>
        <v/>
      </c>
      <c r="N148" s="48" t="n"/>
      <c r="O148" s="67">
        <f>L148/K148</f>
        <v/>
      </c>
      <c r="P148" s="67">
        <f>ABS((K148-F148)/F148)</f>
        <v/>
      </c>
      <c r="Q148" s="62">
        <f>((I148-ABS(K148-F148))/L148)-1.65</f>
        <v/>
      </c>
      <c r="R148" s="62">
        <f>Q148+1.65</f>
        <v/>
      </c>
      <c r="S148" s="192">
        <f>IF(M148&gt;I148,"Fail","Pass")</f>
        <v/>
      </c>
      <c r="T148" s="191" t="n"/>
      <c r="U148" s="203" t="n"/>
    </row>
    <row r="149" ht="15" customFormat="1" customHeight="1" s="52">
      <c r="A149" s="48" t="n"/>
      <c r="B149" s="48" t="inlineStr">
        <is>
          <t>LIPASE</t>
        </is>
      </c>
      <c r="D149" s="48" t="n"/>
      <c r="E149" s="43" t="inlineStr">
        <is>
          <t>U/l</t>
        </is>
      </c>
      <c r="F149" s="48" t="n"/>
      <c r="G149" s="43" t="inlineStr">
        <is>
          <t>2</t>
        </is>
      </c>
      <c r="H149" s="62" t="n">
        <v>37.9</v>
      </c>
      <c r="I149" s="47">
        <f>(H149*F149)/100</f>
        <v/>
      </c>
      <c r="J149" s="43" t="inlineStr">
        <is>
          <t>A</t>
        </is>
      </c>
      <c r="K149" s="62" t="n"/>
      <c r="L149" s="48" t="n"/>
      <c r="M149" s="47">
        <f>ABS(K149-F149) + 1.65*L149</f>
        <v/>
      </c>
      <c r="N149" s="48" t="n"/>
      <c r="O149" s="67">
        <f>L149/K149</f>
        <v/>
      </c>
      <c r="P149" s="67">
        <f>ABS((K149-F149)/F149)</f>
        <v/>
      </c>
      <c r="Q149" s="62">
        <f>((I149-ABS(K149-F149))/L149)-1.65</f>
        <v/>
      </c>
      <c r="R149" s="62">
        <f>Q149+1.65</f>
        <v/>
      </c>
      <c r="S149" s="192">
        <f>IF(M149&gt;I149,"Fail","Pass")</f>
        <v/>
      </c>
      <c r="T149" s="191" t="n"/>
      <c r="U149" s="203" t="n"/>
    </row>
    <row r="150" ht="15" customFormat="1" customHeight="1" s="52">
      <c r="A150" s="48" t="n"/>
      <c r="B150" s="48" t="inlineStr">
        <is>
          <t>LIPOPROTEIN A2</t>
        </is>
      </c>
      <c r="D150" s="48" t="n"/>
      <c r="E150" s="43" t="inlineStr">
        <is>
          <t>nmol/l</t>
        </is>
      </c>
      <c r="F150" s="48" t="n"/>
      <c r="G150" s="43" t="inlineStr">
        <is>
          <t>2</t>
        </is>
      </c>
      <c r="H150" s="62" t="n">
        <v>24.1</v>
      </c>
      <c r="I150" s="47">
        <f>(H150*F150)/100</f>
        <v/>
      </c>
      <c r="J150" s="43" t="inlineStr">
        <is>
          <t>C3</t>
        </is>
      </c>
      <c r="K150" s="62" t="n"/>
      <c r="L150" s="48" t="n"/>
      <c r="M150" s="47">
        <f>ABS(K150-F150) + 1.65*L150</f>
        <v/>
      </c>
      <c r="N150" s="48" t="n"/>
      <c r="O150" s="67">
        <f>L150/K150</f>
        <v/>
      </c>
      <c r="P150" s="67">
        <f>ABS((K150-F150)/F150)</f>
        <v/>
      </c>
      <c r="Q150" s="62">
        <f>((I150-ABS(K150-F150))/L150)-1.65</f>
        <v/>
      </c>
      <c r="R150" s="62">
        <f>Q150+1.65</f>
        <v/>
      </c>
      <c r="S150" s="192">
        <f>IF(M150&gt;I150,"Fail","Pass")</f>
        <v/>
      </c>
      <c r="T150" s="191" t="n"/>
      <c r="U150" s="203" t="n"/>
    </row>
    <row r="151" ht="15" customFormat="1" customHeight="1" s="52">
      <c r="A151" s="48" t="n"/>
      <c r="B151" s="48" t="inlineStr">
        <is>
          <t>LIPOPROTEIN A2</t>
        </is>
      </c>
      <c r="D151" s="48" t="n"/>
      <c r="E151" s="43" t="inlineStr">
        <is>
          <t>nmol/l</t>
        </is>
      </c>
      <c r="F151" s="48" t="n"/>
      <c r="G151" s="43" t="inlineStr">
        <is>
          <t>2</t>
        </is>
      </c>
      <c r="H151" s="62" t="n">
        <v>24.1</v>
      </c>
      <c r="I151" s="47">
        <f>(H151*F151)/100</f>
        <v/>
      </c>
      <c r="J151" s="43" t="inlineStr">
        <is>
          <t>C3</t>
        </is>
      </c>
      <c r="K151" s="62" t="n"/>
      <c r="L151" s="48" t="n"/>
      <c r="M151" s="47">
        <f>ABS(K151-F151) + 1.65*L151</f>
        <v/>
      </c>
      <c r="N151" s="48" t="n"/>
      <c r="O151" s="67">
        <f>L151/K151</f>
        <v/>
      </c>
      <c r="P151" s="67">
        <f>ABS((K151-F151)/F151)</f>
        <v/>
      </c>
      <c r="Q151" s="62">
        <f>((I151-ABS(K151-F151))/L151)-1.65</f>
        <v/>
      </c>
      <c r="R151" s="62">
        <f>Q151+1.65</f>
        <v/>
      </c>
      <c r="S151" s="192">
        <f>IF(M151&gt;I151,"Fail","Pass")</f>
        <v/>
      </c>
      <c r="T151" s="191" t="n"/>
      <c r="U151" s="203" t="n"/>
    </row>
    <row r="152" ht="15" customFormat="1" customHeight="1" s="52">
      <c r="A152" s="48" t="n"/>
      <c r="B152" s="48" t="inlineStr">
        <is>
          <t>LITHIUM</t>
        </is>
      </c>
      <c r="D152" s="48" t="n"/>
      <c r="E152" s="43" t="inlineStr">
        <is>
          <t>mmol/l</t>
        </is>
      </c>
      <c r="F152" s="48" t="n"/>
      <c r="G152" s="43" t="inlineStr">
        <is>
          <t>2</t>
        </is>
      </c>
      <c r="H152" s="62" t="n">
        <v>15</v>
      </c>
      <c r="I152" s="47">
        <f>(H152*F152)/100</f>
        <v/>
      </c>
      <c r="J152" s="43" t="inlineStr">
        <is>
          <t>A</t>
        </is>
      </c>
      <c r="K152" s="62" t="n"/>
      <c r="L152" s="48" t="n"/>
      <c r="M152" s="47">
        <f>ABS(K152-F152) + 1.65*L152</f>
        <v/>
      </c>
      <c r="N152" s="48" t="n"/>
      <c r="O152" s="67">
        <f>L152/K152</f>
        <v/>
      </c>
      <c r="P152" s="67">
        <f>ABS((K152-F152)/F152)</f>
        <v/>
      </c>
      <c r="Q152" s="62">
        <f>((I152-ABS(K152-F152))/L152)-1.65</f>
        <v/>
      </c>
      <c r="R152" s="62">
        <f>Q152+1.65</f>
        <v/>
      </c>
      <c r="S152" s="192">
        <f>IF(M152&gt;I152,"Fail","Pass")</f>
        <v/>
      </c>
      <c r="T152" s="191" t="n"/>
      <c r="U152" s="203" t="n"/>
    </row>
    <row r="153" ht="15" customFormat="1" customHeight="1" s="52">
      <c r="A153" s="48" t="n"/>
      <c r="B153" s="48" t="inlineStr">
        <is>
          <t>LITHIUM</t>
        </is>
      </c>
      <c r="D153" s="48" t="n"/>
      <c r="E153" s="43" t="inlineStr">
        <is>
          <t>mmol/l</t>
        </is>
      </c>
      <c r="F153" s="48" t="n"/>
      <c r="G153" s="43" t="inlineStr">
        <is>
          <t>2</t>
        </is>
      </c>
      <c r="H153" s="62" t="n">
        <v>15</v>
      </c>
      <c r="I153" s="47">
        <f>(H153*F153)/100</f>
        <v/>
      </c>
      <c r="J153" s="43" t="inlineStr">
        <is>
          <t>A</t>
        </is>
      </c>
      <c r="K153" s="62" t="n"/>
      <c r="L153" s="48" t="n"/>
      <c r="M153" s="47">
        <f>ABS(K153-F153) + 1.65*L153</f>
        <v/>
      </c>
      <c r="N153" s="48" t="n"/>
      <c r="O153" s="67">
        <f>L153/K153</f>
        <v/>
      </c>
      <c r="P153" s="67">
        <f>ABS((K153-F153)/F153)</f>
        <v/>
      </c>
      <c r="Q153" s="62">
        <f>((I153-ABS(K153-F153))/L153)-1.65</f>
        <v/>
      </c>
      <c r="R153" s="62">
        <f>Q153+1.65</f>
        <v/>
      </c>
      <c r="S153" s="192">
        <f>IF(M153&gt;I153,"Fail","Pass")</f>
        <v/>
      </c>
      <c r="T153" s="191" t="n"/>
      <c r="U153" s="203" t="n"/>
    </row>
    <row r="154" ht="15" customFormat="1" customHeight="1" s="52">
      <c r="A154" s="48" t="n"/>
      <c r="B154" s="48" t="inlineStr">
        <is>
          <t>LUTEINISING HORMONE</t>
        </is>
      </c>
      <c r="D154" s="48" t="n"/>
      <c r="E154" s="43" t="inlineStr">
        <is>
          <t>U/l</t>
        </is>
      </c>
      <c r="F154" s="48" t="n"/>
      <c r="G154" s="43" t="inlineStr">
        <is>
          <t>2</t>
        </is>
      </c>
      <c r="H154" s="62" t="n">
        <v>27.9</v>
      </c>
      <c r="I154" s="47">
        <f>(H154*F154)/100</f>
        <v/>
      </c>
      <c r="J154" s="43" t="inlineStr">
        <is>
          <t>A</t>
        </is>
      </c>
      <c r="K154" s="62" t="n"/>
      <c r="L154" s="48" t="n"/>
      <c r="M154" s="47">
        <f>ABS(K154-F154) + 1.65*L154</f>
        <v/>
      </c>
      <c r="N154" s="48" t="n"/>
      <c r="O154" s="67">
        <f>L154/K154</f>
        <v/>
      </c>
      <c r="P154" s="67">
        <f>ABS((K154-F154)/F154)</f>
        <v/>
      </c>
      <c r="Q154" s="62">
        <f>((I154-ABS(K154-F154))/L154)-1.65</f>
        <v/>
      </c>
      <c r="R154" s="62">
        <f>Q154+1.65</f>
        <v/>
      </c>
      <c r="S154" s="192">
        <f>IF(M154&gt;I154,"Fail","Pass")</f>
        <v/>
      </c>
      <c r="T154" s="191" t="n"/>
      <c r="U154" s="203" t="n"/>
    </row>
    <row r="155" ht="15" customFormat="1" customHeight="1" s="52">
      <c r="A155" s="48" t="n"/>
      <c r="B155" s="48" t="inlineStr">
        <is>
          <t>LUTEINISING HORMONE</t>
        </is>
      </c>
      <c r="D155" s="48" t="n"/>
      <c r="E155" s="43" t="inlineStr">
        <is>
          <t>U/l</t>
        </is>
      </c>
      <c r="F155" s="48" t="n"/>
      <c r="G155" s="43" t="inlineStr">
        <is>
          <t>2</t>
        </is>
      </c>
      <c r="H155" s="62" t="n">
        <v>27.9</v>
      </c>
      <c r="I155" s="47">
        <f>(H155*F155)/100</f>
        <v/>
      </c>
      <c r="J155" s="43" t="inlineStr">
        <is>
          <t>A</t>
        </is>
      </c>
      <c r="K155" s="62" t="n"/>
      <c r="L155" s="48" t="n"/>
      <c r="M155" s="47">
        <f>ABS(K155-F155) + 1.65*L155</f>
        <v/>
      </c>
      <c r="N155" s="48" t="n"/>
      <c r="O155" s="67">
        <f>L155/K155</f>
        <v/>
      </c>
      <c r="P155" s="67">
        <f>ABS((K155-F155)/F155)</f>
        <v/>
      </c>
      <c r="Q155" s="62">
        <f>((I155-ABS(K155-F155))/L155)-1.65</f>
        <v/>
      </c>
      <c r="R155" s="62">
        <f>Q155+1.65</f>
        <v/>
      </c>
      <c r="S155" s="192">
        <f>IF(M155&gt;I155,"Fail","Pass")</f>
        <v/>
      </c>
      <c r="T155" s="191" t="n"/>
      <c r="U155" s="203" t="n"/>
    </row>
    <row r="156" ht="15" customFormat="1" customHeight="1" s="52">
      <c r="A156" s="48" t="n"/>
      <c r="B156" s="48" t="inlineStr">
        <is>
          <t>MAGNESIUM</t>
        </is>
      </c>
      <c r="D156" s="48" t="n"/>
      <c r="E156" s="43" t="inlineStr">
        <is>
          <t>mmol/l</t>
        </is>
      </c>
      <c r="F156" s="48" t="n"/>
      <c r="G156" s="43" t="inlineStr">
        <is>
          <t>2</t>
        </is>
      </c>
      <c r="H156" s="62" t="n">
        <v>11</v>
      </c>
      <c r="I156" s="47">
        <f>(H156*F156)/100</f>
        <v/>
      </c>
      <c r="J156" s="43" t="inlineStr">
        <is>
          <t>C1</t>
        </is>
      </c>
      <c r="K156" s="62" t="n"/>
      <c r="L156" s="48" t="n"/>
      <c r="M156" s="47">
        <f>ABS(K156-F156) + 1.65*L156</f>
        <v/>
      </c>
      <c r="N156" s="48" t="n"/>
      <c r="O156" s="67">
        <f>L156/K156</f>
        <v/>
      </c>
      <c r="P156" s="67">
        <f>ABS((K156-F156)/F156)</f>
        <v/>
      </c>
      <c r="Q156" s="62">
        <f>((I156-ABS(K156-F156))/L156)-1.65</f>
        <v/>
      </c>
      <c r="R156" s="62">
        <f>Q156+1.65</f>
        <v/>
      </c>
      <c r="S156" s="192">
        <f>IF(M156&gt;I156,"Fail","Pass")</f>
        <v/>
      </c>
      <c r="T156" s="191" t="n"/>
      <c r="U156" s="203" t="n"/>
    </row>
    <row r="157" ht="15" customFormat="1" customHeight="1" s="52">
      <c r="A157" s="48" t="n"/>
      <c r="B157" s="48" t="inlineStr">
        <is>
          <t>MAGNESIUM</t>
        </is>
      </c>
      <c r="D157" s="48" t="n"/>
      <c r="E157" s="43" t="inlineStr">
        <is>
          <t>mmol/l</t>
        </is>
      </c>
      <c r="F157" s="48" t="n"/>
      <c r="G157" s="43" t="inlineStr">
        <is>
          <t>2</t>
        </is>
      </c>
      <c r="H157" s="62" t="n">
        <v>11</v>
      </c>
      <c r="I157" s="47">
        <f>(H157*F157)/100</f>
        <v/>
      </c>
      <c r="J157" s="43" t="inlineStr">
        <is>
          <t>C1</t>
        </is>
      </c>
      <c r="K157" s="62" t="n"/>
      <c r="L157" s="48" t="n"/>
      <c r="M157" s="47">
        <f>ABS(K157-F157) + 1.65*L157</f>
        <v/>
      </c>
      <c r="N157" s="48" t="n"/>
      <c r="O157" s="67">
        <f>L157/K157</f>
        <v/>
      </c>
      <c r="P157" s="67">
        <f>ABS((K157-F157)/F157)</f>
        <v/>
      </c>
      <c r="Q157" s="62">
        <f>((I157-ABS(K157-F157))/L157)-1.65</f>
        <v/>
      </c>
      <c r="R157" s="62">
        <f>Q157+1.65</f>
        <v/>
      </c>
      <c r="S157" s="192">
        <f>IF(M157&gt;I157,"Fail","Pass")</f>
        <v/>
      </c>
      <c r="T157" s="191" t="n"/>
      <c r="U157" s="203" t="n"/>
    </row>
    <row r="158" ht="15" customFormat="1" customHeight="1" s="52">
      <c r="A158" s="48" t="n"/>
      <c r="B158" s="48" t="inlineStr">
        <is>
          <t>MAGNESIUM</t>
        </is>
      </c>
      <c r="D158" s="48" t="n"/>
      <c r="E158" s="43" t="inlineStr">
        <is>
          <t>mmol/l</t>
        </is>
      </c>
      <c r="F158" s="48" t="n"/>
      <c r="G158" s="43" t="inlineStr">
        <is>
          <t>2</t>
        </is>
      </c>
      <c r="H158" s="62" t="n">
        <v>11</v>
      </c>
      <c r="I158" s="47">
        <f>(H158*F158)/100</f>
        <v/>
      </c>
      <c r="J158" s="43" t="inlineStr">
        <is>
          <t>C1</t>
        </is>
      </c>
      <c r="K158" s="62" t="n"/>
      <c r="L158" s="48" t="n"/>
      <c r="M158" s="64">
        <f>ABS(K158-F158) + 1.65*L158</f>
        <v/>
      </c>
      <c r="N158" s="48" t="n"/>
      <c r="O158" s="67">
        <f>L158/K158</f>
        <v/>
      </c>
      <c r="P158" s="67">
        <f>ABS((K158-F158)/F158)</f>
        <v/>
      </c>
      <c r="Q158" s="62">
        <f>((I158-ABS(K158-F158))/L158)-1.65</f>
        <v/>
      </c>
      <c r="R158" s="62">
        <f>Q158+1.65</f>
        <v/>
      </c>
      <c r="S158" s="192">
        <f>IF(M158&gt;I158,"Fail","Pass")</f>
        <v/>
      </c>
      <c r="T158" s="191" t="n"/>
      <c r="U158" s="203" t="n"/>
    </row>
    <row r="159" ht="15" customFormat="1" customHeight="1" s="52">
      <c r="A159" s="48" t="n"/>
      <c r="B159" s="48" t="inlineStr">
        <is>
          <t>MAGNESIUM</t>
        </is>
      </c>
      <c r="D159" s="48" t="n"/>
      <c r="E159" s="43" t="inlineStr">
        <is>
          <t>mmol/l</t>
        </is>
      </c>
      <c r="F159" s="48" t="n"/>
      <c r="G159" s="43" t="inlineStr">
        <is>
          <t>2</t>
        </is>
      </c>
      <c r="H159" s="62" t="n">
        <v>11</v>
      </c>
      <c r="I159" s="47">
        <f>(H159*F159)/100</f>
        <v/>
      </c>
      <c r="J159" s="43" t="inlineStr">
        <is>
          <t>C1</t>
        </is>
      </c>
      <c r="K159" s="62" t="n"/>
      <c r="L159" s="48" t="n"/>
      <c r="M159" s="64">
        <f>ABS(K159-F159) + 1.65*L159</f>
        <v/>
      </c>
      <c r="N159" s="48" t="n"/>
      <c r="O159" s="67">
        <f>L159/K159</f>
        <v/>
      </c>
      <c r="P159" s="67">
        <f>ABS((K159-F159)/F159)</f>
        <v/>
      </c>
      <c r="Q159" s="62">
        <f>((I159-ABS(K159-F159))/L159)-1.65</f>
        <v/>
      </c>
      <c r="R159" s="62">
        <f>Q159+1.65</f>
        <v/>
      </c>
      <c r="S159" s="192">
        <f>IF(M159&gt;I159,"Fail","Pass")</f>
        <v/>
      </c>
      <c r="T159" s="191" t="n"/>
      <c r="U159" s="203" t="n"/>
    </row>
    <row r="160" ht="15" customFormat="1" customHeight="1" s="52">
      <c r="A160" s="48" t="n"/>
      <c r="B160" s="48" t="inlineStr">
        <is>
          <t>MAGNESIUM URINE</t>
        </is>
      </c>
      <c r="D160" s="48" t="n"/>
      <c r="E160" s="43" t="inlineStr">
        <is>
          <t>mmol/l</t>
        </is>
      </c>
      <c r="F160" s="48" t="n"/>
      <c r="G160" s="43" t="inlineStr">
        <is>
          <t>1</t>
        </is>
      </c>
      <c r="H160" s="62" t="n">
        <v>45</v>
      </c>
      <c r="I160" s="47">
        <f>(H160*F160)/100</f>
        <v/>
      </c>
      <c r="J160" s="43" t="inlineStr">
        <is>
          <t>C3</t>
        </is>
      </c>
      <c r="K160" s="62" t="n"/>
      <c r="L160" s="48" t="n"/>
      <c r="M160" s="47">
        <f>ABS(K160-F160) + 1.65*L160</f>
        <v/>
      </c>
      <c r="N160" s="48" t="n"/>
      <c r="O160" s="67">
        <f>L160/K160</f>
        <v/>
      </c>
      <c r="P160" s="67">
        <f>ABS((K160-F160)/F160)</f>
        <v/>
      </c>
      <c r="Q160" s="62">
        <f>((I160-ABS(K160-F160))/L160)-1.65</f>
        <v/>
      </c>
      <c r="R160" s="62">
        <f>Q160+1.65</f>
        <v/>
      </c>
      <c r="S160" s="192">
        <f>IF(M160&gt;I160,"Fail","Pass")</f>
        <v/>
      </c>
      <c r="T160" s="191" t="n"/>
      <c r="U160" s="203" t="n"/>
    </row>
    <row r="161" ht="15" customFormat="1" customHeight="1" s="52">
      <c r="A161" s="48" t="n"/>
      <c r="B161" s="48" t="inlineStr">
        <is>
          <t>MAGNESIUM URINE</t>
        </is>
      </c>
      <c r="D161" s="48" t="n"/>
      <c r="E161" s="43" t="inlineStr">
        <is>
          <t>mmol/l</t>
        </is>
      </c>
      <c r="F161" s="48" t="n"/>
      <c r="G161" s="43" t="inlineStr">
        <is>
          <t>1</t>
        </is>
      </c>
      <c r="H161" s="62" t="n">
        <v>45</v>
      </c>
      <c r="I161" s="47">
        <f>(H161*F161)/100</f>
        <v/>
      </c>
      <c r="J161" s="43" t="inlineStr">
        <is>
          <t>C3</t>
        </is>
      </c>
      <c r="K161" s="62" t="n"/>
      <c r="L161" s="48" t="n"/>
      <c r="M161" s="47">
        <f>ABS(K161-F161) + 1.65*L161</f>
        <v/>
      </c>
      <c r="N161" s="48" t="n"/>
      <c r="O161" s="67">
        <f>L161/K161</f>
        <v/>
      </c>
      <c r="P161" s="67">
        <f>ABS((K161-F161)/F161)</f>
        <v/>
      </c>
      <c r="Q161" s="62">
        <f>((I161-ABS(K161-F161))/L161)-1.65</f>
        <v/>
      </c>
      <c r="R161" s="62">
        <f>Q161+1.65</f>
        <v/>
      </c>
      <c r="S161" s="192">
        <f>IF(M161&gt;I161,"Fail","Pass")</f>
        <v/>
      </c>
      <c r="T161" s="191" t="n"/>
      <c r="U161" s="203" t="n"/>
      <c r="V161" s="69" t="n"/>
      <c r="W161" s="69" t="n"/>
      <c r="X161" s="69" t="n"/>
      <c r="Y161" s="69" t="n"/>
      <c r="AB161" s="69" t="n"/>
      <c r="AC161" s="132" t="n"/>
      <c r="AD161" s="132" t="n"/>
      <c r="AE161" s="132" t="n"/>
    </row>
    <row r="162" ht="15" customFormat="1" customHeight="1" s="52">
      <c r="A162" s="48" t="n"/>
      <c r="B162" s="48" t="inlineStr">
        <is>
          <t>OESTRADIOL III</t>
        </is>
      </c>
      <c r="D162" s="48" t="n"/>
      <c r="E162" s="43" t="inlineStr">
        <is>
          <t>pmol/l</t>
        </is>
      </c>
      <c r="F162" s="48" t="n"/>
      <c r="G162" s="43" t="inlineStr">
        <is>
          <t>1</t>
        </is>
      </c>
      <c r="H162" s="62" t="n">
        <v>26.9</v>
      </c>
      <c r="I162" s="47">
        <f>(H162*F162)/100</f>
        <v/>
      </c>
      <c r="J162" s="43" t="inlineStr">
        <is>
          <t>A</t>
        </is>
      </c>
      <c r="K162" s="62" t="n"/>
      <c r="L162" s="48" t="n"/>
      <c r="M162" s="47">
        <f>ABS(K162-F162) + 1.65*L162</f>
        <v/>
      </c>
      <c r="N162" s="48" t="n"/>
      <c r="O162" s="67">
        <f>L162/K162</f>
        <v/>
      </c>
      <c r="P162" s="67">
        <f>ABS((K162-F162)/F162)</f>
        <v/>
      </c>
      <c r="Q162" s="62">
        <f>((I162-ABS(K162-F162))/L162)-1.65</f>
        <v/>
      </c>
      <c r="R162" s="62">
        <f>Q162+1.65</f>
        <v/>
      </c>
      <c r="S162" s="192">
        <f>IF(M162&gt;I162,"Fail","Pass")</f>
        <v/>
      </c>
      <c r="T162" s="191" t="n"/>
      <c r="U162" s="203" t="n"/>
      <c r="V162" s="69" t="n"/>
      <c r="W162" s="69" t="n"/>
      <c r="X162" s="69" t="n"/>
      <c r="Y162" s="69" t="n"/>
      <c r="AB162" s="69" t="n"/>
      <c r="AC162" s="69" t="n"/>
      <c r="AD162" s="69" t="n"/>
      <c r="AE162" s="69" t="n"/>
    </row>
    <row r="163" ht="15" customFormat="1" customHeight="1" s="52">
      <c r="A163" s="48" t="n"/>
      <c r="B163" s="48" t="inlineStr">
        <is>
          <t>OESTRADIOL III</t>
        </is>
      </c>
      <c r="D163" s="48" t="n"/>
      <c r="E163" s="43" t="inlineStr">
        <is>
          <t>pmol/l</t>
        </is>
      </c>
      <c r="F163" s="48" t="n"/>
      <c r="G163" s="43" t="inlineStr">
        <is>
          <t>2</t>
        </is>
      </c>
      <c r="H163" s="62" t="n">
        <v>26.9</v>
      </c>
      <c r="I163" s="47">
        <f>(H163*F163)/100</f>
        <v/>
      </c>
      <c r="J163" s="43" t="inlineStr">
        <is>
          <t>A</t>
        </is>
      </c>
      <c r="K163" s="62" t="n"/>
      <c r="L163" s="48" t="n"/>
      <c r="M163" s="47">
        <f>ABS(K163-F163) + 1.65*L163</f>
        <v/>
      </c>
      <c r="N163" s="48" t="n"/>
      <c r="O163" s="67">
        <f>L163/K163</f>
        <v/>
      </c>
      <c r="P163" s="67">
        <f>ABS((K163-F163)/F163)</f>
        <v/>
      </c>
      <c r="Q163" s="62">
        <f>((I163-ABS(K163-F163))/L163)-1.65</f>
        <v/>
      </c>
      <c r="R163" s="62">
        <f>Q163+1.65</f>
        <v/>
      </c>
      <c r="S163" s="192">
        <f>IF(M163&gt;I163,"Fail","Pass")</f>
        <v/>
      </c>
      <c r="T163" s="191" t="n"/>
      <c r="U163" s="203" t="n"/>
      <c r="V163" s="69" t="n"/>
      <c r="W163" s="69" t="n"/>
      <c r="X163" s="69" t="n"/>
      <c r="Y163" s="69" t="n"/>
      <c r="AB163" s="69" t="n"/>
      <c r="AC163" s="69" t="n"/>
      <c r="AD163" s="69" t="n"/>
      <c r="AE163" s="69" t="n"/>
    </row>
    <row r="164" ht="15" customFormat="1" customHeight="1" s="52">
      <c r="A164" s="48" t="n"/>
      <c r="B164" s="48" t="inlineStr">
        <is>
          <t>Osmolality</t>
        </is>
      </c>
      <c r="D164" s="48" t="n"/>
      <c r="E164" s="48" t="inlineStr">
        <is>
          <t>mosmol/kg</t>
        </is>
      </c>
      <c r="F164" s="48" t="n"/>
      <c r="G164" s="43" t="inlineStr">
        <is>
          <t>2</t>
        </is>
      </c>
      <c r="H164" s="62" t="n">
        <v>3</v>
      </c>
      <c r="I164" s="47">
        <f>(H164*F164)/100</f>
        <v/>
      </c>
      <c r="J164" s="43" t="inlineStr">
        <is>
          <t>C4</t>
        </is>
      </c>
      <c r="K164" s="62" t="n"/>
      <c r="L164" s="48" t="n"/>
      <c r="M164" s="47">
        <f>ABS(K164-F164) + 1.65*L164</f>
        <v/>
      </c>
      <c r="N164" s="48" t="n"/>
      <c r="O164" s="67">
        <f>L164/K164</f>
        <v/>
      </c>
      <c r="P164" s="67">
        <f>ABS((K164-F164)/F164)</f>
        <v/>
      </c>
      <c r="Q164" s="62">
        <f>((I164-ABS(K164-F164))/L164)-1.65</f>
        <v/>
      </c>
      <c r="R164" s="62">
        <f>Q164+1.65</f>
        <v/>
      </c>
      <c r="S164" s="192">
        <f>IF(M164&gt;I164,"Fail","Pass")</f>
        <v/>
      </c>
      <c r="T164" s="191" t="n"/>
      <c r="U164" s="203" t="n"/>
      <c r="V164" s="69" t="n"/>
      <c r="W164" s="69" t="n"/>
      <c r="X164" s="69" t="n"/>
      <c r="Y164" s="69" t="n"/>
      <c r="AB164" s="69" t="n"/>
      <c r="AC164" s="69" t="n"/>
      <c r="AD164" s="69" t="n"/>
      <c r="AE164" s="69" t="n"/>
    </row>
    <row r="165" ht="15" customFormat="1" customHeight="1" s="52">
      <c r="A165" s="48" t="n"/>
      <c r="B165" s="48" t="inlineStr">
        <is>
          <t>Osmolality</t>
        </is>
      </c>
      <c r="D165" s="48" t="n"/>
      <c r="E165" s="48" t="inlineStr">
        <is>
          <t>mosmol/kg</t>
        </is>
      </c>
      <c r="F165" s="48" t="n"/>
      <c r="G165" s="43" t="inlineStr">
        <is>
          <t>2</t>
        </is>
      </c>
      <c r="H165" s="62" t="n">
        <v>3</v>
      </c>
      <c r="I165" s="47">
        <f>(H165*F165)/100</f>
        <v/>
      </c>
      <c r="J165" s="43" t="inlineStr">
        <is>
          <t>C4</t>
        </is>
      </c>
      <c r="K165" s="62" t="n"/>
      <c r="L165" s="48" t="n"/>
      <c r="M165" s="47">
        <f>ABS(K165-F165) + 1.65*L165</f>
        <v/>
      </c>
      <c r="N165" s="48" t="n"/>
      <c r="O165" s="67">
        <f>L165/K165</f>
        <v/>
      </c>
      <c r="P165" s="67">
        <f>ABS((K165-F165)/F165)</f>
        <v/>
      </c>
      <c r="Q165" s="62">
        <f>((I165-ABS(K165-F165))/L165)-1.65</f>
        <v/>
      </c>
      <c r="R165" s="62">
        <f>Q165+1.65</f>
        <v/>
      </c>
      <c r="S165" s="192">
        <f>IF(M165&gt;I165,"Fail","Pass")</f>
        <v/>
      </c>
      <c r="T165" s="191" t="n"/>
      <c r="U165" s="203" t="n"/>
      <c r="V165" s="69" t="n"/>
      <c r="W165" s="69" t="n"/>
      <c r="X165" s="69" t="n"/>
      <c r="Y165" s="69" t="n"/>
      <c r="AB165" s="69" t="n"/>
      <c r="AC165" s="69" t="n"/>
      <c r="AD165" s="69" t="n"/>
      <c r="AE165" s="69" t="n"/>
    </row>
    <row r="166" ht="15" customFormat="1" customHeight="1" s="52">
      <c r="A166" s="48" t="n"/>
      <c r="B166" s="48" t="inlineStr">
        <is>
          <t>PARACETAMOL 2</t>
        </is>
      </c>
      <c r="D166" s="48" t="n"/>
      <c r="E166" s="43" t="inlineStr">
        <is>
          <t>umol/l</t>
        </is>
      </c>
      <c r="F166" s="48" t="n"/>
      <c r="G166" s="43" t="inlineStr">
        <is>
          <t>2</t>
        </is>
      </c>
      <c r="H166" s="62" t="n">
        <v>10</v>
      </c>
      <c r="I166" s="47">
        <f>(H166*F166)/100</f>
        <v/>
      </c>
      <c r="J166" s="43" t="inlineStr">
        <is>
          <t>C4</t>
        </is>
      </c>
      <c r="K166" s="62" t="n"/>
      <c r="L166" s="48" t="n"/>
      <c r="M166" s="47">
        <f>ABS(K166-F166) + 1.65*L166</f>
        <v/>
      </c>
      <c r="N166" s="48" t="n"/>
      <c r="O166" s="67">
        <f>L166/K166</f>
        <v/>
      </c>
      <c r="P166" s="67">
        <f>ABS((K166-F166)/F166)</f>
        <v/>
      </c>
      <c r="Q166" s="62">
        <f>((I166-ABS(K166-F166))/L166)-1.65</f>
        <v/>
      </c>
      <c r="R166" s="62">
        <f>Q166+1.65</f>
        <v/>
      </c>
      <c r="S166" s="192">
        <f>IF(M166&gt;I166,"Fail","Pass")</f>
        <v/>
      </c>
      <c r="T166" s="191" t="n"/>
      <c r="U166" s="203" t="n"/>
    </row>
    <row r="167" ht="15" customFormat="1" customHeight="1" s="52">
      <c r="A167" s="48" t="n"/>
      <c r="B167" s="48" t="inlineStr">
        <is>
          <t>PARACETAMOL 2</t>
        </is>
      </c>
      <c r="D167" s="48" t="n"/>
      <c r="E167" s="43" t="inlineStr">
        <is>
          <t>umol/l</t>
        </is>
      </c>
      <c r="F167" s="48" t="n"/>
      <c r="G167" s="43" t="inlineStr">
        <is>
          <t>4</t>
        </is>
      </c>
      <c r="H167" s="62" t="n">
        <v>10</v>
      </c>
      <c r="I167" s="47">
        <f>(H167*F167)/100</f>
        <v/>
      </c>
      <c r="J167" s="43" t="inlineStr">
        <is>
          <t>C4</t>
        </is>
      </c>
      <c r="K167" s="62" t="n"/>
      <c r="L167" s="48" t="n"/>
      <c r="M167" s="47">
        <f>ABS(K167-F167) + 1.65*L167</f>
        <v/>
      </c>
      <c r="N167" s="48" t="n"/>
      <c r="O167" s="67">
        <f>L167/K167</f>
        <v/>
      </c>
      <c r="P167" s="67">
        <f>ABS((K167-F167)/F167)</f>
        <v/>
      </c>
      <c r="Q167" s="62">
        <f>((I167-ABS(K167-F167))/L167)-1.65</f>
        <v/>
      </c>
      <c r="R167" s="62">
        <f>Q167+1.65</f>
        <v/>
      </c>
      <c r="S167" s="192">
        <f>IF(M167&gt;I167,"Fail","Pass")</f>
        <v/>
      </c>
      <c r="T167" s="191" t="n"/>
      <c r="U167" s="203" t="inlineStr">
        <is>
          <t>One outlier result deleted (407.6) - brings performance to within allowable error.</t>
        </is>
      </c>
    </row>
    <row r="168" ht="15" customFormat="1" customHeight="1" s="52">
      <c r="A168" s="48" t="n"/>
      <c r="B168" s="48" t="inlineStr">
        <is>
          <t>PARATHYROID HORMONE</t>
        </is>
      </c>
      <c r="D168" s="48" t="n"/>
      <c r="E168" s="43" t="inlineStr">
        <is>
          <t>pmol/l</t>
        </is>
      </c>
      <c r="F168" s="48" t="n"/>
      <c r="G168" s="43" t="inlineStr">
        <is>
          <t>2</t>
        </is>
      </c>
      <c r="H168" s="62" t="n">
        <v>30.2</v>
      </c>
      <c r="I168" s="47">
        <f>(H168*F168)/100</f>
        <v/>
      </c>
      <c r="J168" s="43" t="inlineStr">
        <is>
          <t>A</t>
        </is>
      </c>
      <c r="K168" s="62" t="n"/>
      <c r="L168" s="48" t="n"/>
      <c r="M168" s="47">
        <f>ABS(K168-F168) + 1.65*L168</f>
        <v/>
      </c>
      <c r="N168" s="48" t="n"/>
      <c r="O168" s="67">
        <f>L168/K168</f>
        <v/>
      </c>
      <c r="P168" s="67">
        <f>ABS((K168-F168)/F168)</f>
        <v/>
      </c>
      <c r="Q168" s="62">
        <f>((I168-ABS(K168-F168))/L168)-1.65</f>
        <v/>
      </c>
      <c r="R168" s="62">
        <f>Q168+1.65</f>
        <v/>
      </c>
      <c r="S168" s="192">
        <f>IF(M168&gt;I168,"Fail","Pass")</f>
        <v/>
      </c>
      <c r="T168" s="191" t="n"/>
      <c r="U168" s="203" t="n"/>
    </row>
    <row r="169" ht="15" customFormat="1" customHeight="1" s="52">
      <c r="A169" s="48" t="n"/>
      <c r="B169" s="48" t="inlineStr">
        <is>
          <t>PARATHYROID HORMONE</t>
        </is>
      </c>
      <c r="D169" s="48" t="n"/>
      <c r="E169" s="43" t="inlineStr">
        <is>
          <t>pmol/l</t>
        </is>
      </c>
      <c r="F169" s="48" t="n"/>
      <c r="G169" s="43" t="inlineStr">
        <is>
          <t>2</t>
        </is>
      </c>
      <c r="H169" s="62" t="n">
        <v>30.2</v>
      </c>
      <c r="I169" s="47">
        <f>(H169*F169)/100</f>
        <v/>
      </c>
      <c r="J169" s="43" t="inlineStr">
        <is>
          <t>A</t>
        </is>
      </c>
      <c r="K169" s="62" t="n"/>
      <c r="L169" s="48" t="n"/>
      <c r="M169" s="47">
        <f>ABS(K169-F169) + 1.65*L169</f>
        <v/>
      </c>
      <c r="N169" s="48" t="n"/>
      <c r="O169" s="67">
        <f>L169/K169</f>
        <v/>
      </c>
      <c r="P169" s="67">
        <f>ABS((K169-F169)/F169)</f>
        <v/>
      </c>
      <c r="Q169" s="62">
        <f>((I169-ABS(K169-F169))/L169)-1.65</f>
        <v/>
      </c>
      <c r="R169" s="62">
        <f>Q169+1.65</f>
        <v/>
      </c>
      <c r="S169" s="192">
        <f>IF(M169&gt;I169,"Fail","Pass")</f>
        <v/>
      </c>
      <c r="T169" s="191" t="n"/>
      <c r="U169" s="203" t="n"/>
      <c r="V169" s="69" t="n"/>
      <c r="W169" s="69" t="n"/>
      <c r="X169" s="69" t="n"/>
      <c r="Y169" s="69" t="n"/>
      <c r="AB169" s="69" t="n"/>
      <c r="AC169" s="126" t="n"/>
      <c r="AD169" s="126" t="n"/>
      <c r="AE169" s="126" t="n"/>
    </row>
    <row r="170" ht="15" customFormat="1" customHeight="1" s="52">
      <c r="A170" s="48" t="n"/>
      <c r="B170" s="48" t="inlineStr">
        <is>
          <t>PHOSPHATE</t>
        </is>
      </c>
      <c r="D170" s="48" t="n"/>
      <c r="E170" s="43" t="inlineStr">
        <is>
          <t>mmol/l</t>
        </is>
      </c>
      <c r="F170" s="48" t="n"/>
      <c r="G170" s="43" t="inlineStr">
        <is>
          <t>1</t>
        </is>
      </c>
      <c r="H170" s="62" t="n">
        <v>10.1</v>
      </c>
      <c r="I170" s="47">
        <f>(H170*F170)/100</f>
        <v/>
      </c>
      <c r="J170" s="43" t="inlineStr">
        <is>
          <t>A</t>
        </is>
      </c>
      <c r="K170" s="62" t="n"/>
      <c r="L170" s="48" t="n"/>
      <c r="M170" s="64">
        <f>ABS(K170-F170) + 1.65*L170</f>
        <v/>
      </c>
      <c r="N170" s="48" t="n"/>
      <c r="O170" s="67">
        <f>L170/K170</f>
        <v/>
      </c>
      <c r="P170" s="67">
        <f>ABS((K170-F170)/F170)</f>
        <v/>
      </c>
      <c r="Q170" s="62">
        <f>((I170-ABS(K170-F170))/L170)-1.65</f>
        <v/>
      </c>
      <c r="R170" s="62">
        <f>Q170+1.65</f>
        <v/>
      </c>
      <c r="S170" s="192">
        <f>IF(M170&gt;I170,"Fail","Pass")</f>
        <v/>
      </c>
      <c r="T170" s="191" t="n"/>
      <c r="U170" s="203" t="n"/>
      <c r="V170" s="69" t="n"/>
      <c r="W170" s="69" t="n"/>
      <c r="X170" s="69" t="n"/>
      <c r="Y170" s="69" t="n"/>
      <c r="AB170" s="69" t="n"/>
      <c r="AC170" s="71" t="n"/>
      <c r="AD170" s="71" t="n"/>
      <c r="AE170" s="71" t="n"/>
    </row>
    <row r="171" ht="15" customFormat="1" customHeight="1" s="52">
      <c r="A171" s="48" t="n"/>
      <c r="B171" s="48" t="inlineStr">
        <is>
          <t>PHOSPHATE</t>
        </is>
      </c>
      <c r="D171" s="48" t="n"/>
      <c r="E171" s="43" t="inlineStr">
        <is>
          <t>mmol/l</t>
        </is>
      </c>
      <c r="F171" s="48" t="n"/>
      <c r="G171" s="43" t="inlineStr">
        <is>
          <t>1</t>
        </is>
      </c>
      <c r="H171" s="62" t="n">
        <v>10.1</v>
      </c>
      <c r="I171" s="47">
        <f>(H171*F171)/100</f>
        <v/>
      </c>
      <c r="J171" s="43" t="inlineStr">
        <is>
          <t>A</t>
        </is>
      </c>
      <c r="K171" s="62" t="n"/>
      <c r="L171" s="48" t="n"/>
      <c r="M171" s="64">
        <f>ABS(K171-F171) + 1.65*L171</f>
        <v/>
      </c>
      <c r="N171" s="48" t="n"/>
      <c r="O171" s="67">
        <f>L171/K171</f>
        <v/>
      </c>
      <c r="P171" s="67">
        <f>ABS((K171-F171)/F171)</f>
        <v/>
      </c>
      <c r="Q171" s="62">
        <f>((I171-ABS(K171-F171))/L171)-1.65</f>
        <v/>
      </c>
      <c r="R171" s="62">
        <f>Q171+1.65</f>
        <v/>
      </c>
      <c r="S171" s="192">
        <f>IF(M171&gt;I171,"Fail","Pass")</f>
        <v/>
      </c>
      <c r="T171" s="191" t="n"/>
      <c r="U171" s="203" t="n"/>
      <c r="V171" s="69" t="n"/>
      <c r="W171" s="69" t="n"/>
      <c r="X171" s="69" t="n"/>
      <c r="Y171" s="69" t="n"/>
      <c r="AB171" s="69" t="n"/>
      <c r="AC171" s="71" t="n"/>
      <c r="AD171" s="71" t="n"/>
      <c r="AE171" s="71" t="n"/>
    </row>
    <row r="172" ht="15" customFormat="1" customHeight="1" s="52">
      <c r="A172" s="48" t="n"/>
      <c r="B172" s="48" t="inlineStr">
        <is>
          <t>PHOSPHATE</t>
        </is>
      </c>
      <c r="D172" s="48" t="n"/>
      <c r="E172" s="43" t="inlineStr">
        <is>
          <t>mmol/l</t>
        </is>
      </c>
      <c r="F172" s="48" t="n"/>
      <c r="G172" s="43" t="inlineStr">
        <is>
          <t>1</t>
        </is>
      </c>
      <c r="H172" s="62" t="n">
        <v>10.1</v>
      </c>
      <c r="I172" s="64">
        <f>(H172*F172)/100</f>
        <v/>
      </c>
      <c r="J172" s="43" t="inlineStr">
        <is>
          <t>A</t>
        </is>
      </c>
      <c r="K172" s="62" t="n"/>
      <c r="L172" s="48" t="n"/>
      <c r="M172" s="64">
        <f>ABS(K172-F172) + 1.65*L172</f>
        <v/>
      </c>
      <c r="N172" s="48" t="n"/>
      <c r="O172" s="67">
        <f>L172/K172</f>
        <v/>
      </c>
      <c r="P172" s="67">
        <f>ABS((K172-F172)/F172)</f>
        <v/>
      </c>
      <c r="Q172" s="62">
        <f>((I172-ABS(K172-F172))/L172)-1.65</f>
        <v/>
      </c>
      <c r="R172" s="62">
        <f>Q172+1.65</f>
        <v/>
      </c>
      <c r="S172" s="192">
        <f>IF(M172&gt;I172,"Fail","Pass")</f>
        <v/>
      </c>
      <c r="T172" s="191" t="n"/>
      <c r="U172" s="203" t="n"/>
      <c r="V172" s="69" t="n"/>
      <c r="W172" s="69" t="n"/>
      <c r="X172" s="69" t="n"/>
      <c r="Y172" s="69" t="n"/>
      <c r="AB172" s="69" t="n"/>
      <c r="AC172" s="134" t="n"/>
      <c r="AD172" s="134" t="n"/>
      <c r="AE172" s="134" t="n"/>
    </row>
    <row r="173" ht="15" customFormat="1" customHeight="1" s="52">
      <c r="A173" s="48" t="n"/>
      <c r="B173" s="48" t="inlineStr">
        <is>
          <t>PHOSPHATE</t>
        </is>
      </c>
      <c r="D173" s="48" t="n"/>
      <c r="E173" s="43" t="inlineStr">
        <is>
          <t>mmol/l</t>
        </is>
      </c>
      <c r="F173" s="48" t="n"/>
      <c r="G173" s="43" t="inlineStr">
        <is>
          <t>1</t>
        </is>
      </c>
      <c r="H173" s="62" t="n">
        <v>10.1</v>
      </c>
      <c r="I173" s="47">
        <f>(H173*F173)/100</f>
        <v/>
      </c>
      <c r="J173" s="43" t="inlineStr">
        <is>
          <t>A</t>
        </is>
      </c>
      <c r="K173" s="62" t="n"/>
      <c r="L173" s="48" t="n"/>
      <c r="M173" s="64">
        <f>ABS(K173-F173) + 1.65*L173</f>
        <v/>
      </c>
      <c r="N173" s="48" t="n"/>
      <c r="O173" s="67">
        <f>L173/K173</f>
        <v/>
      </c>
      <c r="P173" s="67">
        <f>ABS((K173-F173)/F173)</f>
        <v/>
      </c>
      <c r="Q173" s="62">
        <f>((I173-ABS(K173-F173))/L173)-1.65</f>
        <v/>
      </c>
      <c r="R173" s="62">
        <f>Q173+1.65</f>
        <v/>
      </c>
      <c r="S173" s="192">
        <f>IF(M173&gt;I173,"Fail","Pass")</f>
        <v/>
      </c>
      <c r="T173" s="191" t="n"/>
      <c r="U173" s="203" t="n"/>
      <c r="V173" s="69" t="n"/>
      <c r="W173" s="69" t="n"/>
      <c r="X173" s="69" t="n"/>
      <c r="Y173" s="69" t="n"/>
      <c r="AB173" s="69" t="n"/>
      <c r="AC173" s="71" t="n"/>
      <c r="AD173" s="71" t="n"/>
      <c r="AE173" s="71" t="n"/>
    </row>
    <row r="174" ht="15" customFormat="1" customHeight="1" s="52">
      <c r="A174" s="48" t="n"/>
      <c r="B174" s="48" t="inlineStr">
        <is>
          <t>POTASSIUM</t>
        </is>
      </c>
      <c r="D174" s="48" t="n"/>
      <c r="E174" s="43" t="inlineStr">
        <is>
          <t>mmol/l</t>
        </is>
      </c>
      <c r="F174" s="48" t="n"/>
      <c r="G174" s="43" t="inlineStr">
        <is>
          <t>2</t>
        </is>
      </c>
      <c r="H174" s="62" t="n">
        <v>7.1</v>
      </c>
      <c r="I174" s="47">
        <f>(H174*F174)/100</f>
        <v/>
      </c>
      <c r="J174" s="43" t="inlineStr">
        <is>
          <t>C2</t>
        </is>
      </c>
      <c r="K174" s="62" t="n"/>
      <c r="L174" s="48" t="n"/>
      <c r="M174" s="47">
        <f>ABS(K174-F174) + 1.65*L174</f>
        <v/>
      </c>
      <c r="N174" s="48" t="n"/>
      <c r="O174" s="67">
        <f>L174/K174</f>
        <v/>
      </c>
      <c r="P174" s="67">
        <f>ABS((K174-F174)/F174)</f>
        <v/>
      </c>
      <c r="Q174" s="62">
        <f>((I174-ABS(K174-F174))/L174)-1.65</f>
        <v/>
      </c>
      <c r="R174" s="62">
        <f>Q174+1.65</f>
        <v/>
      </c>
      <c r="S174" s="192">
        <f>IF(M174&gt;I174,"Fail","Pass")</f>
        <v/>
      </c>
      <c r="T174" s="191" t="n"/>
      <c r="U174" s="203" t="n"/>
    </row>
    <row r="175" ht="15" customFormat="1" customHeight="1" s="52">
      <c r="A175" s="48" t="n"/>
      <c r="B175" s="48" t="inlineStr">
        <is>
          <t>POTASSIUM</t>
        </is>
      </c>
      <c r="D175" s="48" t="n"/>
      <c r="E175" s="43" t="inlineStr">
        <is>
          <t>mmol/l</t>
        </is>
      </c>
      <c r="F175" s="48" t="n"/>
      <c r="G175" s="43" t="inlineStr">
        <is>
          <t>2</t>
        </is>
      </c>
      <c r="H175" s="62" t="n">
        <v>7.1</v>
      </c>
      <c r="I175" s="47">
        <f>(H175*F175)/100</f>
        <v/>
      </c>
      <c r="J175" s="43" t="inlineStr">
        <is>
          <t>C2</t>
        </is>
      </c>
      <c r="K175" s="62" t="n"/>
      <c r="L175" s="48" t="n"/>
      <c r="M175" s="47">
        <f>ABS(K175-F175) + 1.65*L175</f>
        <v/>
      </c>
      <c r="N175" s="48" t="n"/>
      <c r="O175" s="67">
        <f>L175/K175</f>
        <v/>
      </c>
      <c r="P175" s="67">
        <f>ABS((K175-F175)/F175)</f>
        <v/>
      </c>
      <c r="Q175" s="62">
        <f>((I175-ABS(K175-F175))/L175)-1.65</f>
        <v/>
      </c>
      <c r="R175" s="62">
        <f>Q175+1.65</f>
        <v/>
      </c>
      <c r="S175" s="192">
        <f>IF(M175&gt;I175,"Fail","Pass")</f>
        <v/>
      </c>
      <c r="T175" s="191" t="n"/>
      <c r="U175" s="203" t="n"/>
      <c r="V175" s="69" t="n"/>
      <c r="W175" s="69" t="n"/>
      <c r="X175" s="69" t="n"/>
      <c r="Y175" s="69" t="n"/>
      <c r="AB175" s="69" t="n"/>
      <c r="AC175" s="126" t="n"/>
      <c r="AD175" s="126" t="n"/>
      <c r="AE175" s="126" t="n"/>
    </row>
    <row r="176" ht="15" customFormat="1" customHeight="1" s="52">
      <c r="A176" s="48" t="n"/>
      <c r="B176" s="48" t="inlineStr">
        <is>
          <t>POTASSIUM</t>
        </is>
      </c>
      <c r="D176" s="48" t="n"/>
      <c r="E176" s="43" t="inlineStr">
        <is>
          <t>mmol/l</t>
        </is>
      </c>
      <c r="F176" s="48" t="n"/>
      <c r="G176" s="43" t="inlineStr">
        <is>
          <t>2</t>
        </is>
      </c>
      <c r="H176" s="62" t="n">
        <v>7.1</v>
      </c>
      <c r="I176" s="47">
        <f>(H176*F176)/100</f>
        <v/>
      </c>
      <c r="J176" s="43" t="inlineStr">
        <is>
          <t>C2</t>
        </is>
      </c>
      <c r="K176" s="62" t="n"/>
      <c r="L176" s="48" t="n"/>
      <c r="M176" s="47">
        <f>ABS(K176-F176) + 1.65*L176</f>
        <v/>
      </c>
      <c r="N176" s="48" t="n"/>
      <c r="O176" s="67">
        <f>L176/K176</f>
        <v/>
      </c>
      <c r="P176" s="67">
        <f>ABS((K176-F176)/F176)</f>
        <v/>
      </c>
      <c r="Q176" s="62">
        <f>((I176-ABS(K176-F176))/L176)-1.65</f>
        <v/>
      </c>
      <c r="R176" s="62">
        <f>Q176+1.65</f>
        <v/>
      </c>
      <c r="S176" s="192">
        <f>IF(M176&gt;I176,"Fail","Pass")</f>
        <v/>
      </c>
      <c r="T176" s="191" t="n"/>
      <c r="U176" s="203" t="n"/>
      <c r="V176" s="69" t="n"/>
      <c r="W176" s="69" t="n"/>
      <c r="X176" s="69" t="n"/>
      <c r="Y176" s="69" t="n"/>
      <c r="AB176" s="69" t="n"/>
      <c r="AC176" s="69" t="n"/>
      <c r="AD176" s="69" t="n"/>
      <c r="AE176" s="69" t="n"/>
    </row>
    <row r="177" ht="15" customFormat="1" customHeight="1" s="52">
      <c r="A177" s="48" t="n"/>
      <c r="B177" s="48" t="inlineStr">
        <is>
          <t>POTASSIUM</t>
        </is>
      </c>
      <c r="D177" s="48" t="n"/>
      <c r="E177" s="43" t="inlineStr">
        <is>
          <t>mmol/l</t>
        </is>
      </c>
      <c r="F177" s="48" t="n"/>
      <c r="G177" s="43" t="inlineStr">
        <is>
          <t>2</t>
        </is>
      </c>
      <c r="H177" s="62" t="n">
        <v>7.1</v>
      </c>
      <c r="I177" s="47">
        <f>(H177*F177)/100</f>
        <v/>
      </c>
      <c r="J177" s="43" t="inlineStr">
        <is>
          <t>C2</t>
        </is>
      </c>
      <c r="K177" s="62" t="n"/>
      <c r="L177" s="48" t="n"/>
      <c r="M177" s="47">
        <f>ABS(K177-F177) + 1.65*L177</f>
        <v/>
      </c>
      <c r="N177" s="48" t="n"/>
      <c r="O177" s="67">
        <f>L177/K177</f>
        <v/>
      </c>
      <c r="P177" s="67">
        <f>ABS((K177-F177)/F177)</f>
        <v/>
      </c>
      <c r="Q177" s="62">
        <f>((I177-ABS(K177-F177))/L177)-1.65</f>
        <v/>
      </c>
      <c r="R177" s="62">
        <f>Q177+1.65</f>
        <v/>
      </c>
      <c r="S177" s="192">
        <f>IF(M177&gt;I177,"Fail","Pass")</f>
        <v/>
      </c>
      <c r="T177" s="191" t="n"/>
      <c r="U177" s="203" t="n"/>
      <c r="V177" s="69" t="n"/>
      <c r="W177" s="69" t="n"/>
      <c r="X177" s="69" t="n"/>
      <c r="Y177" s="69" t="n"/>
      <c r="AB177" s="69" t="n"/>
      <c r="AC177" s="69" t="n"/>
      <c r="AD177" s="69" t="n"/>
      <c r="AE177" s="69" t="n"/>
    </row>
    <row r="178" ht="15" customFormat="1" customHeight="1" s="52">
      <c r="A178" s="48" t="n"/>
      <c r="B178" s="48" t="inlineStr">
        <is>
          <t>POTASSIUM URINE</t>
        </is>
      </c>
      <c r="D178" s="48" t="n"/>
      <c r="E178" s="43" t="inlineStr">
        <is>
          <t>mmol/l</t>
        </is>
      </c>
      <c r="F178" s="48" t="n"/>
      <c r="G178" s="43" t="inlineStr">
        <is>
          <t>1</t>
        </is>
      </c>
      <c r="H178" s="62" t="n">
        <v>28.4</v>
      </c>
      <c r="I178" s="47">
        <f>(H178*F178)/100</f>
        <v/>
      </c>
      <c r="J178" s="43" t="inlineStr">
        <is>
          <t>C3</t>
        </is>
      </c>
      <c r="K178" s="62" t="n"/>
      <c r="L178" s="48" t="n"/>
      <c r="M178" s="47">
        <f>ABS(K178-F178) + 1.65*L178</f>
        <v/>
      </c>
      <c r="N178" s="48" t="n"/>
      <c r="O178" s="67">
        <f>L178/K178</f>
        <v/>
      </c>
      <c r="P178" s="67">
        <f>ABS((K178-F178)/F178)</f>
        <v/>
      </c>
      <c r="Q178" s="62">
        <f>((I178-ABS(K178-F178))/L178)-1.65</f>
        <v/>
      </c>
      <c r="R178" s="62">
        <f>Q178+1.65</f>
        <v/>
      </c>
      <c r="S178" s="192">
        <f>IF(M178&gt;I178,"Fail","Pass")</f>
        <v/>
      </c>
      <c r="T178" s="191" t="n"/>
      <c r="U178" s="203" t="n"/>
      <c r="V178" s="69" t="n"/>
      <c r="W178" s="69" t="n"/>
      <c r="X178" s="69" t="n"/>
      <c r="Y178" s="69" t="n"/>
      <c r="AB178" s="69" t="n"/>
      <c r="AC178" s="69" t="n"/>
      <c r="AD178" s="69" t="n"/>
      <c r="AE178" s="69" t="n"/>
    </row>
    <row r="179" ht="15" customFormat="1" customHeight="1" s="52">
      <c r="A179" s="48" t="n"/>
      <c r="B179" s="48" t="inlineStr">
        <is>
          <t>POTASSIUM URINE</t>
        </is>
      </c>
      <c r="D179" s="48" t="n"/>
      <c r="E179" s="43" t="inlineStr">
        <is>
          <t>mmol/l</t>
        </is>
      </c>
      <c r="F179" s="48" t="n"/>
      <c r="G179" s="43" t="inlineStr">
        <is>
          <t>1</t>
        </is>
      </c>
      <c r="H179" s="62" t="n">
        <v>28.4</v>
      </c>
      <c r="I179" s="47">
        <f>(H179*F179)/100</f>
        <v/>
      </c>
      <c r="J179" s="43" t="inlineStr">
        <is>
          <t>C3</t>
        </is>
      </c>
      <c r="K179" s="62" t="n"/>
      <c r="L179" s="48" t="n"/>
      <c r="M179" s="47">
        <f>ABS(K179-F179) + 1.65*L179</f>
        <v/>
      </c>
      <c r="N179" s="48" t="n"/>
      <c r="O179" s="67">
        <f>L179/K179</f>
        <v/>
      </c>
      <c r="P179" s="67">
        <f>ABS((K179-F179)/F179)</f>
        <v/>
      </c>
      <c r="Q179" s="62">
        <f>((I179-ABS(K179-F179))/L179)-1.65</f>
        <v/>
      </c>
      <c r="R179" s="62">
        <f>Q179+1.65</f>
        <v/>
      </c>
      <c r="S179" s="192">
        <f>IF(M179&gt;I179,"Fail","Pass")</f>
        <v/>
      </c>
      <c r="T179" s="191" t="n"/>
      <c r="U179" s="203" t="n"/>
      <c r="V179" s="69" t="n"/>
      <c r="W179" s="69" t="n"/>
      <c r="X179" s="69" t="n"/>
      <c r="Y179" s="69" t="n"/>
      <c r="AB179" s="69" t="n"/>
      <c r="AC179" s="69" t="n"/>
      <c r="AD179" s="69" t="n"/>
      <c r="AE179" s="69" t="n"/>
    </row>
    <row r="180" ht="15" customFormat="1" customHeight="1" s="52">
      <c r="A180" s="48" t="n"/>
      <c r="B180" s="48" t="inlineStr">
        <is>
          <t>proBNP</t>
        </is>
      </c>
      <c r="D180" s="48" t="n"/>
      <c r="E180" s="43" t="inlineStr">
        <is>
          <t>pg/ml</t>
        </is>
      </c>
      <c r="F180" s="48" t="n"/>
      <c r="G180" s="43" t="inlineStr">
        <is>
          <t>2</t>
        </is>
      </c>
      <c r="H180" s="62" t="n">
        <v>20</v>
      </c>
      <c r="I180" s="47">
        <f>(H180*F180)/100</f>
        <v/>
      </c>
      <c r="J180" s="43" t="inlineStr">
        <is>
          <t>C4</t>
        </is>
      </c>
      <c r="K180" s="62" t="n"/>
      <c r="L180" s="48" t="n"/>
      <c r="M180" s="47">
        <f>ABS(K180-F180) + 1.65*L180</f>
        <v/>
      </c>
      <c r="N180" s="48" t="n"/>
      <c r="O180" s="67">
        <f>L180/K180</f>
        <v/>
      </c>
      <c r="P180" s="67">
        <f>ABS((K180-F180)/F180)</f>
        <v/>
      </c>
      <c r="Q180" s="62">
        <f>((I180-ABS(K180-F180))/L180)-1.65</f>
        <v/>
      </c>
      <c r="R180" s="62">
        <f>Q180+1.65</f>
        <v/>
      </c>
      <c r="S180" s="192">
        <f>IF(M180&gt;I180,"Fail","Pass")</f>
        <v/>
      </c>
      <c r="T180" s="191" t="n"/>
      <c r="U180" s="203" t="n"/>
    </row>
    <row r="181" ht="15" customFormat="1" customHeight="1" s="52">
      <c r="A181" s="48" t="n"/>
      <c r="B181" s="48" t="inlineStr">
        <is>
          <t>proBNP</t>
        </is>
      </c>
      <c r="D181" s="48" t="n"/>
      <c r="E181" s="43" t="inlineStr">
        <is>
          <t>pg/ml</t>
        </is>
      </c>
      <c r="F181" s="48" t="n"/>
      <c r="G181" s="43" t="inlineStr">
        <is>
          <t>2</t>
        </is>
      </c>
      <c r="H181" s="62" t="n">
        <v>20</v>
      </c>
      <c r="I181" s="47">
        <f>(H181*F181)/100</f>
        <v/>
      </c>
      <c r="J181" s="43" t="inlineStr">
        <is>
          <t>C4</t>
        </is>
      </c>
      <c r="K181" s="62" t="n"/>
      <c r="L181" s="48" t="n"/>
      <c r="M181" s="47">
        <f>ABS(K181-F181) + 1.65*L181</f>
        <v/>
      </c>
      <c r="N181" s="48" t="n"/>
      <c r="O181" s="67">
        <f>L181/K181</f>
        <v/>
      </c>
      <c r="P181" s="67">
        <f>ABS((K181-F181)/F181)</f>
        <v/>
      </c>
      <c r="Q181" s="62">
        <f>((I181-ABS(K181-F181))/L181)-1.65</f>
        <v/>
      </c>
      <c r="R181" s="62">
        <f>Q181+1.65</f>
        <v/>
      </c>
      <c r="S181" s="192">
        <f>IF(M181&gt;I181,"Fail","Pass")</f>
        <v/>
      </c>
      <c r="T181" s="191" t="n"/>
      <c r="U181" s="203" t="n"/>
    </row>
    <row r="182" ht="15" customFormat="1" customHeight="1" s="52">
      <c r="A182" s="48" t="n"/>
      <c r="B182" s="48" t="inlineStr">
        <is>
          <t>PROCALCITONIN (SENSITIVE)</t>
        </is>
      </c>
      <c r="D182" s="48" t="n"/>
      <c r="E182" s="43" t="inlineStr">
        <is>
          <t>ng/ml</t>
        </is>
      </c>
      <c r="F182" s="48" t="n"/>
      <c r="G182" s="43" t="inlineStr">
        <is>
          <t>2</t>
        </is>
      </c>
      <c r="H182" s="62" t="n">
        <v>20.3</v>
      </c>
      <c r="I182" s="47">
        <f>(H182*F182)/100</f>
        <v/>
      </c>
      <c r="J182" s="43" t="inlineStr">
        <is>
          <t>B</t>
        </is>
      </c>
      <c r="K182" s="62" t="n"/>
      <c r="L182" s="48" t="n"/>
      <c r="M182" s="47">
        <f>ABS(K182-F182) + 1.65*L182</f>
        <v/>
      </c>
      <c r="N182" s="48" t="n"/>
      <c r="O182" s="67">
        <f>L182/K182</f>
        <v/>
      </c>
      <c r="P182" s="67">
        <f>ABS((K182-F182)/F182)</f>
        <v/>
      </c>
      <c r="Q182" s="62">
        <f>((I182-ABS(K182-F182))/L182)-1.65</f>
        <v/>
      </c>
      <c r="R182" s="62">
        <f>Q182+1.65</f>
        <v/>
      </c>
      <c r="S182" s="192">
        <f>IF(M182&gt;I182,"Fail","Pass")</f>
        <v/>
      </c>
      <c r="T182" s="191" t="n"/>
      <c r="U182" s="203" t="n"/>
    </row>
    <row r="183" ht="15" customFormat="1" customHeight="1" s="52">
      <c r="A183" s="48" t="n"/>
      <c r="B183" s="48" t="inlineStr">
        <is>
          <t>PROCALCITONIN (SENSITIVE)</t>
        </is>
      </c>
      <c r="D183" s="48" t="n"/>
      <c r="E183" s="43" t="inlineStr">
        <is>
          <t>ng/ml</t>
        </is>
      </c>
      <c r="F183" s="48" t="n"/>
      <c r="G183" s="43" t="inlineStr">
        <is>
          <t>2</t>
        </is>
      </c>
      <c r="H183" s="62" t="n">
        <v>20.3</v>
      </c>
      <c r="I183" s="47">
        <f>(H183*F183)/100</f>
        <v/>
      </c>
      <c r="J183" s="43" t="inlineStr">
        <is>
          <t>B</t>
        </is>
      </c>
      <c r="K183" s="62" t="n"/>
      <c r="L183" s="48" t="n"/>
      <c r="M183" s="47">
        <f>ABS(K183-F183) + 1.65*L183</f>
        <v/>
      </c>
      <c r="N183" s="48" t="n"/>
      <c r="O183" s="67">
        <f>L183/K183</f>
        <v/>
      </c>
      <c r="P183" s="67">
        <f>ABS((K183-F183)/F183)</f>
        <v/>
      </c>
      <c r="Q183" s="62">
        <f>((I183-ABS(K183-F183))/L183)-1.65</f>
        <v/>
      </c>
      <c r="R183" s="62">
        <f>Q183+1.65</f>
        <v/>
      </c>
      <c r="S183" s="192">
        <f>IF(M183&gt;I183,"Fail","Pass")</f>
        <v/>
      </c>
      <c r="T183" s="191" t="n"/>
      <c r="U183" s="203" t="n"/>
    </row>
    <row r="184" ht="15" customFormat="1" customHeight="1" s="52">
      <c r="A184" s="48" t="n"/>
      <c r="B184" s="48" t="inlineStr">
        <is>
          <t>PROGESTERONE III</t>
        </is>
      </c>
      <c r="D184" s="48" t="n"/>
      <c r="E184" s="43" t="inlineStr">
        <is>
          <t>nmol/L</t>
        </is>
      </c>
      <c r="F184" s="48" t="n"/>
      <c r="G184" s="43" t="inlineStr">
        <is>
          <t>4</t>
        </is>
      </c>
      <c r="H184" s="62" t="n">
        <v>25</v>
      </c>
      <c r="I184" s="47">
        <f>(H184*F184)/100</f>
        <v/>
      </c>
      <c r="J184" s="43" t="inlineStr">
        <is>
          <t>A</t>
        </is>
      </c>
      <c r="K184" s="62" t="n"/>
      <c r="L184" s="48" t="n"/>
      <c r="M184" s="47">
        <f>ABS(K184-F184) + 1.65*L184</f>
        <v/>
      </c>
      <c r="N184" s="48" t="n"/>
      <c r="O184" s="67">
        <f>L184/K184</f>
        <v/>
      </c>
      <c r="P184" s="67">
        <f>ABS((K184-F184)/F184)</f>
        <v/>
      </c>
      <c r="Q184" s="62">
        <f>((I184-ABS(K184-F184))/L184)-1.65</f>
        <v/>
      </c>
      <c r="R184" s="62">
        <f>Q184+1.65</f>
        <v/>
      </c>
      <c r="S184" s="192">
        <f>IF(M184&gt;I184,"Fail","Pass")</f>
        <v/>
      </c>
      <c r="T184" s="191" t="n"/>
      <c r="U184" s="203" t="n"/>
    </row>
    <row r="185" ht="15" customFormat="1" customHeight="1" s="52">
      <c r="A185" s="48" t="n"/>
      <c r="B185" s="48" t="inlineStr">
        <is>
          <t>PROGESTERONE III</t>
        </is>
      </c>
      <c r="D185" s="48" t="n"/>
      <c r="E185" s="43" t="inlineStr">
        <is>
          <t>ng/ml</t>
        </is>
      </c>
      <c r="F185" s="48" t="n"/>
      <c r="G185" s="43" t="inlineStr">
        <is>
          <t>2</t>
        </is>
      </c>
      <c r="H185" s="62" t="n">
        <v>25</v>
      </c>
      <c r="I185" s="47">
        <f>(H185*F185)/100</f>
        <v/>
      </c>
      <c r="J185" s="43" t="inlineStr">
        <is>
          <t>A</t>
        </is>
      </c>
      <c r="K185" s="62" t="n"/>
      <c r="L185" s="48" t="n"/>
      <c r="M185" s="47">
        <f>ABS(K185-F185) + 1.65*L185</f>
        <v/>
      </c>
      <c r="N185" s="48" t="n"/>
      <c r="O185" s="67">
        <f>L185/K185</f>
        <v/>
      </c>
      <c r="P185" s="67">
        <f>ABS((K185-F185)/F185)</f>
        <v/>
      </c>
      <c r="Q185" s="62">
        <f>((I185-ABS(K185-F185))/L185)-1.65</f>
        <v/>
      </c>
      <c r="R185" s="62">
        <f>Q185+1.65</f>
        <v/>
      </c>
      <c r="S185" s="192">
        <f>IF(M185&gt;I185,"Fail","Pass")</f>
        <v/>
      </c>
      <c r="T185" s="191" t="n"/>
      <c r="U185" s="203" t="n"/>
    </row>
    <row r="186" ht="15" customFormat="1" customHeight="1" s="52">
      <c r="A186" s="48" t="n"/>
      <c r="B186" s="48" t="inlineStr">
        <is>
          <t>PROLACTIN</t>
        </is>
      </c>
      <c r="D186" s="48" t="n"/>
      <c r="E186" s="43" t="inlineStr">
        <is>
          <t>g/l</t>
        </is>
      </c>
      <c r="F186" s="48" t="n"/>
      <c r="G186" s="43" t="inlineStr">
        <is>
          <t>2</t>
        </is>
      </c>
      <c r="H186" s="62" t="n">
        <v>20</v>
      </c>
      <c r="I186" s="47">
        <f>(H186*F186)/100</f>
        <v/>
      </c>
      <c r="J186" s="43" t="inlineStr">
        <is>
          <t>A</t>
        </is>
      </c>
      <c r="K186" s="62" t="n"/>
      <c r="L186" s="48" t="n"/>
      <c r="M186" s="47">
        <f>ABS(K186-F186) + 1.65*L186</f>
        <v/>
      </c>
      <c r="N186" s="48" t="n"/>
      <c r="O186" s="67">
        <f>L186/K186</f>
        <v/>
      </c>
      <c r="P186" s="67">
        <f>ABS((K186-F186)/F186)</f>
        <v/>
      </c>
      <c r="Q186" s="62">
        <f>((I186-ABS(K186-F186))/L186)-1.65</f>
        <v/>
      </c>
      <c r="R186" s="62">
        <f>Q186+1.65</f>
        <v/>
      </c>
      <c r="S186" s="192">
        <f>IF(M186&gt;I186,"Fail","Pass")</f>
        <v/>
      </c>
      <c r="T186" s="191" t="n"/>
      <c r="U186" s="203" t="n"/>
    </row>
    <row r="187" ht="15" customFormat="1" customHeight="1" s="52">
      <c r="A187" s="48" t="n"/>
      <c r="B187" s="48" t="inlineStr">
        <is>
          <t>PROLACTIN</t>
        </is>
      </c>
      <c r="D187" s="48" t="n"/>
      <c r="E187" s="43" t="inlineStr">
        <is>
          <t>g/l</t>
        </is>
      </c>
      <c r="F187" s="48" t="n"/>
      <c r="G187" s="43" t="inlineStr">
        <is>
          <t>2</t>
        </is>
      </c>
      <c r="H187" s="62" t="n">
        <v>20</v>
      </c>
      <c r="I187" s="47">
        <f>(H187*F187)/100</f>
        <v/>
      </c>
      <c r="J187" s="43" t="inlineStr">
        <is>
          <t>A</t>
        </is>
      </c>
      <c r="K187" s="62" t="n"/>
      <c r="L187" s="48" t="n"/>
      <c r="M187" s="47">
        <f>ABS(K187-F187) + 1.65*L187</f>
        <v/>
      </c>
      <c r="N187" s="48" t="n"/>
      <c r="O187" s="67">
        <f>L187/K187</f>
        <v/>
      </c>
      <c r="P187" s="67">
        <f>ABS((K187-F187)/F187)</f>
        <v/>
      </c>
      <c r="Q187" s="62">
        <f>((I187-ABS(K187-F187))/L187)-1.65</f>
        <v/>
      </c>
      <c r="R187" s="62">
        <f>Q187+1.65</f>
        <v/>
      </c>
      <c r="S187" s="192">
        <f>IF(M187&gt;I187,"Fail","Pass")</f>
        <v/>
      </c>
      <c r="T187" s="191" t="n"/>
      <c r="U187" s="203" t="n"/>
    </row>
    <row r="188" ht="15" customFormat="1" customHeight="1" s="52">
      <c r="A188" s="48" t="n"/>
      <c r="B188" s="48" t="inlineStr">
        <is>
          <t>PROSTATE-SPECIFIC AG</t>
        </is>
      </c>
      <c r="D188" s="48" t="n"/>
      <c r="E188" s="43" t="inlineStr">
        <is>
          <t>g/l</t>
        </is>
      </c>
      <c r="F188" s="48" t="n"/>
      <c r="G188" s="43" t="inlineStr">
        <is>
          <t>2</t>
        </is>
      </c>
      <c r="H188" s="62" t="n">
        <v>33.6</v>
      </c>
      <c r="I188" s="47">
        <f>(H188*F188)/100</f>
        <v/>
      </c>
      <c r="J188" s="43" t="inlineStr">
        <is>
          <t>A</t>
        </is>
      </c>
      <c r="K188" s="62" t="n"/>
      <c r="L188" s="48" t="n"/>
      <c r="M188" s="64">
        <f>ABS(K188-F188) + 1.65*L188</f>
        <v/>
      </c>
      <c r="N188" s="48" t="n"/>
      <c r="O188" s="67">
        <f>L188/K188</f>
        <v/>
      </c>
      <c r="P188" s="67">
        <f>ABS((K188-F188)/F188)</f>
        <v/>
      </c>
      <c r="Q188" s="62">
        <f>((I188-ABS(K188-F188))/L188)-1.65</f>
        <v/>
      </c>
      <c r="R188" s="62">
        <f>Q188+1.65</f>
        <v/>
      </c>
      <c r="S188" s="192">
        <f>IF(M188&gt;I188,"Fail","Pass")</f>
        <v/>
      </c>
      <c r="T188" s="191" t="n"/>
      <c r="U188" s="203" t="n"/>
    </row>
    <row r="189" ht="15" customFormat="1" customHeight="1" s="52">
      <c r="A189" s="48" t="n"/>
      <c r="B189" s="48" t="inlineStr">
        <is>
          <t>PROSTATE-SPECIFIC AG</t>
        </is>
      </c>
      <c r="D189" s="48" t="n"/>
      <c r="E189" s="43" t="inlineStr">
        <is>
          <t>g/l</t>
        </is>
      </c>
      <c r="F189" s="48" t="n"/>
      <c r="G189" s="43" t="inlineStr">
        <is>
          <t>1</t>
        </is>
      </c>
      <c r="H189" s="62" t="n">
        <v>33.6</v>
      </c>
      <c r="I189" s="47">
        <f>(H189*F189)/100</f>
        <v/>
      </c>
      <c r="J189" s="43" t="inlineStr">
        <is>
          <t>A</t>
        </is>
      </c>
      <c r="K189" s="62" t="n"/>
      <c r="L189" s="48" t="n"/>
      <c r="M189" s="64">
        <f>ABS(K189-F189) + 1.65*L189</f>
        <v/>
      </c>
      <c r="N189" s="48" t="n"/>
      <c r="O189" s="67">
        <f>L189/K189</f>
        <v/>
      </c>
      <c r="P189" s="67">
        <f>ABS((K189-F189)/F189)</f>
        <v/>
      </c>
      <c r="Q189" s="62">
        <f>((I189-ABS(K189-F189))/L189)-1.65</f>
        <v/>
      </c>
      <c r="R189" s="62">
        <f>Q189+1.65</f>
        <v/>
      </c>
      <c r="S189" s="192">
        <f>IF(M189&gt;I189,"Fail","Pass")</f>
        <v/>
      </c>
      <c r="T189" s="191" t="n"/>
      <c r="U189" s="203" t="n"/>
    </row>
    <row r="190" ht="15" customFormat="1" customHeight="1" s="52">
      <c r="A190" s="48" t="n"/>
      <c r="B190" s="48" t="inlineStr">
        <is>
          <t>PROTEIN CSF</t>
        </is>
      </c>
      <c r="D190" s="48" t="n"/>
      <c r="E190" s="43" t="inlineStr">
        <is>
          <t>g/l</t>
        </is>
      </c>
      <c r="F190" s="48" t="n"/>
      <c r="G190" s="43" t="inlineStr">
        <is>
          <t>2</t>
        </is>
      </c>
      <c r="H190" s="62" t="n">
        <v>23</v>
      </c>
      <c r="I190" s="47">
        <f>(H190*F190)/100</f>
        <v/>
      </c>
      <c r="J190" s="43" t="inlineStr">
        <is>
          <t>C5</t>
        </is>
      </c>
      <c r="K190" s="62" t="n"/>
      <c r="L190" s="48" t="n"/>
      <c r="M190" s="47">
        <f>ABS(K190-F190) + 1.65*L190</f>
        <v/>
      </c>
      <c r="N190" s="48" t="n"/>
      <c r="O190" s="67">
        <f>L190/K190</f>
        <v/>
      </c>
      <c r="P190" s="67">
        <f>ABS((K190-F190)/F190)</f>
        <v/>
      </c>
      <c r="Q190" s="62">
        <f>((I190-ABS(K190-F190))/L190)-1.65</f>
        <v/>
      </c>
      <c r="R190" s="62">
        <f>Q190+1.65</f>
        <v/>
      </c>
      <c r="S190" s="192">
        <f>IF(M190&gt;I190,"Fail","Pass")</f>
        <v/>
      </c>
      <c r="T190" s="191" t="n"/>
      <c r="U190" s="203" t="n"/>
    </row>
    <row r="191" ht="15" customFormat="1" customHeight="1" s="52">
      <c r="A191" s="48" t="n"/>
      <c r="B191" s="48" t="inlineStr">
        <is>
          <t>PROTEIN CSF</t>
        </is>
      </c>
      <c r="D191" s="48" t="n"/>
      <c r="E191" s="43" t="inlineStr">
        <is>
          <t>g/l</t>
        </is>
      </c>
      <c r="F191" s="48" t="n"/>
      <c r="G191" s="43" t="inlineStr">
        <is>
          <t>2</t>
        </is>
      </c>
      <c r="H191" s="62" t="n">
        <v>23</v>
      </c>
      <c r="I191" s="47">
        <f>(H191*F191)/100</f>
        <v/>
      </c>
      <c r="J191" s="43" t="inlineStr">
        <is>
          <t>C5</t>
        </is>
      </c>
      <c r="K191" s="62" t="n"/>
      <c r="L191" s="48" t="n"/>
      <c r="M191" s="47">
        <f>ABS(K191-F191) + 1.65*L191</f>
        <v/>
      </c>
      <c r="N191" s="48" t="n"/>
      <c r="O191" s="67">
        <f>L191/K191</f>
        <v/>
      </c>
      <c r="P191" s="67">
        <f>ABS((K191-F191)/F191)</f>
        <v/>
      </c>
      <c r="Q191" s="62">
        <f>((I191-ABS(K191-F191))/L191)-1.65</f>
        <v/>
      </c>
      <c r="R191" s="62">
        <f>Q191+1.65</f>
        <v/>
      </c>
      <c r="S191" s="192">
        <f>IF(M191&gt;I191,"Fail","Pass")</f>
        <v/>
      </c>
      <c r="T191" s="191" t="n"/>
      <c r="U191" s="203" t="n"/>
      <c r="V191" s="69" t="n"/>
      <c r="W191" s="69" t="n"/>
      <c r="X191" s="69" t="n"/>
      <c r="Y191" s="69" t="n"/>
      <c r="AB191" s="69" t="n"/>
      <c r="AC191" s="66" t="n"/>
      <c r="AD191" s="66" t="n"/>
      <c r="AE191" s="66" t="n"/>
    </row>
    <row r="192" ht="15" customFormat="1" customHeight="1" s="52">
      <c r="A192" s="48" t="n"/>
      <c r="B192" s="48" t="inlineStr">
        <is>
          <t>PROTEIN URINE</t>
        </is>
      </c>
      <c r="D192" s="48" t="n"/>
      <c r="E192" s="43" t="inlineStr">
        <is>
          <t>mIU/l</t>
        </is>
      </c>
      <c r="F192" s="48" t="n"/>
      <c r="G192" s="43" t="inlineStr">
        <is>
          <t>2</t>
        </is>
      </c>
      <c r="H192" s="62" t="n">
        <v>20</v>
      </c>
      <c r="I192" s="47">
        <f>(H192*F192)/100</f>
        <v/>
      </c>
      <c r="J192" s="43" t="inlineStr">
        <is>
          <t>C3</t>
        </is>
      </c>
      <c r="K192" s="62" t="n"/>
      <c r="L192" s="48" t="n"/>
      <c r="M192" s="47">
        <f>ABS(K192-F192) + 1.65*L192</f>
        <v/>
      </c>
      <c r="N192" s="48" t="n"/>
      <c r="O192" s="67">
        <f>L192/K192</f>
        <v/>
      </c>
      <c r="P192" s="67">
        <f>ABS((K192-F192)/F192)</f>
        <v/>
      </c>
      <c r="Q192" s="62">
        <f>((I192-ABS(K192-F192))/L192)-1.65</f>
        <v/>
      </c>
      <c r="R192" s="62">
        <f>Q192+1.65</f>
        <v/>
      </c>
      <c r="S192" s="192">
        <f>IF(M192&gt;I192,"Fail","Pass")</f>
        <v/>
      </c>
      <c r="T192" s="191" t="n"/>
      <c r="U192" s="203" t="n"/>
      <c r="V192" s="69" t="n"/>
      <c r="W192" s="69" t="n"/>
      <c r="X192" s="69" t="n"/>
      <c r="Y192" s="69" t="n"/>
      <c r="AB192" s="69" t="n"/>
      <c r="AC192" s="71" t="n"/>
      <c r="AD192" s="71" t="n"/>
      <c r="AE192" s="71" t="n"/>
    </row>
    <row r="193" ht="15" customFormat="1" customHeight="1" s="52">
      <c r="A193" s="48" t="n"/>
      <c r="B193" s="48" t="inlineStr">
        <is>
          <t>PROTEIN URINE</t>
        </is>
      </c>
      <c r="D193" s="48" t="n"/>
      <c r="E193" s="43" t="inlineStr">
        <is>
          <t>mIU/l</t>
        </is>
      </c>
      <c r="F193" s="48" t="n"/>
      <c r="G193" s="43" t="inlineStr">
        <is>
          <t>2</t>
        </is>
      </c>
      <c r="H193" s="62" t="n">
        <v>20</v>
      </c>
      <c r="I193" s="47">
        <f>(H193*F193)/100</f>
        <v/>
      </c>
      <c r="J193" s="43" t="inlineStr">
        <is>
          <t>C3</t>
        </is>
      </c>
      <c r="K193" s="62" t="n"/>
      <c r="L193" s="48" t="n"/>
      <c r="M193" s="47">
        <f>ABS(K193-F193) + 1.65*L193</f>
        <v/>
      </c>
      <c r="N193" s="48" t="n"/>
      <c r="O193" s="67">
        <f>L193/K193</f>
        <v/>
      </c>
      <c r="P193" s="67">
        <f>ABS((K193-F193)/F193)</f>
        <v/>
      </c>
      <c r="Q193" s="62">
        <f>((I193-ABS(K193-F193))/L193)-1.65</f>
        <v/>
      </c>
      <c r="R193" s="62">
        <f>Q193+1.65</f>
        <v/>
      </c>
      <c r="S193" s="192">
        <f>IF(M193&gt;I193,"Fail","Pass")</f>
        <v/>
      </c>
      <c r="T193" s="191" t="n"/>
      <c r="U193" s="203" t="n"/>
      <c r="V193" s="69" t="n"/>
      <c r="W193" s="69" t="n"/>
      <c r="X193" s="69" t="n"/>
      <c r="Y193" s="69" t="n"/>
      <c r="AB193" s="69" t="n"/>
      <c r="AC193" s="71" t="n"/>
      <c r="AD193" s="71" t="n"/>
      <c r="AE193" s="71" t="n"/>
    </row>
    <row r="194" ht="15" customFormat="1" customHeight="1" s="52">
      <c r="A194" s="48" t="n"/>
      <c r="B194" s="48" t="inlineStr">
        <is>
          <t>RHD3</t>
        </is>
      </c>
      <c r="D194" s="48" t="n"/>
      <c r="E194" s="43" t="inlineStr">
        <is>
          <t>nmol/l</t>
        </is>
      </c>
      <c r="F194" s="48" t="n"/>
      <c r="G194" s="43" t="inlineStr">
        <is>
          <t>2</t>
        </is>
      </c>
      <c r="H194" s="62" t="n">
        <v>6</v>
      </c>
      <c r="I194" s="47">
        <f>(H194*F194)/100</f>
        <v/>
      </c>
      <c r="J194" s="43" t="inlineStr">
        <is>
          <t>B</t>
        </is>
      </c>
      <c r="K194" s="62" t="n"/>
      <c r="L194" s="48" t="n"/>
      <c r="M194" s="47">
        <f>ABS(K194-F194) + 1.65*L194</f>
        <v/>
      </c>
      <c r="N194" s="48" t="n"/>
      <c r="O194" s="67">
        <f>L194/K194</f>
        <v/>
      </c>
      <c r="P194" s="67">
        <f>ABS((K194-F194)/F194)</f>
        <v/>
      </c>
      <c r="Q194" s="62">
        <f>((I194-ABS(K194-F194))/L194)-1.65</f>
        <v/>
      </c>
      <c r="R194" s="62">
        <f>Q194+1.65</f>
        <v/>
      </c>
      <c r="S194" s="192">
        <f>IF(M194&gt;I194,"Fail","Pass")</f>
        <v/>
      </c>
      <c r="T194" s="191" t="n"/>
      <c r="U194" s="203" t="n"/>
      <c r="V194" s="69" t="n"/>
      <c r="W194" s="69" t="n"/>
      <c r="X194" s="69" t="n"/>
      <c r="Y194" s="69" t="n"/>
      <c r="AB194" s="69" t="n"/>
      <c r="AC194" s="71" t="n"/>
      <c r="AD194" s="71" t="n"/>
      <c r="AE194" s="71" t="n"/>
    </row>
    <row r="195" ht="15" customFormat="1" customHeight="1" s="52">
      <c r="A195" s="48" t="n"/>
      <c r="B195" s="48" t="inlineStr">
        <is>
          <t>RHD3</t>
        </is>
      </c>
      <c r="D195" s="48" t="n"/>
      <c r="E195" s="43" t="inlineStr">
        <is>
          <t>nmol/l</t>
        </is>
      </c>
      <c r="F195" s="48" t="n"/>
      <c r="G195" s="43" t="inlineStr">
        <is>
          <t>2</t>
        </is>
      </c>
      <c r="H195" s="62" t="n">
        <v>6</v>
      </c>
      <c r="I195" s="47">
        <f>(H195*F195)/100</f>
        <v/>
      </c>
      <c r="J195" s="43" t="inlineStr">
        <is>
          <t>B</t>
        </is>
      </c>
      <c r="K195" s="62" t="n"/>
      <c r="L195" s="48" t="n"/>
      <c r="M195" s="47">
        <f>ABS(K195-F195) + 1.65*L195</f>
        <v/>
      </c>
      <c r="N195" s="48" t="n"/>
      <c r="O195" s="67">
        <f>L195/K195</f>
        <v/>
      </c>
      <c r="P195" s="67">
        <f>ABS((K195-F195)/F195)</f>
        <v/>
      </c>
      <c r="Q195" s="62">
        <f>((I195-ABS(K195-F195))/L195)-1.65</f>
        <v/>
      </c>
      <c r="R195" s="62">
        <f>Q195+1.65</f>
        <v/>
      </c>
      <c r="S195" s="192">
        <f>IF(M195&gt;I195,"Fail","Pass")</f>
        <v/>
      </c>
      <c r="T195" s="191" t="n"/>
      <c r="U195" s="203" t="n"/>
      <c r="V195" s="69" t="n"/>
      <c r="W195" s="69" t="n"/>
      <c r="X195" s="69" t="n"/>
      <c r="Y195" s="69" t="n"/>
      <c r="AB195" s="69" t="n"/>
      <c r="AC195" s="71" t="n"/>
      <c r="AD195" s="71" t="n"/>
      <c r="AE195" s="71" t="n"/>
    </row>
    <row r="196" ht="15" customFormat="1" customHeight="1" s="52">
      <c r="A196" s="48" t="n"/>
      <c r="B196" s="48" t="inlineStr">
        <is>
          <t>RHEUMATOID FACTOR</t>
        </is>
      </c>
      <c r="D196" s="48" t="n"/>
      <c r="E196" s="43" t="inlineStr">
        <is>
          <t>U/l</t>
        </is>
      </c>
      <c r="F196" s="48" t="n"/>
      <c r="G196" s="43" t="inlineStr">
        <is>
          <t>2</t>
        </is>
      </c>
      <c r="H196" s="62" t="n">
        <v>13.5</v>
      </c>
      <c r="I196" s="47">
        <f>(H196*F196)/100</f>
        <v/>
      </c>
      <c r="J196" s="43" t="inlineStr">
        <is>
          <t>C3</t>
        </is>
      </c>
      <c r="K196" s="62" t="n"/>
      <c r="L196" s="48" t="n"/>
      <c r="M196" s="47">
        <f>ABS(K196-F196) + 1.65*L196</f>
        <v/>
      </c>
      <c r="N196" s="48" t="n"/>
      <c r="O196" s="67">
        <f>L196/K196</f>
        <v/>
      </c>
      <c r="P196" s="67">
        <f>ABS((K196-F196)/F196)</f>
        <v/>
      </c>
      <c r="Q196" s="62">
        <f>((I196-ABS(K196-F196))/L196)-1.65</f>
        <v/>
      </c>
      <c r="R196" s="62">
        <f>Q196+1.65</f>
        <v/>
      </c>
      <c r="S196" s="192">
        <f>IF(M196&gt;I196,"Fail","Pass")</f>
        <v/>
      </c>
      <c r="T196" s="191" t="n"/>
      <c r="U196" s="203" t="n"/>
      <c r="V196" s="69" t="n"/>
      <c r="W196" s="69" t="n"/>
      <c r="X196" s="69" t="n"/>
      <c r="Y196" s="69" t="n"/>
      <c r="AB196" s="69" t="n"/>
      <c r="AC196" s="66" t="n"/>
      <c r="AD196" s="66" t="n"/>
      <c r="AE196" s="66" t="n"/>
    </row>
    <row r="197" ht="15" customFormat="1" customHeight="1" s="52">
      <c r="A197" s="48" t="n"/>
      <c r="B197" s="48" t="inlineStr">
        <is>
          <t>RHEUMATOID FACTOR</t>
        </is>
      </c>
      <c r="D197" s="48" t="n"/>
      <c r="E197" s="43" t="inlineStr">
        <is>
          <t>U/l</t>
        </is>
      </c>
      <c r="F197" s="48" t="n"/>
      <c r="G197" s="43" t="inlineStr">
        <is>
          <t>2</t>
        </is>
      </c>
      <c r="H197" s="62" t="n">
        <v>13.5</v>
      </c>
      <c r="I197" s="47">
        <f>(H197*F197)/100</f>
        <v/>
      </c>
      <c r="J197" s="43" t="inlineStr">
        <is>
          <t>C3</t>
        </is>
      </c>
      <c r="K197" s="62" t="n"/>
      <c r="L197" s="48" t="n"/>
      <c r="M197" s="47">
        <f>ABS(K197-F197) + 1.65*L197</f>
        <v/>
      </c>
      <c r="N197" s="48" t="n"/>
      <c r="O197" s="67">
        <f>L197/K197</f>
        <v/>
      </c>
      <c r="P197" s="67">
        <f>ABS((K197-F197)/F197)</f>
        <v/>
      </c>
      <c r="Q197" s="62">
        <f>((I197-ABS(K197-F197))/L197)-1.65</f>
        <v/>
      </c>
      <c r="R197" s="62">
        <f>Q197+1.65</f>
        <v/>
      </c>
      <c r="S197" s="192">
        <f>IF(M197&gt;I197,"Fail","Pass")</f>
        <v/>
      </c>
      <c r="T197" s="191" t="n"/>
      <c r="U197" s="203" t="n"/>
      <c r="V197" s="69" t="n"/>
      <c r="W197" s="69" t="n"/>
      <c r="X197" s="69" t="n"/>
      <c r="Y197" s="69" t="n"/>
      <c r="AB197" s="69" t="n"/>
      <c r="AC197" s="69" t="n"/>
      <c r="AD197" s="69" t="n"/>
      <c r="AE197" s="69" t="n"/>
    </row>
    <row r="198" ht="15" customFormat="1" customHeight="1" s="52">
      <c r="A198" s="48" t="n"/>
      <c r="B198" s="48" t="inlineStr">
        <is>
          <t>SERUM FOLATE III</t>
        </is>
      </c>
      <c r="D198" s="48" t="n"/>
      <c r="E198" s="43" t="inlineStr">
        <is>
          <t>nmol/l</t>
        </is>
      </c>
      <c r="F198" s="48" t="n"/>
      <c r="G198" s="43" t="inlineStr">
        <is>
          <t>1</t>
        </is>
      </c>
      <c r="H198" s="62" t="n">
        <v>39</v>
      </c>
      <c r="I198" s="47">
        <f>(H198*F198)/100</f>
        <v/>
      </c>
      <c r="J198" s="43" t="inlineStr">
        <is>
          <t>A</t>
        </is>
      </c>
      <c r="K198" s="62" t="n"/>
      <c r="L198" s="48" t="n"/>
      <c r="M198" s="47">
        <f>ABS(K198-F198) + 1.65*L198</f>
        <v/>
      </c>
      <c r="N198" s="48" t="n"/>
      <c r="O198" s="67">
        <f>L198/K198</f>
        <v/>
      </c>
      <c r="P198" s="67">
        <f>ABS((K198-F198)/F198)</f>
        <v/>
      </c>
      <c r="Q198" s="62">
        <f>((I198-ABS(K198-F198))/L198)-1.65</f>
        <v/>
      </c>
      <c r="R198" s="62">
        <f>Q198+1.65</f>
        <v/>
      </c>
      <c r="S198" s="192">
        <f>IF(M198&gt;I198,"Fail","Pass")</f>
        <v/>
      </c>
      <c r="T198" s="191" t="n"/>
      <c r="U198" s="203" t="n"/>
      <c r="V198" s="69" t="n"/>
      <c r="W198" s="69" t="n"/>
      <c r="X198" s="69" t="n"/>
      <c r="Y198" s="69" t="n"/>
      <c r="AB198" s="69" t="n"/>
      <c r="AC198" s="69" t="n"/>
      <c r="AD198" s="69" t="n"/>
      <c r="AE198" s="69" t="n"/>
    </row>
    <row r="199" ht="15" customFormat="1" customHeight="1" s="52">
      <c r="A199" s="48" t="n"/>
      <c r="B199" s="48" t="inlineStr">
        <is>
          <t>SERUM FOLATE III</t>
        </is>
      </c>
      <c r="D199" s="48" t="n"/>
      <c r="E199" s="43" t="inlineStr">
        <is>
          <t>nmol/l</t>
        </is>
      </c>
      <c r="F199" s="48" t="n"/>
      <c r="G199" s="43" t="inlineStr">
        <is>
          <t>1</t>
        </is>
      </c>
      <c r="H199" s="62" t="n">
        <v>39</v>
      </c>
      <c r="I199" s="47">
        <f>(H199*F199)/100</f>
        <v/>
      </c>
      <c r="J199" s="43" t="inlineStr">
        <is>
          <t>A</t>
        </is>
      </c>
      <c r="K199" s="62" t="n"/>
      <c r="L199" s="48" t="n"/>
      <c r="M199" s="47">
        <f>ABS(K199-F199) + 1.65*L199</f>
        <v/>
      </c>
      <c r="N199" s="48" t="n"/>
      <c r="O199" s="67">
        <f>L199/K199</f>
        <v/>
      </c>
      <c r="P199" s="67">
        <f>ABS((K199-F199)/F199)</f>
        <v/>
      </c>
      <c r="Q199" s="62">
        <f>((I199-ABS(K199-F199))/L199)-1.65</f>
        <v/>
      </c>
      <c r="R199" s="62">
        <f>Q199+1.65</f>
        <v/>
      </c>
      <c r="S199" s="192">
        <f>IF(M199&gt;I199,"Fail","Pass")</f>
        <v/>
      </c>
      <c r="T199" s="191" t="n"/>
      <c r="U199" s="203" t="n"/>
      <c r="V199" s="69" t="n"/>
      <c r="W199" s="69" t="n"/>
      <c r="X199" s="69" t="n"/>
      <c r="Y199" s="69" t="n"/>
      <c r="AB199" s="69" t="n"/>
      <c r="AC199" s="69" t="n"/>
      <c r="AD199" s="69" t="n"/>
      <c r="AE199" s="69" t="n"/>
    </row>
    <row r="200" ht="15" customFormat="1" customHeight="1" s="52">
      <c r="A200" s="48" t="n"/>
      <c r="B200" s="48" t="inlineStr">
        <is>
          <t>SEX HORMONE BINDING GLOBULIN</t>
        </is>
      </c>
      <c r="D200" s="48" t="n"/>
      <c r="E200" s="43" t="inlineStr">
        <is>
          <t>mmol/l</t>
        </is>
      </c>
      <c r="F200" s="48" t="n"/>
      <c r="G200" s="43" t="inlineStr">
        <is>
          <t>2</t>
        </is>
      </c>
      <c r="H200" s="62" t="n">
        <v>20.4</v>
      </c>
      <c r="I200" s="47">
        <f>(H200*F200)/100</f>
        <v/>
      </c>
      <c r="J200" s="43" t="inlineStr">
        <is>
          <t>A</t>
        </is>
      </c>
      <c r="K200" s="62" t="n"/>
      <c r="L200" s="48" t="n"/>
      <c r="M200" s="47">
        <f>ABS(K200-F200) + 1.65*L200</f>
        <v/>
      </c>
      <c r="N200" s="48" t="n"/>
      <c r="O200" s="67">
        <f>L200/K200</f>
        <v/>
      </c>
      <c r="P200" s="67">
        <f>ABS((K200-F200)/F200)</f>
        <v/>
      </c>
      <c r="Q200" s="62">
        <f>((I200-ABS(K200-F200))/L200)-1.65</f>
        <v/>
      </c>
      <c r="R200" s="62">
        <f>Q200+1.65</f>
        <v/>
      </c>
      <c r="S200" s="192">
        <f>IF(M200&gt;I200,"Fail","Pass")</f>
        <v/>
      </c>
      <c r="T200" s="191" t="n"/>
      <c r="U200" s="203" t="n"/>
      <c r="V200" s="69" t="n"/>
      <c r="W200" s="69" t="n"/>
      <c r="X200" s="69" t="n"/>
      <c r="Y200" s="69" t="n"/>
      <c r="AB200" s="69" t="n"/>
      <c r="AC200" s="69" t="n"/>
      <c r="AD200" s="69" t="n"/>
      <c r="AE200" s="69" t="n"/>
    </row>
    <row r="201" ht="15" customFormat="1" customHeight="1" s="52">
      <c r="A201" s="48" t="n"/>
      <c r="B201" s="48" t="inlineStr">
        <is>
          <t>SEX HORMONE BINDING GLOBULIN</t>
        </is>
      </c>
      <c r="D201" s="48" t="n"/>
      <c r="E201" s="43" t="inlineStr">
        <is>
          <t>mmol/l</t>
        </is>
      </c>
      <c r="F201" s="48" t="n"/>
      <c r="G201" s="43" t="inlineStr">
        <is>
          <t>2</t>
        </is>
      </c>
      <c r="H201" s="62" t="n">
        <v>20.4</v>
      </c>
      <c r="I201" s="47">
        <f>(H201*F201)/100</f>
        <v/>
      </c>
      <c r="J201" s="43" t="inlineStr">
        <is>
          <t>A</t>
        </is>
      </c>
      <c r="K201" s="62" t="n"/>
      <c r="L201" s="48" t="n"/>
      <c r="M201" s="47">
        <f>ABS(K201-F201) + 1.65*L201</f>
        <v/>
      </c>
      <c r="N201" s="48" t="n"/>
      <c r="O201" s="67">
        <f>L201/K201</f>
        <v/>
      </c>
      <c r="P201" s="67">
        <f>ABS((K201-F201)/F201)</f>
        <v/>
      </c>
      <c r="Q201" s="62">
        <f>((I201-ABS(K201-F201))/L201)-1.65</f>
        <v/>
      </c>
      <c r="R201" s="62">
        <f>Q201+1.65</f>
        <v/>
      </c>
      <c r="S201" s="192">
        <f>IF(M201&gt;I201,"Fail","Pass")</f>
        <v/>
      </c>
      <c r="T201" s="191" t="n"/>
      <c r="U201" s="203" t="n"/>
      <c r="V201" s="69" t="n"/>
      <c r="W201" s="69" t="n"/>
      <c r="X201" s="69" t="n"/>
      <c r="Y201" s="69" t="n"/>
      <c r="AB201" s="69" t="n"/>
      <c r="AC201" s="69" t="n"/>
      <c r="AD201" s="69" t="n"/>
      <c r="AE201" s="69" t="n"/>
    </row>
    <row r="202" ht="15" customFormat="1" customHeight="1" s="52">
      <c r="A202" s="48" t="n"/>
      <c r="B202" s="48" t="inlineStr">
        <is>
          <t>SODIUM</t>
        </is>
      </c>
      <c r="D202" s="48" t="n"/>
      <c r="E202" s="43" t="inlineStr">
        <is>
          <t>mmol/l</t>
        </is>
      </c>
      <c r="F202" s="48" t="n"/>
      <c r="G202" s="43" t="inlineStr">
        <is>
          <t>2</t>
        </is>
      </c>
      <c r="H202" s="62" t="n">
        <v>3.6</v>
      </c>
      <c r="I202" s="47">
        <f>(H202*F202)/100</f>
        <v/>
      </c>
      <c r="J202" s="43" t="inlineStr">
        <is>
          <t>C1</t>
        </is>
      </c>
      <c r="K202" s="62" t="n"/>
      <c r="L202" s="48" t="n"/>
      <c r="M202" s="47">
        <f>ABS(K202-F202) + 1.65*L202</f>
        <v/>
      </c>
      <c r="N202" s="48" t="n"/>
      <c r="O202" s="67">
        <f>L202/K202</f>
        <v/>
      </c>
      <c r="P202" s="67">
        <f>ABS((K202-F202)/F202)</f>
        <v/>
      </c>
      <c r="Q202" s="62">
        <f>((I202-ABS(K202-F202))/L202)-1.65</f>
        <v/>
      </c>
      <c r="R202" s="62">
        <f>Q202+1.65</f>
        <v/>
      </c>
      <c r="S202" s="192">
        <f>IF(M202&gt;I202,"Fail","Pass")</f>
        <v/>
      </c>
      <c r="T202" s="191" t="n"/>
      <c r="U202" s="203" t="n"/>
      <c r="V202" s="69" t="n"/>
      <c r="W202" s="69" t="n"/>
      <c r="X202" s="69" t="n"/>
      <c r="Y202" s="69" t="n"/>
      <c r="AB202" s="69" t="n"/>
      <c r="AC202" s="69" t="n"/>
      <c r="AD202" s="69" t="n"/>
      <c r="AE202" s="69" t="n"/>
    </row>
    <row r="203" ht="15" customFormat="1" customHeight="1" s="52">
      <c r="A203" s="48" t="n"/>
      <c r="B203" s="48" t="inlineStr">
        <is>
          <t>SODIUM</t>
        </is>
      </c>
      <c r="D203" s="48" t="n"/>
      <c r="E203" s="43" t="inlineStr">
        <is>
          <t>mmol/l</t>
        </is>
      </c>
      <c r="F203" s="48" t="n"/>
      <c r="G203" s="43" t="inlineStr">
        <is>
          <t>2</t>
        </is>
      </c>
      <c r="H203" s="62" t="n">
        <v>3.6</v>
      </c>
      <c r="I203" s="47">
        <f>(H203*F203)/100</f>
        <v/>
      </c>
      <c r="J203" s="43" t="inlineStr">
        <is>
          <t>C1</t>
        </is>
      </c>
      <c r="K203" s="62" t="n"/>
      <c r="L203" s="48" t="n"/>
      <c r="M203" s="47">
        <f>ABS(K203-F203) + 1.65*L203</f>
        <v/>
      </c>
      <c r="N203" s="48" t="n"/>
      <c r="O203" s="67">
        <f>L203/K203</f>
        <v/>
      </c>
      <c r="P203" s="67">
        <f>ABS((K203-F203)/F203)</f>
        <v/>
      </c>
      <c r="Q203" s="62">
        <f>((I203-ABS(K203-F203))/L203)-1.65</f>
        <v/>
      </c>
      <c r="R203" s="62">
        <f>Q203+1.65</f>
        <v/>
      </c>
      <c r="S203" s="192">
        <f>IF(M203&gt;I203,"Fail","Pass")</f>
        <v/>
      </c>
      <c r="T203" s="191" t="n"/>
      <c r="U203" s="203" t="n"/>
    </row>
    <row r="204" ht="15" customFormat="1" customHeight="1" s="52">
      <c r="A204" s="48" t="n"/>
      <c r="B204" s="48" t="inlineStr">
        <is>
          <t>SODIUM</t>
        </is>
      </c>
      <c r="D204" s="48" t="n"/>
      <c r="E204" s="43" t="inlineStr">
        <is>
          <t>mmol/l</t>
        </is>
      </c>
      <c r="F204" s="48" t="n"/>
      <c r="G204" s="43" t="inlineStr">
        <is>
          <t>2</t>
        </is>
      </c>
      <c r="H204" s="62" t="n">
        <v>3.6</v>
      </c>
      <c r="I204" s="47">
        <f>(H204*F204)/100</f>
        <v/>
      </c>
      <c r="J204" s="43" t="inlineStr">
        <is>
          <t>C1</t>
        </is>
      </c>
      <c r="K204" s="62" t="n"/>
      <c r="L204" s="48" t="n"/>
      <c r="M204" s="47">
        <f>ABS(K204-F204) + 1.65*L204</f>
        <v/>
      </c>
      <c r="N204" s="48" t="n"/>
      <c r="O204" s="67">
        <f>L204/K204</f>
        <v/>
      </c>
      <c r="P204" s="67">
        <f>ABS((K204-F204)/F204)</f>
        <v/>
      </c>
      <c r="Q204" s="62">
        <f>((I204-ABS(K204-F204))/L204)-1.65</f>
        <v/>
      </c>
      <c r="R204" s="62">
        <f>Q204+1.65</f>
        <v/>
      </c>
      <c r="S204" s="192">
        <f>IF(M204&gt;I204,"Fail","Pass")</f>
        <v/>
      </c>
      <c r="T204" s="191" t="n"/>
      <c r="U204" s="203" t="n"/>
    </row>
    <row r="205" ht="15" customFormat="1" customHeight="1" s="52">
      <c r="A205" s="48" t="n"/>
      <c r="B205" s="48" t="inlineStr">
        <is>
          <t>SODIUM</t>
        </is>
      </c>
      <c r="D205" s="48" t="n"/>
      <c r="E205" s="43" t="inlineStr">
        <is>
          <t>mmol/l</t>
        </is>
      </c>
      <c r="F205" s="48" t="n"/>
      <c r="G205" s="43" t="inlineStr">
        <is>
          <t>2</t>
        </is>
      </c>
      <c r="H205" s="62" t="n">
        <v>3.6</v>
      </c>
      <c r="I205" s="47">
        <f>(H205*F205)/100</f>
        <v/>
      </c>
      <c r="J205" s="43" t="inlineStr">
        <is>
          <t>C1</t>
        </is>
      </c>
      <c r="K205" s="62" t="n"/>
      <c r="L205" s="48" t="n"/>
      <c r="M205" s="47">
        <f>ABS(K205-F205) + 1.65*L205</f>
        <v/>
      </c>
      <c r="N205" s="48" t="n"/>
      <c r="O205" s="67">
        <f>L205/K205</f>
        <v/>
      </c>
      <c r="P205" s="67">
        <f>ABS((K205-F205)/F205)</f>
        <v/>
      </c>
      <c r="Q205" s="62">
        <f>((I205-ABS(K205-F205))/L205)-1.65</f>
        <v/>
      </c>
      <c r="R205" s="62">
        <f>Q205+1.65</f>
        <v/>
      </c>
      <c r="S205" s="192">
        <f>IF(M205&gt;I205,"Fail","Pass")</f>
        <v/>
      </c>
      <c r="T205" s="191" t="n"/>
      <c r="U205" s="203" t="n"/>
    </row>
    <row r="206" ht="15" customFormat="1" customHeight="1" s="52">
      <c r="A206" s="48" t="n"/>
      <c r="B206" s="48" t="inlineStr">
        <is>
          <t>SODIUM URINE</t>
        </is>
      </c>
      <c r="D206" s="48" t="n"/>
      <c r="E206" s="43" t="inlineStr">
        <is>
          <t>nmol/l</t>
        </is>
      </c>
      <c r="F206" s="48" t="n"/>
      <c r="G206" s="43" t="inlineStr">
        <is>
          <t>1</t>
        </is>
      </c>
      <c r="H206" s="62" t="n">
        <v>32</v>
      </c>
      <c r="I206" s="47">
        <f>(H206*F206)/100</f>
        <v/>
      </c>
      <c r="J206" s="43" t="inlineStr">
        <is>
          <t>C3</t>
        </is>
      </c>
      <c r="K206" s="62" t="n"/>
      <c r="L206" s="48" t="n"/>
      <c r="M206" s="47">
        <f>ABS(K206-F206) + 1.65*L206</f>
        <v/>
      </c>
      <c r="N206" s="48" t="n"/>
      <c r="O206" s="67">
        <f>L206/K206</f>
        <v/>
      </c>
      <c r="P206" s="67">
        <f>ABS((K206-F206)/F206)</f>
        <v/>
      </c>
      <c r="Q206" s="62">
        <f>((I206-ABS(K206-F206))/L206)-1.65</f>
        <v/>
      </c>
      <c r="R206" s="62">
        <f>Q206+1.65</f>
        <v/>
      </c>
      <c r="S206" s="192">
        <f>IF(M206&gt;I206,"Fail","Pass")</f>
        <v/>
      </c>
      <c r="T206" s="191" t="n"/>
      <c r="U206" s="203" t="n"/>
    </row>
    <row r="207" ht="15" customFormat="1" customHeight="1" s="52">
      <c r="A207" s="48" t="n"/>
      <c r="B207" s="48" t="inlineStr">
        <is>
          <t>SODIUM URINE</t>
        </is>
      </c>
      <c r="D207" s="48" t="n"/>
      <c r="E207" s="43" t="inlineStr">
        <is>
          <t>nmol/l</t>
        </is>
      </c>
      <c r="F207" s="48" t="n"/>
      <c r="G207" s="43" t="inlineStr">
        <is>
          <t>1</t>
        </is>
      </c>
      <c r="H207" s="62" t="n">
        <v>32</v>
      </c>
      <c r="I207" s="47">
        <f>(H207*F207)/100</f>
        <v/>
      </c>
      <c r="J207" s="43" t="inlineStr">
        <is>
          <t>C3</t>
        </is>
      </c>
      <c r="K207" s="62" t="n"/>
      <c r="L207" s="48" t="n"/>
      <c r="M207" s="47">
        <f>ABS(K207-F207) + 1.65*L207</f>
        <v/>
      </c>
      <c r="N207" s="48" t="n"/>
      <c r="O207" s="67">
        <f>L207/K207</f>
        <v/>
      </c>
      <c r="P207" s="67">
        <f>ABS((K207-F207)/F207)</f>
        <v/>
      </c>
      <c r="Q207" s="62">
        <f>((I207-ABS(K207-F207))/L207)-1.65</f>
        <v/>
      </c>
      <c r="R207" s="62">
        <f>Q207+1.65</f>
        <v/>
      </c>
      <c r="S207" s="192">
        <f>IF(M207&gt;I207,"Fail","Pass")</f>
        <v/>
      </c>
      <c r="T207" s="191" t="n"/>
      <c r="U207" s="203" t="n"/>
    </row>
    <row r="208" ht="15" customFormat="1" customHeight="1" s="52">
      <c r="A208" s="48" t="n"/>
      <c r="B208" s="48" t="inlineStr">
        <is>
          <t>TESTOSTERONE</t>
        </is>
      </c>
      <c r="D208" s="48" t="n"/>
      <c r="E208" s="43" t="inlineStr">
        <is>
          <t>ng/ml</t>
        </is>
      </c>
      <c r="F208" s="48" t="n"/>
      <c r="G208" s="43" t="inlineStr">
        <is>
          <t>2</t>
        </is>
      </c>
      <c r="H208" s="62" t="n">
        <v>23</v>
      </c>
      <c r="I208" s="47">
        <f>(H208*F208)/100</f>
        <v/>
      </c>
      <c r="J208" s="43" t="inlineStr">
        <is>
          <t>A</t>
        </is>
      </c>
      <c r="K208" s="62" t="n"/>
      <c r="L208" s="48" t="n"/>
      <c r="M208" s="47">
        <f>ABS(K208-F208) + 1.65*L208</f>
        <v/>
      </c>
      <c r="N208" s="48" t="n"/>
      <c r="O208" s="67">
        <f>L208/K208</f>
        <v/>
      </c>
      <c r="P208" s="67">
        <f>ABS((K208-F208)/F208)</f>
        <v/>
      </c>
      <c r="Q208" s="62">
        <f>((I208-ABS(K208-F208))/L208)-1.65</f>
        <v/>
      </c>
      <c r="R208" s="62">
        <f>Q208+1.65</f>
        <v/>
      </c>
      <c r="S208" s="192">
        <f>IF(M208&gt;I208,"Fail","Pass")</f>
        <v/>
      </c>
      <c r="T208" s="191" t="n"/>
      <c r="U208" s="203" t="n"/>
    </row>
    <row r="209" ht="15" customFormat="1" customHeight="1" s="52">
      <c r="A209" s="48" t="n"/>
      <c r="B209" s="48" t="inlineStr">
        <is>
          <t>TESTOSTERONE</t>
        </is>
      </c>
      <c r="D209" s="48" t="n"/>
      <c r="E209" s="43" t="inlineStr">
        <is>
          <t>ng/ml</t>
        </is>
      </c>
      <c r="F209" s="48" t="n"/>
      <c r="G209" s="43" t="inlineStr">
        <is>
          <t>2</t>
        </is>
      </c>
      <c r="H209" s="62" t="n">
        <v>23</v>
      </c>
      <c r="I209" s="47">
        <f>(H209*F209)/100</f>
        <v/>
      </c>
      <c r="J209" s="43" t="inlineStr">
        <is>
          <t>A</t>
        </is>
      </c>
      <c r="K209" s="62" t="n"/>
      <c r="L209" s="48" t="n"/>
      <c r="M209" s="47">
        <f>ABS(K209-F209) + 1.65*L209</f>
        <v/>
      </c>
      <c r="N209" s="48" t="n"/>
      <c r="O209" s="67">
        <f>L209/K209</f>
        <v/>
      </c>
      <c r="P209" s="67">
        <f>ABS((K209-F209)/F209)</f>
        <v/>
      </c>
      <c r="Q209" s="62">
        <f>((I209-ABS(K209-F209))/L209)-1.65</f>
        <v/>
      </c>
      <c r="R209" s="62">
        <f>Q209+1.65</f>
        <v/>
      </c>
      <c r="S209" s="192">
        <f>IF(M209&gt;I209,"Fail","Pass")</f>
        <v/>
      </c>
      <c r="T209" s="191" t="n"/>
      <c r="U209" s="203" t="n"/>
    </row>
    <row r="210" ht="15" customFormat="1" customHeight="1" s="52">
      <c r="A210" s="48" t="n"/>
      <c r="B210" s="48" t="inlineStr">
        <is>
          <t>THYROGLOBULIN v2</t>
        </is>
      </c>
      <c r="D210" s="48" t="n"/>
      <c r="E210" s="43" t="inlineStr">
        <is>
          <t>uIU/ml</t>
        </is>
      </c>
      <c r="F210" s="48" t="n"/>
      <c r="G210" s="43" t="inlineStr">
        <is>
          <t>2</t>
        </is>
      </c>
      <c r="H210" s="62" t="n">
        <v>42.2</v>
      </c>
      <c r="I210" s="47">
        <f>(H210*F210)/100</f>
        <v/>
      </c>
      <c r="J210" s="43" t="inlineStr">
        <is>
          <t>C2</t>
        </is>
      </c>
      <c r="K210" s="62" t="n"/>
      <c r="L210" s="48" t="n"/>
      <c r="M210" s="47">
        <f>ABS(K210-F210) + 1.65*L210</f>
        <v/>
      </c>
      <c r="N210" s="48" t="n"/>
      <c r="O210" s="67">
        <f>L210/K210</f>
        <v/>
      </c>
      <c r="P210" s="67">
        <f>ABS((K210-F210)/F210)</f>
        <v/>
      </c>
      <c r="Q210" s="62">
        <f>((I210-ABS(K210-F210))/L210)-1.65</f>
        <v/>
      </c>
      <c r="R210" s="62">
        <f>Q210+1.65</f>
        <v/>
      </c>
      <c r="S210" s="192">
        <f>IF(M210&gt;I210,"Fail","Pass")</f>
        <v/>
      </c>
      <c r="T210" s="191" t="n"/>
      <c r="U210" s="203" t="n"/>
    </row>
    <row r="211" ht="15" customFormat="1" customHeight="1" s="52">
      <c r="A211" s="48" t="n"/>
      <c r="B211" s="48" t="inlineStr">
        <is>
          <t>THYROGLOBULIN v2</t>
        </is>
      </c>
      <c r="D211" s="48" t="n"/>
      <c r="E211" s="43" t="inlineStr">
        <is>
          <t>uU/ml</t>
        </is>
      </c>
      <c r="F211" s="48" t="n"/>
      <c r="G211" s="43" t="inlineStr">
        <is>
          <t>2</t>
        </is>
      </c>
      <c r="H211" s="62" t="n">
        <v>42.2</v>
      </c>
      <c r="I211" s="47">
        <f>(H211*F211)/100</f>
        <v/>
      </c>
      <c r="J211" s="43" t="inlineStr">
        <is>
          <t>C2</t>
        </is>
      </c>
      <c r="K211" s="62" t="n"/>
      <c r="L211" s="48" t="n"/>
      <c r="M211" s="47">
        <f>ABS(K211-F211) + 1.65*L211</f>
        <v/>
      </c>
      <c r="N211" s="48" t="n"/>
      <c r="O211" s="67">
        <f>L211/K211</f>
        <v/>
      </c>
      <c r="P211" s="67">
        <f>ABS((K211-F211)/F211)</f>
        <v/>
      </c>
      <c r="Q211" s="62">
        <f>((I211-ABS(K211-F211))/L211)-1.65</f>
        <v/>
      </c>
      <c r="R211" s="62">
        <f>Q211+1.65</f>
        <v/>
      </c>
      <c r="S211" s="192">
        <f>IF(M211&gt;I211,"Fail","Pass")</f>
        <v/>
      </c>
      <c r="T211" s="191" t="n"/>
      <c r="U211" s="203" t="n"/>
    </row>
    <row r="212" ht="15" customFormat="1" customHeight="1" s="52">
      <c r="A212" s="48" t="n"/>
      <c r="B212" s="48" t="inlineStr">
        <is>
          <t>THYROID STIMULATING HORMONE</t>
        </is>
      </c>
      <c r="D212" s="48" t="n"/>
      <c r="E212" s="43" t="inlineStr">
        <is>
          <t>uU/ml</t>
        </is>
      </c>
      <c r="F212" s="48" t="n"/>
      <c r="G212" s="43" t="inlineStr">
        <is>
          <t>2</t>
        </is>
      </c>
      <c r="H212" s="62" t="n">
        <v>23.7</v>
      </c>
      <c r="I212" s="47">
        <f>(H212*F212)/100</f>
        <v/>
      </c>
      <c r="J212" s="43" t="inlineStr">
        <is>
          <t>A</t>
        </is>
      </c>
      <c r="K212" s="62" t="n"/>
      <c r="L212" s="48" t="n"/>
      <c r="M212" s="47">
        <f>ABS(K212-F212) + 1.65*L212</f>
        <v/>
      </c>
      <c r="N212" s="48" t="n"/>
      <c r="O212" s="67">
        <f>L212/K212</f>
        <v/>
      </c>
      <c r="P212" s="67">
        <f>ABS((K212-F212)/F212)</f>
        <v/>
      </c>
      <c r="Q212" s="62">
        <f>((I212-ABS(K212-F212))/L212)-1.65</f>
        <v/>
      </c>
      <c r="R212" s="62">
        <f>Q212+1.65</f>
        <v/>
      </c>
      <c r="S212" s="192">
        <f>IF(M212&gt;I212,"Fail","Pass")</f>
        <v/>
      </c>
      <c r="T212" s="191" t="n"/>
      <c r="U212" s="203" t="n"/>
    </row>
    <row r="213" ht="15" customFormat="1" customHeight="1" s="52">
      <c r="A213" s="48" t="n"/>
      <c r="B213" s="48" t="inlineStr">
        <is>
          <t>THYROID STIMULATING HORMONE</t>
        </is>
      </c>
      <c r="D213" s="48" t="n"/>
      <c r="E213" s="43" t="inlineStr">
        <is>
          <t>uU/ml</t>
        </is>
      </c>
      <c r="F213" s="48" t="n"/>
      <c r="G213" s="43" t="inlineStr">
        <is>
          <t>2</t>
        </is>
      </c>
      <c r="H213" s="62" t="n">
        <v>23.7</v>
      </c>
      <c r="I213" s="47">
        <f>(H213*F213)/100</f>
        <v/>
      </c>
      <c r="J213" s="43" t="inlineStr">
        <is>
          <t>A</t>
        </is>
      </c>
      <c r="K213" s="62" t="n"/>
      <c r="L213" s="48" t="n"/>
      <c r="M213" s="47">
        <f>ABS(K213-F213) + 1.65*L213</f>
        <v/>
      </c>
      <c r="N213" s="48" t="n"/>
      <c r="O213" s="67">
        <f>L213/K213</f>
        <v/>
      </c>
      <c r="P213" s="67">
        <f>ABS((K213-F213)/F213)</f>
        <v/>
      </c>
      <c r="Q213" s="62">
        <f>((I213-ABS(K213-F213))/L213)-1.65</f>
        <v/>
      </c>
      <c r="R213" s="62">
        <f>Q213+1.65</f>
        <v/>
      </c>
      <c r="S213" s="192">
        <f>IF(M213&gt;I213,"Fail","Pass")</f>
        <v/>
      </c>
      <c r="T213" s="191" t="n"/>
      <c r="U213" s="203" t="n"/>
    </row>
    <row r="214" ht="15" customFormat="1" customHeight="1" s="52">
      <c r="A214" s="48" t="n"/>
      <c r="B214" s="48" t="inlineStr">
        <is>
          <t>THYROID STIMULATING HORMONE</t>
        </is>
      </c>
      <c r="D214" s="48" t="n"/>
      <c r="E214" s="43" t="inlineStr">
        <is>
          <t>uU/ml</t>
        </is>
      </c>
      <c r="F214" s="48" t="n"/>
      <c r="G214" s="43" t="inlineStr">
        <is>
          <t>2</t>
        </is>
      </c>
      <c r="H214" s="62" t="n">
        <v>23.7</v>
      </c>
      <c r="I214" s="64">
        <f>(H214*F214)/100</f>
        <v/>
      </c>
      <c r="J214" s="43" t="inlineStr">
        <is>
          <t>A</t>
        </is>
      </c>
      <c r="K214" s="62" t="n"/>
      <c r="L214" s="48" t="n"/>
      <c r="M214" s="64">
        <f>ABS(K214-F214) + 1.65*L214</f>
        <v/>
      </c>
      <c r="N214" s="48" t="n"/>
      <c r="O214" s="67">
        <f>L214/K214</f>
        <v/>
      </c>
      <c r="P214" s="67">
        <f>ABS((K214-F214)/F214)</f>
        <v/>
      </c>
      <c r="Q214" s="62">
        <f>((I214-ABS(K214-F214))/L214)-1.65</f>
        <v/>
      </c>
      <c r="R214" s="62">
        <f>Q214+1.65</f>
        <v/>
      </c>
      <c r="S214" s="192">
        <f>IF(M214&gt;I214,"Fail","Pass")</f>
        <v/>
      </c>
      <c r="T214" s="191" t="n"/>
      <c r="U214" s="203" t="n"/>
    </row>
    <row r="215" ht="15" customFormat="1" customHeight="1" s="52">
      <c r="A215" s="48" t="n"/>
      <c r="B215" s="48" t="inlineStr">
        <is>
          <t>THYROID STIMULATING HORMONE</t>
        </is>
      </c>
      <c r="D215" s="48" t="n"/>
      <c r="E215" s="43" t="inlineStr">
        <is>
          <t>uU/ml</t>
        </is>
      </c>
      <c r="F215" s="48" t="n"/>
      <c r="G215" s="43" t="inlineStr">
        <is>
          <t>2</t>
        </is>
      </c>
      <c r="H215" s="62" t="n">
        <v>23.7</v>
      </c>
      <c r="I215" s="47">
        <f>(H215*F215)/100</f>
        <v/>
      </c>
      <c r="J215" s="43" t="inlineStr">
        <is>
          <t>A</t>
        </is>
      </c>
      <c r="K215" s="62" t="n"/>
      <c r="L215" s="48" t="n"/>
      <c r="M215" s="47">
        <f>ABS(K215-F215) + 1.65*L215</f>
        <v/>
      </c>
      <c r="N215" s="48" t="n"/>
      <c r="O215" s="67">
        <f>L215/K215</f>
        <v/>
      </c>
      <c r="P215" s="67">
        <f>ABS((K215-F215)/F215)</f>
        <v/>
      </c>
      <c r="Q215" s="62">
        <f>((I215-ABS(K215-F215))/L215)-1.65</f>
        <v/>
      </c>
      <c r="R215" s="62">
        <f>Q215+1.65</f>
        <v/>
      </c>
      <c r="S215" s="192">
        <f>IF(M215&gt;I215,"Fail","Pass")</f>
        <v/>
      </c>
      <c r="T215" s="191" t="n"/>
      <c r="U215" s="203" t="n"/>
    </row>
    <row r="216" ht="15" customFormat="1" customHeight="1" s="52">
      <c r="A216" s="48" t="n"/>
      <c r="B216" s="48" t="inlineStr">
        <is>
          <t>TOTAL BILIRUBIN</t>
        </is>
      </c>
      <c r="D216" s="48" t="n"/>
      <c r="E216" s="43" t="inlineStr">
        <is>
          <t>umol/l</t>
        </is>
      </c>
      <c r="F216" s="48" t="n"/>
      <c r="G216" s="43" t="inlineStr">
        <is>
          <t>1</t>
        </is>
      </c>
      <c r="H216" s="62" t="n">
        <v>20</v>
      </c>
      <c r="I216" s="47">
        <f>(H216*F216)/100</f>
        <v/>
      </c>
      <c r="J216" s="43" t="inlineStr">
        <is>
          <t>A</t>
        </is>
      </c>
      <c r="K216" s="62" t="n"/>
      <c r="L216" s="48" t="n"/>
      <c r="M216" s="47">
        <f>ABS(K216-F216) + 1.65*L216</f>
        <v/>
      </c>
      <c r="N216" s="48" t="n"/>
      <c r="O216" s="67">
        <f>L216/K216</f>
        <v/>
      </c>
      <c r="P216" s="67">
        <f>ABS((K216-F216)/F216)</f>
        <v/>
      </c>
      <c r="Q216" s="62">
        <f>((I216-ABS(K216-F216))/L216)-1.65</f>
        <v/>
      </c>
      <c r="R216" s="62">
        <f>Q216+1.65</f>
        <v/>
      </c>
      <c r="S216" s="192">
        <f>IF(M216&gt;I216,"Fail","Pass")</f>
        <v/>
      </c>
      <c r="T216" s="191" t="n"/>
      <c r="U216" s="203" t="n"/>
    </row>
    <row r="217" ht="15" customFormat="1" customHeight="1" s="52">
      <c r="A217" s="48" t="n"/>
      <c r="B217" s="48" t="inlineStr">
        <is>
          <t>TOTAL BILIRUBIN</t>
        </is>
      </c>
      <c r="D217" s="48" t="n"/>
      <c r="E217" s="43" t="inlineStr">
        <is>
          <t>umol/l</t>
        </is>
      </c>
      <c r="F217" s="48" t="n"/>
      <c r="G217" s="43" t="inlineStr">
        <is>
          <t>1</t>
        </is>
      </c>
      <c r="H217" s="62" t="n">
        <v>20</v>
      </c>
      <c r="I217" s="47">
        <f>(H217*F217)/100</f>
        <v/>
      </c>
      <c r="J217" s="43" t="inlineStr">
        <is>
          <t>A</t>
        </is>
      </c>
      <c r="K217" s="62" t="n"/>
      <c r="L217" s="48" t="n"/>
      <c r="M217" s="47">
        <f>ABS(K217-F217) + 1.65*L217</f>
        <v/>
      </c>
      <c r="N217" s="48" t="n"/>
      <c r="O217" s="67">
        <f>L217/K217</f>
        <v/>
      </c>
      <c r="P217" s="67">
        <f>ABS((K217-F217)/F217)</f>
        <v/>
      </c>
      <c r="Q217" s="62">
        <f>((I217-ABS(K217-F217))/L217)-1.65</f>
        <v/>
      </c>
      <c r="R217" s="62">
        <f>Q217+1.65</f>
        <v/>
      </c>
      <c r="S217" s="192">
        <f>IF(M217&gt;I217,"Fail","Pass")</f>
        <v/>
      </c>
      <c r="T217" s="191" t="n"/>
      <c r="U217" s="203" t="n"/>
    </row>
    <row r="218" ht="15" customFormat="1" customHeight="1" s="52">
      <c r="A218" s="48" t="n"/>
      <c r="B218" s="48" t="inlineStr">
        <is>
          <t>TOTAL BILIRUBIN</t>
        </is>
      </c>
      <c r="D218" s="48" t="n"/>
      <c r="E218" s="43" t="inlineStr">
        <is>
          <t>umol/l</t>
        </is>
      </c>
      <c r="F218" s="48" t="n"/>
      <c r="G218" s="43" t="inlineStr">
        <is>
          <t>1</t>
        </is>
      </c>
      <c r="H218" s="62" t="n">
        <v>20</v>
      </c>
      <c r="I218" s="47">
        <f>(H218*F218)/100</f>
        <v/>
      </c>
      <c r="J218" s="43" t="inlineStr">
        <is>
          <t>A</t>
        </is>
      </c>
      <c r="K218" s="62" t="n"/>
      <c r="L218" s="48" t="n"/>
      <c r="M218" s="47">
        <f>ABS(K218-F218) + 1.65*L218</f>
        <v/>
      </c>
      <c r="N218" s="48" t="n"/>
      <c r="O218" s="67">
        <f>L218/K218</f>
        <v/>
      </c>
      <c r="P218" s="67">
        <f>ABS((K218-F218)/F218)</f>
        <v/>
      </c>
      <c r="Q218" s="62">
        <f>((I218-ABS(K218-F218))/L218)-1.65</f>
        <v/>
      </c>
      <c r="R218" s="62">
        <f>Q218+1.65</f>
        <v/>
      </c>
      <c r="S218" s="192">
        <f>IF(M218&gt;I218,"Fail","Pass")</f>
        <v/>
      </c>
      <c r="T218" s="191" t="n"/>
      <c r="U218" s="203" t="n"/>
    </row>
    <row r="219" ht="15" customFormat="1" customHeight="1" s="52">
      <c r="A219" s="48" t="n"/>
      <c r="B219" s="48" t="inlineStr">
        <is>
          <t>TOTAL BILIRUBIN</t>
        </is>
      </c>
      <c r="D219" s="48" t="n"/>
      <c r="E219" s="43" t="inlineStr">
        <is>
          <t>umol/l</t>
        </is>
      </c>
      <c r="F219" s="48" t="n"/>
      <c r="G219" s="43" t="inlineStr">
        <is>
          <t>1</t>
        </is>
      </c>
      <c r="H219" s="62" t="n">
        <v>20</v>
      </c>
      <c r="I219" s="47">
        <f>(H219*F219)/100</f>
        <v/>
      </c>
      <c r="J219" s="43" t="inlineStr">
        <is>
          <t>A</t>
        </is>
      </c>
      <c r="K219" s="62" t="n"/>
      <c r="L219" s="48" t="n"/>
      <c r="M219" s="47">
        <f>ABS(K219-F219) + 1.65*L219</f>
        <v/>
      </c>
      <c r="N219" s="48" t="n"/>
      <c r="O219" s="67">
        <f>L219/K219</f>
        <v/>
      </c>
      <c r="P219" s="67">
        <f>ABS((K219-F219)/F219)</f>
        <v/>
      </c>
      <c r="Q219" s="62">
        <f>((I219-ABS(K219-F219))/L219)-1.65</f>
        <v/>
      </c>
      <c r="R219" s="62">
        <f>Q219+1.65</f>
        <v/>
      </c>
      <c r="S219" s="192">
        <f>IF(M219&gt;I219,"Fail","Pass")</f>
        <v/>
      </c>
      <c r="T219" s="191" t="n"/>
      <c r="U219" s="203" t="n"/>
    </row>
    <row r="220" ht="15" customFormat="1" customHeight="1" s="52">
      <c r="A220" s="48" t="n"/>
      <c r="B220" s="48" t="inlineStr">
        <is>
          <t>TOTAL BILIRUBIN</t>
        </is>
      </c>
      <c r="D220" s="48" t="n"/>
      <c r="E220" s="43" t="inlineStr">
        <is>
          <t>umol/l</t>
        </is>
      </c>
      <c r="F220" s="48" t="n"/>
      <c r="G220" s="43" t="inlineStr">
        <is>
          <t>1</t>
        </is>
      </c>
      <c r="H220" s="62" t="n">
        <v>20</v>
      </c>
      <c r="I220" s="47">
        <f>(H220*F220)/100</f>
        <v/>
      </c>
      <c r="J220" s="43" t="inlineStr">
        <is>
          <t>A</t>
        </is>
      </c>
      <c r="K220" s="62" t="n"/>
      <c r="L220" s="48" t="n"/>
      <c r="M220" s="47">
        <f>ABS(K220-F220) + 1.65*L220</f>
        <v/>
      </c>
      <c r="N220" s="48" t="n"/>
      <c r="O220" s="67">
        <f>L220/K220</f>
        <v/>
      </c>
      <c r="P220" s="67">
        <f>ABS((K220-F220)/F220)</f>
        <v/>
      </c>
      <c r="Q220" s="62">
        <f>((I220-ABS(K220-F220))/L220)-1.65</f>
        <v/>
      </c>
      <c r="R220" s="62">
        <f>Q220+1.65</f>
        <v/>
      </c>
      <c r="S220" s="192">
        <f>IF(M220&gt;I220,"Fail","Pass")</f>
        <v/>
      </c>
      <c r="T220" s="191" t="n"/>
      <c r="U220" s="203" t="n"/>
    </row>
    <row r="221" ht="15" customFormat="1" customHeight="1" s="52">
      <c r="A221" s="48" t="n"/>
      <c r="B221" s="48" t="inlineStr">
        <is>
          <t>TOTAL BILIRUBIN</t>
        </is>
      </c>
      <c r="D221" s="48" t="n"/>
      <c r="E221" s="43" t="inlineStr">
        <is>
          <t>umol/l</t>
        </is>
      </c>
      <c r="F221" s="48" t="n"/>
      <c r="G221" s="43" t="inlineStr">
        <is>
          <t>1</t>
        </is>
      </c>
      <c r="H221" s="62" t="n">
        <v>20</v>
      </c>
      <c r="I221" s="47">
        <f>(H221*F221)/100</f>
        <v/>
      </c>
      <c r="J221" s="43" t="inlineStr">
        <is>
          <t>A</t>
        </is>
      </c>
      <c r="K221" s="62" t="n"/>
      <c r="L221" s="48" t="n"/>
      <c r="M221" s="47">
        <f>ABS(K221-F221) + 1.65*L221</f>
        <v/>
      </c>
      <c r="N221" s="48" t="n"/>
      <c r="O221" s="67">
        <f>L221/K221</f>
        <v/>
      </c>
      <c r="P221" s="67">
        <f>ABS((K221-F221)/F221)</f>
        <v/>
      </c>
      <c r="Q221" s="62">
        <f>((I221-ABS(K221-F221))/L221)-1.65</f>
        <v/>
      </c>
      <c r="R221" s="62">
        <f>Q221+1.65</f>
        <v/>
      </c>
      <c r="S221" s="192">
        <f>IF(M221&gt;I221,"Fail","Pass")</f>
        <v/>
      </c>
      <c r="T221" s="191" t="n"/>
      <c r="U221" s="203" t="n"/>
    </row>
    <row r="222" ht="15" customFormat="1" customHeight="1" s="52">
      <c r="A222" s="48" t="n"/>
      <c r="B222" s="48" t="inlineStr">
        <is>
          <t>TOTAL CHOLESTEROL</t>
        </is>
      </c>
      <c r="D222" s="48" t="n"/>
      <c r="E222" s="43" t="inlineStr">
        <is>
          <t>mmol/l</t>
        </is>
      </c>
      <c r="F222" s="48" t="n"/>
      <c r="G222" s="43" t="inlineStr">
        <is>
          <t>2</t>
        </is>
      </c>
      <c r="H222" s="62" t="n">
        <v>10</v>
      </c>
      <c r="I222" s="47">
        <f>(H222*F222)/100</f>
        <v/>
      </c>
      <c r="J222" s="43" t="inlineStr">
        <is>
          <t>A</t>
        </is>
      </c>
      <c r="K222" s="62" t="n"/>
      <c r="L222" s="48" t="n"/>
      <c r="M222" s="47">
        <f>ABS(K222-F222) + 1.65*L222</f>
        <v/>
      </c>
      <c r="N222" s="48" t="n"/>
      <c r="O222" s="67">
        <f>L222/K222</f>
        <v/>
      </c>
      <c r="P222" s="67">
        <f>ABS((K222-F222)/F222)</f>
        <v/>
      </c>
      <c r="Q222" s="62">
        <f>((I222-ABS(K222-F222))/L222)-1.65</f>
        <v/>
      </c>
      <c r="R222" s="62">
        <f>Q222+1.65</f>
        <v/>
      </c>
      <c r="S222" s="192">
        <f>IF(M222&gt;I222,"Fail","Pass")</f>
        <v/>
      </c>
      <c r="T222" s="191" t="n"/>
      <c r="U222" s="203" t="n"/>
    </row>
    <row r="223" ht="15" customFormat="1" customHeight="1" s="52">
      <c r="A223" s="48" t="n"/>
      <c r="B223" s="48" t="inlineStr">
        <is>
          <t>TOTAL CHOLESTEROL</t>
        </is>
      </c>
      <c r="D223" s="48" t="n"/>
      <c r="E223" s="43" t="inlineStr">
        <is>
          <t>mmol/l</t>
        </is>
      </c>
      <c r="F223" s="48" t="n"/>
      <c r="G223" s="43" t="inlineStr">
        <is>
          <t>2</t>
        </is>
      </c>
      <c r="H223" s="62" t="n">
        <v>10</v>
      </c>
      <c r="I223" s="47">
        <f>(H223*F223)/100</f>
        <v/>
      </c>
      <c r="J223" s="43" t="inlineStr">
        <is>
          <t>A</t>
        </is>
      </c>
      <c r="K223" s="62" t="n"/>
      <c r="L223" s="48" t="n"/>
      <c r="M223" s="47">
        <f>ABS(K223-F223) + 1.65*L223</f>
        <v/>
      </c>
      <c r="N223" s="48" t="n"/>
      <c r="O223" s="67">
        <f>L223/K223</f>
        <v/>
      </c>
      <c r="P223" s="67">
        <f>ABS((K223-F223)/F223)</f>
        <v/>
      </c>
      <c r="Q223" s="62">
        <f>((I223-ABS(K223-F223))/L223)-1.65</f>
        <v/>
      </c>
      <c r="R223" s="62">
        <f>Q223+1.65</f>
        <v/>
      </c>
      <c r="S223" s="192">
        <f>IF(M223&gt;I223,"Fail","Pass")</f>
        <v/>
      </c>
      <c r="T223" s="191" t="n"/>
      <c r="U223" s="203" t="n"/>
    </row>
    <row r="224" ht="15" customFormat="1" customHeight="1" s="52">
      <c r="A224" s="48" t="n"/>
      <c r="B224" s="48" t="inlineStr">
        <is>
          <t>TOTAL CHOLESTEROL</t>
        </is>
      </c>
      <c r="D224" s="48" t="n"/>
      <c r="E224" s="43" t="inlineStr">
        <is>
          <t>mmol/l</t>
        </is>
      </c>
      <c r="F224" s="48" t="n"/>
      <c r="G224" s="43" t="inlineStr">
        <is>
          <t>2</t>
        </is>
      </c>
      <c r="H224" s="62" t="n">
        <v>10</v>
      </c>
      <c r="I224" s="47">
        <f>(H224*F224)/100</f>
        <v/>
      </c>
      <c r="J224" s="43" t="inlineStr">
        <is>
          <t>A</t>
        </is>
      </c>
      <c r="K224" s="62" t="n"/>
      <c r="L224" s="48" t="n"/>
      <c r="M224" s="47">
        <f>ABS(K224-F224) + 1.65*L224</f>
        <v/>
      </c>
      <c r="N224" s="48" t="n"/>
      <c r="O224" s="67">
        <f>L224/K224</f>
        <v/>
      </c>
      <c r="P224" s="67">
        <f>ABS((K224-F224)/F224)</f>
        <v/>
      </c>
      <c r="Q224" s="62">
        <f>((I224-ABS(K224-F224))/L224)-1.65</f>
        <v/>
      </c>
      <c r="R224" s="62">
        <f>Q224+1.65</f>
        <v/>
      </c>
      <c r="S224" s="192">
        <f>IF(M224&gt;I224,"Fail","Pass")</f>
        <v/>
      </c>
      <c r="T224" s="191" t="n"/>
      <c r="U224" s="203" t="n"/>
    </row>
    <row r="225" ht="15" customHeight="1">
      <c r="A225" s="48" t="n"/>
      <c r="B225" s="48" t="inlineStr">
        <is>
          <t>TOTAL CHOLESTEROL</t>
        </is>
      </c>
      <c r="D225" s="48" t="n"/>
      <c r="E225" s="43" t="inlineStr">
        <is>
          <t>mmol/l</t>
        </is>
      </c>
      <c r="F225" s="48" t="n"/>
      <c r="G225" s="43" t="inlineStr">
        <is>
          <t>2</t>
        </is>
      </c>
      <c r="H225" s="62" t="n">
        <v>10</v>
      </c>
      <c r="I225" s="47">
        <f>(H225*F225)/100</f>
        <v/>
      </c>
      <c r="J225" s="43" t="inlineStr">
        <is>
          <t>A</t>
        </is>
      </c>
      <c r="K225" s="62" t="n"/>
      <c r="L225" s="48" t="n"/>
      <c r="M225" s="47">
        <f>ABS(K225-F225) + 1.65*L225</f>
        <v/>
      </c>
      <c r="N225" s="48" t="n"/>
      <c r="O225" s="67">
        <f>L225/K225</f>
        <v/>
      </c>
      <c r="P225" s="67">
        <f>ABS((K225-F225)/F225)</f>
        <v/>
      </c>
      <c r="Q225" s="62">
        <f>((I225-ABS(K225-F225))/L225)-1.65</f>
        <v/>
      </c>
      <c r="R225" s="62">
        <f>Q225+1.65</f>
        <v/>
      </c>
      <c r="S225" s="192">
        <f>IF(M225&gt;I225,"Fail","Pass")</f>
        <v/>
      </c>
      <c r="T225" s="191" t="n"/>
      <c r="U225" s="203" t="n"/>
    </row>
    <row r="226" ht="15" customHeight="1">
      <c r="A226" s="48" t="n"/>
      <c r="B226" s="48" t="inlineStr">
        <is>
          <t>TOTAL PROTEIN</t>
        </is>
      </c>
      <c r="D226" s="48" t="n"/>
      <c r="E226" s="43" t="inlineStr">
        <is>
          <t>g/l</t>
        </is>
      </c>
      <c r="F226" s="48" t="n"/>
      <c r="G226" s="43" t="inlineStr">
        <is>
          <t>1</t>
        </is>
      </c>
      <c r="H226" s="62" t="n">
        <v>10</v>
      </c>
      <c r="I226" s="47">
        <f>(H226*F226)/100</f>
        <v/>
      </c>
      <c r="J226" s="43" t="inlineStr">
        <is>
          <t>A</t>
        </is>
      </c>
      <c r="K226" s="62" t="n"/>
      <c r="L226" s="48" t="n"/>
      <c r="M226" s="47">
        <f>ABS(K226-F226) + 1.65*L226</f>
        <v/>
      </c>
      <c r="N226" s="48" t="n"/>
      <c r="O226" s="67">
        <f>L226/K226</f>
        <v/>
      </c>
      <c r="P226" s="67">
        <f>ABS((K226-F226)/F226)</f>
        <v/>
      </c>
      <c r="Q226" s="62">
        <f>((I226-ABS(K226-F226))/L226)-1.65</f>
        <v/>
      </c>
      <c r="R226" s="62">
        <f>Q226+1.65</f>
        <v/>
      </c>
      <c r="S226" s="192">
        <f>IF(M226&gt;I226,"Fail","Pass")</f>
        <v/>
      </c>
      <c r="T226" s="191" t="n"/>
      <c r="U226" s="203" t="n"/>
    </row>
    <row r="227" ht="15" customHeight="1">
      <c r="A227" s="48" t="n"/>
      <c r="B227" s="48" t="inlineStr">
        <is>
          <t>TOTAL PROTEIN</t>
        </is>
      </c>
      <c r="D227" s="48" t="n"/>
      <c r="E227" s="43" t="inlineStr">
        <is>
          <t>g/l</t>
        </is>
      </c>
      <c r="F227" s="48" t="n"/>
      <c r="G227" s="43" t="inlineStr">
        <is>
          <t>1</t>
        </is>
      </c>
      <c r="H227" s="62" t="n">
        <v>10</v>
      </c>
      <c r="I227" s="47">
        <f>(H227*F227)/100</f>
        <v/>
      </c>
      <c r="J227" s="43" t="inlineStr">
        <is>
          <t>A</t>
        </is>
      </c>
      <c r="K227" s="62" t="n"/>
      <c r="L227" s="48" t="n"/>
      <c r="M227" s="47">
        <f>ABS(K227-F227) + 1.65*L227</f>
        <v/>
      </c>
      <c r="N227" s="48" t="n"/>
      <c r="O227" s="67">
        <f>L227/K227</f>
        <v/>
      </c>
      <c r="P227" s="67">
        <f>ABS((K227-F227)/F227)</f>
        <v/>
      </c>
      <c r="Q227" s="62">
        <f>((I227-ABS(K227-F227))/L227)-1.65</f>
        <v/>
      </c>
      <c r="R227" s="62">
        <f>Q227+1.65</f>
        <v/>
      </c>
      <c r="S227" s="192">
        <f>IF(M227&gt;I227,"Fail","Pass")</f>
        <v/>
      </c>
      <c r="T227" s="191" t="n"/>
      <c r="U227" s="203" t="n"/>
    </row>
    <row r="228" ht="15" customHeight="1">
      <c r="A228" s="48" t="n"/>
      <c r="B228" s="48" t="inlineStr">
        <is>
          <t>TOTAL PROTEIN</t>
        </is>
      </c>
      <c r="D228" s="48" t="n"/>
      <c r="E228" s="43" t="inlineStr">
        <is>
          <t>g/l</t>
        </is>
      </c>
      <c r="F228" s="48" t="n"/>
      <c r="G228" s="43" t="inlineStr">
        <is>
          <t>1</t>
        </is>
      </c>
      <c r="H228" s="62" t="n">
        <v>10</v>
      </c>
      <c r="I228" s="47">
        <f>(H228*F228)/100</f>
        <v/>
      </c>
      <c r="J228" s="43" t="inlineStr">
        <is>
          <t>A</t>
        </is>
      </c>
      <c r="K228" s="62" t="n"/>
      <c r="L228" s="48" t="n"/>
      <c r="M228" s="47">
        <f>ABS(K228-F228) + 1.65*L228</f>
        <v/>
      </c>
      <c r="N228" s="48" t="n"/>
      <c r="O228" s="67">
        <f>L228/K228</f>
        <v/>
      </c>
      <c r="P228" s="67">
        <f>ABS((K228-F228)/F228)</f>
        <v/>
      </c>
      <c r="Q228" s="62">
        <f>((I228-ABS(K228-F228))/L228)-1.65</f>
        <v/>
      </c>
      <c r="R228" s="62">
        <f>Q228+1.65</f>
        <v/>
      </c>
      <c r="S228" s="192">
        <f>IF(M228&gt;I228,"Fail","Pass")</f>
        <v/>
      </c>
      <c r="T228" s="191" t="n"/>
      <c r="U228" s="203" t="n"/>
    </row>
    <row r="229" ht="15" customHeight="1">
      <c r="A229" s="48" t="n"/>
      <c r="B229" s="48" t="inlineStr">
        <is>
          <t>TOTAL PROTEIN</t>
        </is>
      </c>
      <c r="D229" s="48" t="n"/>
      <c r="E229" s="43" t="inlineStr">
        <is>
          <t>g/l</t>
        </is>
      </c>
      <c r="F229" s="48" t="n"/>
      <c r="G229" s="43" t="inlineStr">
        <is>
          <t>1</t>
        </is>
      </c>
      <c r="H229" s="62" t="n">
        <v>10</v>
      </c>
      <c r="I229" s="47">
        <f>(H229*F229)/100</f>
        <v/>
      </c>
      <c r="J229" s="43" t="inlineStr">
        <is>
          <t>A</t>
        </is>
      </c>
      <c r="K229" s="62" t="n"/>
      <c r="L229" s="48" t="n"/>
      <c r="M229" s="47">
        <f>ABS(K229-F229) + 1.65*L229</f>
        <v/>
      </c>
      <c r="N229" s="48" t="n"/>
      <c r="O229" s="67">
        <f>L229/K229</f>
        <v/>
      </c>
      <c r="P229" s="67">
        <f>ABS((K229-F229)/F229)</f>
        <v/>
      </c>
      <c r="Q229" s="62">
        <f>((I229-ABS(K229-F229))/L229)-1.65</f>
        <v/>
      </c>
      <c r="R229" s="62">
        <f>Q229+1.65</f>
        <v/>
      </c>
      <c r="S229" s="192">
        <f>IF(M229&gt;I229,"Fail","Pass")</f>
        <v/>
      </c>
      <c r="T229" s="191" t="n"/>
      <c r="U229" s="203" t="n"/>
    </row>
    <row r="230" ht="15" customHeight="1">
      <c r="A230" s="48" t="n"/>
      <c r="B230" s="48" t="inlineStr">
        <is>
          <t>TRANSFERRIN</t>
        </is>
      </c>
      <c r="D230" s="48" t="n"/>
      <c r="E230" s="43" t="inlineStr">
        <is>
          <t>g/l</t>
        </is>
      </c>
      <c r="F230" s="48" t="n"/>
      <c r="G230" s="43" t="inlineStr">
        <is>
          <t>1</t>
        </is>
      </c>
      <c r="H230" s="62" t="n">
        <v>20</v>
      </c>
      <c r="I230" s="47">
        <f>(H230*F230)/100</f>
        <v/>
      </c>
      <c r="J230" s="43" t="inlineStr">
        <is>
          <t>A</t>
        </is>
      </c>
      <c r="K230" s="62" t="n"/>
      <c r="L230" s="48" t="n"/>
      <c r="M230" s="64">
        <f>ABS(K230-F230) + 1.65*L230</f>
        <v/>
      </c>
      <c r="N230" s="48" t="n"/>
      <c r="O230" s="67">
        <f>L230/K230</f>
        <v/>
      </c>
      <c r="P230" s="67">
        <f>ABS((K230-F230)/F230)</f>
        <v/>
      </c>
      <c r="Q230" s="62">
        <f>((I230-ABS(K230-F230))/L230)-1.65</f>
        <v/>
      </c>
      <c r="R230" s="62">
        <f>Q230+1.65</f>
        <v/>
      </c>
      <c r="S230" s="192">
        <f>IF(M230&gt;I230,"Fail","Pass")</f>
        <v/>
      </c>
      <c r="T230" s="191" t="n"/>
      <c r="U230" s="203" t="n"/>
    </row>
    <row r="231" ht="15" customHeight="1">
      <c r="A231" s="48" t="n"/>
      <c r="B231" s="48" t="inlineStr">
        <is>
          <t>TRANSFERRIN</t>
        </is>
      </c>
      <c r="D231" s="48" t="n"/>
      <c r="E231" s="43" t="inlineStr">
        <is>
          <t>g/l</t>
        </is>
      </c>
      <c r="F231" s="48" t="n"/>
      <c r="G231" s="43" t="inlineStr">
        <is>
          <t>2</t>
        </is>
      </c>
      <c r="H231" s="62" t="n">
        <v>20</v>
      </c>
      <c r="I231" s="47">
        <f>(H231*F231)/100</f>
        <v/>
      </c>
      <c r="J231" s="43" t="inlineStr">
        <is>
          <t>A</t>
        </is>
      </c>
      <c r="K231" s="62" t="n"/>
      <c r="L231" s="48" t="n"/>
      <c r="M231" s="47">
        <f>ABS(K231-F231) + 1.65*L231</f>
        <v/>
      </c>
      <c r="N231" s="48" t="n"/>
      <c r="O231" s="67">
        <f>L231/K231</f>
        <v/>
      </c>
      <c r="P231" s="67">
        <f>ABS((K231-F231)/F231)</f>
        <v/>
      </c>
      <c r="Q231" s="62">
        <f>((I231-ABS(K231-F231))/L231)-1.65</f>
        <v/>
      </c>
      <c r="R231" s="62">
        <f>Q231+1.65</f>
        <v/>
      </c>
      <c r="S231" s="192">
        <f>IF(M231&gt;I231,"Fail","Pass")</f>
        <v/>
      </c>
      <c r="T231" s="191" t="n"/>
      <c r="U231" s="203" t="n"/>
    </row>
    <row r="232" ht="15" customHeight="1">
      <c r="A232" s="48" t="n"/>
      <c r="B232" s="48" t="inlineStr">
        <is>
          <t>TRIGLYCERIDE</t>
        </is>
      </c>
      <c r="D232" s="48" t="n"/>
      <c r="E232" s="43" t="inlineStr">
        <is>
          <t>mmol/l</t>
        </is>
      </c>
      <c r="F232" s="48" t="n"/>
      <c r="G232" s="43" t="inlineStr">
        <is>
          <t>2</t>
        </is>
      </c>
      <c r="H232" s="62" t="n">
        <v>25</v>
      </c>
      <c r="I232" s="47">
        <f>(H232*F232)/100</f>
        <v/>
      </c>
      <c r="J232" s="43" t="inlineStr">
        <is>
          <t>A</t>
        </is>
      </c>
      <c r="K232" s="62" t="n"/>
      <c r="L232" s="48" t="n"/>
      <c r="M232" s="47">
        <f>ABS(K232-F232) + 1.65*L232</f>
        <v/>
      </c>
      <c r="N232" s="48" t="n"/>
      <c r="O232" s="67">
        <f>L232/K232</f>
        <v/>
      </c>
      <c r="P232" s="67">
        <f>ABS((K232-F232)/F232)</f>
        <v/>
      </c>
      <c r="Q232" s="62">
        <f>((I232-ABS(K232-F232))/L232)-1.65</f>
        <v/>
      </c>
      <c r="R232" s="62">
        <f>Q232+1.65</f>
        <v/>
      </c>
      <c r="S232" s="192">
        <f>IF(M232&gt;I232,"Fail","Pass")</f>
        <v/>
      </c>
      <c r="T232" s="191" t="n"/>
      <c r="U232" s="203" t="n"/>
      <c r="V232" s="65" t="n"/>
      <c r="W232" s="65" t="n"/>
      <c r="X232" s="65" t="n"/>
      <c r="Y232" s="65" t="n"/>
    </row>
    <row r="233" ht="15" customHeight="1">
      <c r="A233" s="48" t="n"/>
      <c r="B233" s="48" t="inlineStr">
        <is>
          <t>TRIGLYCERIDE</t>
        </is>
      </c>
      <c r="D233" s="48" t="n"/>
      <c r="E233" s="43" t="inlineStr">
        <is>
          <t>mmol/l</t>
        </is>
      </c>
      <c r="F233" s="48" t="n"/>
      <c r="G233" s="43" t="inlineStr">
        <is>
          <t>2</t>
        </is>
      </c>
      <c r="H233" s="62" t="n">
        <v>25</v>
      </c>
      <c r="I233" s="47">
        <f>(H233*F233)/100</f>
        <v/>
      </c>
      <c r="J233" s="43" t="inlineStr">
        <is>
          <t>A</t>
        </is>
      </c>
      <c r="K233" s="62" t="n"/>
      <c r="L233" s="48" t="n"/>
      <c r="M233" s="47">
        <f>ABS(K233-F233) + 1.65*L233</f>
        <v/>
      </c>
      <c r="N233" s="48" t="n"/>
      <c r="O233" s="67">
        <f>L233/K233</f>
        <v/>
      </c>
      <c r="P233" s="67">
        <f>ABS((K233-F233)/F233)</f>
        <v/>
      </c>
      <c r="Q233" s="62">
        <f>((I233-ABS(K233-F233))/L233)-1.65</f>
        <v/>
      </c>
      <c r="R233" s="62">
        <f>Q233+1.65</f>
        <v/>
      </c>
      <c r="S233" s="192">
        <f>IF(M233&gt;I233,"Fail","Pass")</f>
        <v/>
      </c>
      <c r="T233" s="191" t="n"/>
      <c r="U233" s="203" t="n"/>
      <c r="V233" s="69" t="n"/>
      <c r="W233" s="69" t="n"/>
      <c r="X233" s="69" t="n"/>
      <c r="Y233" s="69" t="n"/>
      <c r="AB233" s="69" t="n"/>
      <c r="AC233" s="70" t="n"/>
      <c r="AD233" s="70" t="n"/>
      <c r="AE233" s="70" t="n"/>
    </row>
    <row r="234" ht="15" customHeight="1">
      <c r="A234" s="48" t="n"/>
      <c r="B234" s="48" t="inlineStr">
        <is>
          <t>TRI-IODO THYRONINE</t>
        </is>
      </c>
      <c r="D234" s="48" t="n"/>
      <c r="E234" s="43" t="inlineStr">
        <is>
          <t>pmol/l</t>
        </is>
      </c>
      <c r="F234" s="48" t="n"/>
      <c r="G234" s="43" t="inlineStr">
        <is>
          <t>1</t>
        </is>
      </c>
      <c r="H234" s="62" t="n">
        <v>11.6</v>
      </c>
      <c r="I234" s="47">
        <f>(H234*F234)/100</f>
        <v/>
      </c>
      <c r="J234" s="43" t="inlineStr">
        <is>
          <t>A</t>
        </is>
      </c>
      <c r="K234" s="62" t="n"/>
      <c r="L234" s="48" t="n"/>
      <c r="M234" s="47">
        <f>ABS(K234-F234) + 1.65*L234</f>
        <v/>
      </c>
      <c r="N234" s="48" t="n"/>
      <c r="O234" s="67">
        <f>L234/K234</f>
        <v/>
      </c>
      <c r="P234" s="67">
        <f>ABS((K234-F234)/F234)</f>
        <v/>
      </c>
      <c r="Q234" s="62">
        <f>((I234-ABS(K234-F234))/L234)-1.65</f>
        <v/>
      </c>
      <c r="R234" s="62">
        <f>Q234+1.65</f>
        <v/>
      </c>
      <c r="S234" s="192">
        <f>IF(M234&gt;I234,"Fail","Pass")</f>
        <v/>
      </c>
      <c r="T234" s="191" t="n"/>
      <c r="U234" s="203" t="inlineStr">
        <is>
          <t>Marginal failure at desirable Ricos levels due to imprecision within month (CV = 5.9%). Bias is within optimal specifications and imprecsion is within minimum specifications. No single values exceed TAE limit of 11,6%. No Qc violations noted. Calibrations performed on 11/7 which reversed bias - bias returned 26/7 (new packs not calibrated).</t>
        </is>
      </c>
      <c r="V234" s="69" t="n"/>
      <c r="W234" s="69" t="n"/>
      <c r="X234" s="69" t="n"/>
      <c r="Y234" s="69" t="n"/>
      <c r="AB234" s="69" t="n"/>
      <c r="AC234" s="69" t="n"/>
      <c r="AD234" s="69" t="n"/>
      <c r="AE234" s="69" t="n"/>
    </row>
    <row r="235" ht="15" customHeight="1">
      <c r="A235" s="48" t="n"/>
      <c r="B235" s="48" t="inlineStr">
        <is>
          <t>TRI-IODO THYRONINE</t>
        </is>
      </c>
      <c r="D235" s="48" t="n"/>
      <c r="E235" s="43" t="inlineStr">
        <is>
          <t>pmol/l</t>
        </is>
      </c>
      <c r="F235" s="48" t="n"/>
      <c r="G235" s="43" t="inlineStr">
        <is>
          <t>1</t>
        </is>
      </c>
      <c r="H235" s="62" t="n">
        <v>11.6</v>
      </c>
      <c r="I235" s="47">
        <f>(H235*F235)/100</f>
        <v/>
      </c>
      <c r="J235" s="43" t="inlineStr">
        <is>
          <t>A</t>
        </is>
      </c>
      <c r="K235" s="62" t="n"/>
      <c r="L235" s="48" t="n"/>
      <c r="M235" s="47">
        <f>ABS(K235-F235) + 1.65*L235</f>
        <v/>
      </c>
      <c r="N235" s="48" t="n"/>
      <c r="O235" s="67">
        <f>L235/K235</f>
        <v/>
      </c>
      <c r="P235" s="67">
        <f>ABS((K235-F235)/F235)</f>
        <v/>
      </c>
      <c r="Q235" s="62">
        <f>((I235-ABS(K235-F235))/L235)-1.65</f>
        <v/>
      </c>
      <c r="R235" s="62">
        <f>Q235+1.65</f>
        <v/>
      </c>
      <c r="S235" s="192">
        <f>IF(M235&gt;I235,"Fail","Pass")</f>
        <v/>
      </c>
      <c r="T235" s="191" t="n"/>
      <c r="U235" s="203" t="n"/>
      <c r="V235" s="69" t="n"/>
      <c r="W235" s="69" t="n"/>
      <c r="X235" s="69" t="n"/>
      <c r="Y235" s="69" t="n"/>
      <c r="AB235" s="69" t="n"/>
      <c r="AC235" s="69" t="n"/>
      <c r="AD235" s="69" t="n"/>
      <c r="AE235" s="69" t="n"/>
    </row>
    <row r="236" ht="15" customHeight="1">
      <c r="A236" s="48" t="n"/>
      <c r="B236" s="48" t="inlineStr">
        <is>
          <t>UREA</t>
        </is>
      </c>
      <c r="D236" s="48" t="n"/>
      <c r="E236" s="43" t="inlineStr">
        <is>
          <t>mmol/l</t>
        </is>
      </c>
      <c r="F236" s="48" t="n"/>
      <c r="G236" s="43" t="inlineStr">
        <is>
          <t>2</t>
        </is>
      </c>
      <c r="H236" s="62" t="n">
        <v>9</v>
      </c>
      <c r="I236" s="47">
        <f>(H236*F236)/100</f>
        <v/>
      </c>
      <c r="J236" s="43" t="inlineStr">
        <is>
          <t>A</t>
        </is>
      </c>
      <c r="K236" s="62" t="n"/>
      <c r="L236" s="48" t="n"/>
      <c r="M236" s="47">
        <f>ABS(K236-F236) + 1.65*L236</f>
        <v/>
      </c>
      <c r="N236" s="48" t="n"/>
      <c r="O236" s="67">
        <f>L236/K236</f>
        <v/>
      </c>
      <c r="P236" s="67">
        <f>ABS((K236-F236)/F236)</f>
        <v/>
      </c>
      <c r="Q236" s="62">
        <f>((I236-ABS(K236-F236))/L236)-1.65</f>
        <v/>
      </c>
      <c r="R236" s="62">
        <f>Q236+1.65</f>
        <v/>
      </c>
      <c r="S236" s="192">
        <f>IF(M236&gt;I236,"Fail","Pass")</f>
        <v/>
      </c>
      <c r="T236" s="191" t="n"/>
      <c r="U236" s="203" t="n"/>
      <c r="V236" s="69" t="n"/>
      <c r="W236" s="69" t="n"/>
      <c r="X236" s="69" t="n"/>
      <c r="Y236" s="69" t="n"/>
      <c r="AB236" s="69" t="n"/>
      <c r="AC236" s="69" t="n"/>
      <c r="AD236" s="69" t="n"/>
      <c r="AE236" s="69" t="n"/>
    </row>
    <row r="237" ht="15" customHeight="1">
      <c r="A237" s="48" t="n"/>
      <c r="B237" s="48" t="inlineStr">
        <is>
          <t>UREA</t>
        </is>
      </c>
      <c r="D237" s="48" t="n"/>
      <c r="E237" s="43" t="inlineStr">
        <is>
          <t>mmol/l</t>
        </is>
      </c>
      <c r="F237" s="48" t="n"/>
      <c r="G237" s="43" t="inlineStr">
        <is>
          <t>1</t>
        </is>
      </c>
      <c r="H237" s="62" t="n">
        <v>9</v>
      </c>
      <c r="I237" s="47">
        <f>(H237*F237)/100</f>
        <v/>
      </c>
      <c r="J237" s="43" t="inlineStr">
        <is>
          <t>A</t>
        </is>
      </c>
      <c r="K237" s="62" t="n"/>
      <c r="L237" s="48" t="n"/>
      <c r="M237" s="47">
        <f>ABS(K237-F237) + 1.65*L237</f>
        <v/>
      </c>
      <c r="N237" s="48" t="n"/>
      <c r="O237" s="67">
        <f>L237/K237</f>
        <v/>
      </c>
      <c r="P237" s="67">
        <f>ABS((K237-F237)/F237)</f>
        <v/>
      </c>
      <c r="Q237" s="62">
        <f>((I237-ABS(K237-F237))/L237)-1.65</f>
        <v/>
      </c>
      <c r="R237" s="62">
        <f>Q237+1.65</f>
        <v/>
      </c>
      <c r="S237" s="192">
        <f>IF(M237&gt;I237,"Fail","Pass")</f>
        <v/>
      </c>
      <c r="T237" s="191" t="n"/>
      <c r="U237" s="203" t="n"/>
      <c r="V237" s="69" t="n"/>
      <c r="W237" s="69" t="n"/>
      <c r="X237" s="69" t="n"/>
      <c r="Y237" s="69" t="n"/>
      <c r="AB237" s="69" t="n"/>
      <c r="AC237" s="69" t="n"/>
      <c r="AD237" s="69" t="n"/>
      <c r="AE237" s="69" t="n"/>
    </row>
    <row r="238" ht="15" customHeight="1">
      <c r="A238" s="48" t="n"/>
      <c r="B238" s="48" t="inlineStr">
        <is>
          <t>UREA</t>
        </is>
      </c>
      <c r="D238" s="48" t="n"/>
      <c r="E238" s="43" t="inlineStr">
        <is>
          <t>mmol/l</t>
        </is>
      </c>
      <c r="F238" s="48" t="n"/>
      <c r="G238" s="43" t="inlineStr">
        <is>
          <t>1</t>
        </is>
      </c>
      <c r="H238" s="62" t="n">
        <v>9</v>
      </c>
      <c r="I238" s="47">
        <f>(H238*F238)/100</f>
        <v/>
      </c>
      <c r="J238" s="43" t="inlineStr">
        <is>
          <t>A</t>
        </is>
      </c>
      <c r="K238" s="62" t="n"/>
      <c r="L238" s="48" t="n"/>
      <c r="M238" s="47">
        <f>ABS(K238-F238) + 1.65*L238</f>
        <v/>
      </c>
      <c r="N238" s="48" t="n"/>
      <c r="O238" s="67">
        <f>L238/K238</f>
        <v/>
      </c>
      <c r="P238" s="67">
        <f>ABS((K238-F238)/F238)</f>
        <v/>
      </c>
      <c r="Q238" s="62">
        <f>((I238-ABS(K238-F238))/L238)-1.65</f>
        <v/>
      </c>
      <c r="R238" s="62">
        <f>Q238+1.65</f>
        <v/>
      </c>
      <c r="S238" s="192">
        <f>IF(M238&gt;I238,"Fail","Pass")</f>
        <v/>
      </c>
      <c r="T238" s="191" t="n"/>
      <c r="U238" s="203" t="n"/>
    </row>
    <row r="239" ht="15" customHeight="1">
      <c r="A239" s="48" t="n"/>
      <c r="B239" s="48" t="inlineStr">
        <is>
          <t>UREA</t>
        </is>
      </c>
      <c r="D239" s="48" t="n"/>
      <c r="E239" s="43" t="inlineStr">
        <is>
          <t>mmol/l</t>
        </is>
      </c>
      <c r="F239" s="48" t="n"/>
      <c r="G239" s="43" t="inlineStr">
        <is>
          <t>1</t>
        </is>
      </c>
      <c r="H239" s="62" t="n">
        <v>9</v>
      </c>
      <c r="I239" s="47">
        <f>(H239*F239)/100</f>
        <v/>
      </c>
      <c r="J239" s="43" t="inlineStr">
        <is>
          <t>A</t>
        </is>
      </c>
      <c r="K239" s="62" t="n"/>
      <c r="L239" s="48" t="n"/>
      <c r="M239" s="47">
        <f>ABS(K239-F239) + 1.65*L239</f>
        <v/>
      </c>
      <c r="N239" s="48" t="n"/>
      <c r="O239" s="67">
        <f>L239/K239</f>
        <v/>
      </c>
      <c r="P239" s="67">
        <f>ABS((K239-F239)/F239)</f>
        <v/>
      </c>
      <c r="Q239" s="62">
        <f>((I239-ABS(K239-F239))/L239)-1.65</f>
        <v/>
      </c>
      <c r="R239" s="62">
        <f>Q239+1.65</f>
        <v/>
      </c>
      <c r="S239" s="192">
        <f>IF(M239&gt;I239,"Fail","Pass")</f>
        <v/>
      </c>
      <c r="T239" s="191" t="n"/>
      <c r="U239" s="203" t="n"/>
      <c r="V239" s="120" t="n"/>
      <c r="W239" s="120" t="n"/>
      <c r="X239" s="120" t="n"/>
      <c r="Y239" s="120" t="n"/>
      <c r="AB239" s="120" t="n"/>
      <c r="AC239" s="126" t="n"/>
      <c r="AD239" s="126" t="n"/>
      <c r="AE239" s="126" t="n"/>
    </row>
    <row r="240" ht="15" customHeight="1">
      <c r="A240" s="48" t="n"/>
      <c r="B240" s="48" t="inlineStr">
        <is>
          <t>UREA URINE</t>
        </is>
      </c>
      <c r="D240" s="48" t="n"/>
      <c r="E240" s="43" t="inlineStr">
        <is>
          <t>mmol/l</t>
        </is>
      </c>
      <c r="F240" s="48" t="n"/>
      <c r="G240" s="43" t="inlineStr">
        <is>
          <t>2</t>
        </is>
      </c>
      <c r="H240" s="62" t="n">
        <v>22.1</v>
      </c>
      <c r="I240" s="47">
        <f>(H240*F240)/100</f>
        <v/>
      </c>
      <c r="J240" s="43" t="inlineStr">
        <is>
          <t>C3</t>
        </is>
      </c>
      <c r="K240" s="62" t="n"/>
      <c r="L240" s="48" t="n"/>
      <c r="M240" s="47">
        <f>ABS(K240-F240) + 1.65*L240</f>
        <v/>
      </c>
      <c r="N240" s="48" t="n"/>
      <c r="O240" s="67">
        <f>L240/K240</f>
        <v/>
      </c>
      <c r="P240" s="67">
        <f>ABS((K240-F240)/F240)</f>
        <v/>
      </c>
      <c r="Q240" s="62">
        <f>((I240-ABS(K240-F240))/L240)-1.65</f>
        <v/>
      </c>
      <c r="R240" s="62">
        <f>Q240+1.65</f>
        <v/>
      </c>
      <c r="S240" s="192">
        <f>IF(M240&gt;I240,"Fail","Pass")</f>
        <v/>
      </c>
      <c r="T240" s="191" t="n"/>
      <c r="U240" s="203" t="n"/>
      <c r="V240" s="120" t="n"/>
      <c r="W240" s="120" t="n"/>
      <c r="X240" s="120" t="n"/>
      <c r="Y240" s="120" t="n"/>
      <c r="AB240" s="120" t="n"/>
      <c r="AC240" s="120" t="n"/>
      <c r="AD240" s="120" t="n"/>
      <c r="AE240" s="120" t="n"/>
    </row>
    <row r="241" ht="15" customFormat="1" customHeight="1" s="52">
      <c r="A241" s="48" t="n"/>
      <c r="B241" s="48" t="inlineStr">
        <is>
          <t>UREA URINE</t>
        </is>
      </c>
      <c r="D241" s="48" t="n"/>
      <c r="E241" s="43" t="inlineStr">
        <is>
          <t>mmol/l</t>
        </is>
      </c>
      <c r="F241" s="48" t="n"/>
      <c r="G241" s="43" t="inlineStr">
        <is>
          <t>2</t>
        </is>
      </c>
      <c r="H241" s="62" t="n">
        <v>22.1</v>
      </c>
      <c r="I241" s="47">
        <f>(H241*F241)/100</f>
        <v/>
      </c>
      <c r="J241" s="43" t="inlineStr">
        <is>
          <t>C3</t>
        </is>
      </c>
      <c r="K241" s="62" t="n"/>
      <c r="L241" s="48" t="n"/>
      <c r="M241" s="47">
        <f>ABS(K241-F241) + 1.65*L241</f>
        <v/>
      </c>
      <c r="N241" s="48" t="n"/>
      <c r="O241" s="67">
        <f>L241/K241</f>
        <v/>
      </c>
      <c r="P241" s="67">
        <f>ABS((K241-F241)/F241)</f>
        <v/>
      </c>
      <c r="Q241" s="62">
        <f>((I241-ABS(K241-F241))/L241)-1.65</f>
        <v/>
      </c>
      <c r="R241" s="62">
        <f>Q241+1.65</f>
        <v/>
      </c>
      <c r="S241" s="192">
        <f>IF(M241&gt;I241,"Fail","Pass")</f>
        <v/>
      </c>
      <c r="T241" s="191" t="n"/>
      <c r="U241" s="203" t="n"/>
      <c r="V241" s="120" t="n"/>
      <c r="W241" s="120" t="n"/>
      <c r="X241" s="120" t="n"/>
      <c r="Y241" s="120" t="n"/>
      <c r="AB241" s="120" t="n"/>
      <c r="AC241" s="121" t="n"/>
      <c r="AD241" s="121" t="n"/>
      <c r="AE241" s="121" t="n"/>
    </row>
    <row r="242" ht="15" customFormat="1" customHeight="1" s="52">
      <c r="A242" s="48" t="n"/>
      <c r="B242" s="48" t="inlineStr">
        <is>
          <t>URIC ACID</t>
        </is>
      </c>
      <c r="D242" s="48" t="n"/>
      <c r="E242" s="43" t="inlineStr">
        <is>
          <t>umol/l</t>
        </is>
      </c>
      <c r="F242" s="48" t="n"/>
      <c r="G242" s="43" t="inlineStr">
        <is>
          <t>2</t>
        </is>
      </c>
      <c r="H242" s="62" t="n">
        <v>17</v>
      </c>
      <c r="I242" s="47">
        <f>(H242*F242)/100</f>
        <v/>
      </c>
      <c r="J242" s="43" t="inlineStr">
        <is>
          <t>A</t>
        </is>
      </c>
      <c r="K242" s="62" t="n"/>
      <c r="L242" s="48" t="n"/>
      <c r="M242" s="64">
        <f>ABS(K242-F242) + 1.65*L242</f>
        <v/>
      </c>
      <c r="N242" s="48" t="n"/>
      <c r="O242" s="67">
        <f>L242/K242</f>
        <v/>
      </c>
      <c r="P242" s="67">
        <f>ABS((K242-F242)/F242)</f>
        <v/>
      </c>
      <c r="Q242" s="62">
        <f>((I242-ABS(K242-F242))/L242)-1.65</f>
        <v/>
      </c>
      <c r="R242" s="62">
        <f>Q242+1.65</f>
        <v/>
      </c>
      <c r="S242" s="192">
        <f>IF(M242&gt;I242,"Fail","Pass")</f>
        <v/>
      </c>
      <c r="T242" s="191" t="n"/>
      <c r="U242" s="203" t="n"/>
      <c r="V242" s="120" t="n"/>
      <c r="W242" s="120" t="n"/>
      <c r="X242" s="120" t="n"/>
      <c r="Y242" s="120" t="n"/>
      <c r="AB242" s="120" t="n"/>
      <c r="AC242" s="121" t="n"/>
      <c r="AD242" s="121" t="n"/>
      <c r="AE242" s="121" t="n"/>
    </row>
    <row r="243" ht="15" customFormat="1" customHeight="1" s="52">
      <c r="A243" s="48" t="n"/>
      <c r="B243" s="48" t="inlineStr">
        <is>
          <t>URIC ACID</t>
        </is>
      </c>
      <c r="D243" s="48" t="n"/>
      <c r="E243" s="43" t="inlineStr">
        <is>
          <t>umol/l</t>
        </is>
      </c>
      <c r="F243" s="48" t="n"/>
      <c r="G243" s="43" t="inlineStr">
        <is>
          <t>2</t>
        </is>
      </c>
      <c r="H243" s="62" t="n">
        <v>17</v>
      </c>
      <c r="I243" s="47">
        <f>(H243*F243)/100</f>
        <v/>
      </c>
      <c r="J243" s="43" t="inlineStr">
        <is>
          <t>A</t>
        </is>
      </c>
      <c r="K243" s="62" t="n"/>
      <c r="L243" s="48" t="n"/>
      <c r="M243" s="64">
        <f>ABS(K243-F243) + 1.65*L243</f>
        <v/>
      </c>
      <c r="N243" s="48" t="n"/>
      <c r="O243" s="67">
        <f>L243/K243</f>
        <v/>
      </c>
      <c r="P243" s="67">
        <f>ABS((K243-F243)/F243)</f>
        <v/>
      </c>
      <c r="Q243" s="62">
        <f>((I243-ABS(K243-F243))/L243)-1.65</f>
        <v/>
      </c>
      <c r="R243" s="62">
        <f>Q243+1.65</f>
        <v/>
      </c>
      <c r="S243" s="192">
        <f>IF(M243&gt;I243,"Fail","Pass")</f>
        <v/>
      </c>
      <c r="T243" s="191" t="n"/>
      <c r="U243" s="203" t="n"/>
      <c r="V243" s="120" t="n"/>
      <c r="W243" s="120" t="n"/>
      <c r="X243" s="120" t="n"/>
      <c r="Y243" s="120" t="n"/>
      <c r="AB243" s="120" t="n"/>
      <c r="AC243" s="121" t="n"/>
      <c r="AD243" s="121" t="n"/>
      <c r="AE243" s="121" t="n"/>
    </row>
    <row r="244" ht="15" customFormat="1" customHeight="1" s="52">
      <c r="A244" s="48" t="n"/>
      <c r="B244" s="48" t="inlineStr">
        <is>
          <t>URIC ACID</t>
        </is>
      </c>
      <c r="D244" s="48" t="n"/>
      <c r="E244" s="43" t="inlineStr">
        <is>
          <t>umol/l</t>
        </is>
      </c>
      <c r="F244" s="48" t="n"/>
      <c r="G244" s="43" t="inlineStr">
        <is>
          <t>2</t>
        </is>
      </c>
      <c r="H244" s="62" t="n">
        <v>17</v>
      </c>
      <c r="I244" s="47">
        <f>(H244*F244)/100</f>
        <v/>
      </c>
      <c r="J244" s="43" t="inlineStr">
        <is>
          <t>A</t>
        </is>
      </c>
      <c r="K244" s="62" t="n"/>
      <c r="L244" s="48" t="n"/>
      <c r="M244" s="64">
        <f>ABS(K244-F244) + 1.65*L244</f>
        <v/>
      </c>
      <c r="N244" s="48" t="n"/>
      <c r="O244" s="67">
        <f>L244/K244</f>
        <v/>
      </c>
      <c r="P244" s="67">
        <f>ABS((K244-F244)/F244)</f>
        <v/>
      </c>
      <c r="Q244" s="62">
        <f>((I244-ABS(K244-F244))/L244)-1.65</f>
        <v/>
      </c>
      <c r="R244" s="62">
        <f>Q244+1.65</f>
        <v/>
      </c>
      <c r="S244" s="192">
        <f>IF(M244&gt;I244,"Fail","Pass")</f>
        <v/>
      </c>
      <c r="T244" s="191" t="n"/>
      <c r="U244" s="203" t="n"/>
      <c r="V244" s="70" t="n"/>
      <c r="W244" s="70" t="n"/>
      <c r="X244" s="70" t="n"/>
      <c r="Y244" s="70" t="n"/>
      <c r="AB244" s="70" t="n"/>
      <c r="AC244" s="70" t="n"/>
      <c r="AD244" s="70" t="n"/>
      <c r="AE244" s="70" t="n"/>
    </row>
    <row r="245" ht="15" customFormat="1" customHeight="1" s="52">
      <c r="A245" s="48" t="n"/>
      <c r="B245" s="48" t="inlineStr">
        <is>
          <t>URIC ACID</t>
        </is>
      </c>
      <c r="D245" s="48" t="n"/>
      <c r="E245" s="43" t="inlineStr">
        <is>
          <t>umol/l</t>
        </is>
      </c>
      <c r="F245" s="48" t="n"/>
      <c r="G245" s="43" t="inlineStr">
        <is>
          <t>2</t>
        </is>
      </c>
      <c r="H245" s="62" t="n">
        <v>17</v>
      </c>
      <c r="I245" s="47">
        <f>(H245*F245)/100</f>
        <v/>
      </c>
      <c r="J245" s="43" t="inlineStr">
        <is>
          <t>A</t>
        </is>
      </c>
      <c r="K245" s="62" t="n"/>
      <c r="L245" s="48" t="n"/>
      <c r="M245" s="64">
        <f>ABS(K245-F245) + 1.65*L245</f>
        <v/>
      </c>
      <c r="N245" s="48" t="n"/>
      <c r="O245" s="67">
        <f>L245/K245</f>
        <v/>
      </c>
      <c r="P245" s="67">
        <f>ABS((K245-F245)/F245)</f>
        <v/>
      </c>
      <c r="Q245" s="62">
        <f>((I245-ABS(K245-F245))/L245)-1.65</f>
        <v/>
      </c>
      <c r="R245" s="62">
        <f>Q245+1.65</f>
        <v/>
      </c>
      <c r="S245" s="192">
        <f>IF(M245&gt;I245,"Fail","Pass")</f>
        <v/>
      </c>
      <c r="T245" s="191" t="n"/>
      <c r="U245" s="203" t="n"/>
      <c r="V245" s="70" t="n"/>
      <c r="W245" s="70" t="n"/>
      <c r="X245" s="70" t="n"/>
      <c r="Y245" s="70" t="n"/>
      <c r="AB245" s="70" t="n"/>
      <c r="AC245" s="70" t="n"/>
    </row>
    <row r="246" ht="15" customFormat="1" customHeight="1" s="52">
      <c r="A246" s="48" t="n"/>
      <c r="B246" s="48" t="inlineStr">
        <is>
          <t>URIC ACID URINE</t>
        </is>
      </c>
      <c r="D246" s="48" t="n"/>
      <c r="E246" s="43" t="inlineStr">
        <is>
          <t>mmol/l</t>
        </is>
      </c>
      <c r="F246" s="48" t="n"/>
      <c r="G246" s="43" t="inlineStr">
        <is>
          <t>1</t>
        </is>
      </c>
      <c r="H246" s="62" t="n">
        <v>19.4</v>
      </c>
      <c r="I246" s="47">
        <f>(H246*F246)/100</f>
        <v/>
      </c>
      <c r="J246" s="43" t="inlineStr">
        <is>
          <t>C3</t>
        </is>
      </c>
      <c r="K246" s="62" t="n"/>
      <c r="L246" s="48" t="n"/>
      <c r="M246" s="64">
        <f>ABS(K246-F246) + 1.65*L246</f>
        <v/>
      </c>
      <c r="N246" s="48" t="n"/>
      <c r="O246" s="67">
        <f>L246/K246</f>
        <v/>
      </c>
      <c r="P246" s="67">
        <f>ABS((K246-F246)/F246)</f>
        <v/>
      </c>
      <c r="Q246" s="62">
        <f>((I246-ABS(K246-F246))/L246)-1.65</f>
        <v/>
      </c>
      <c r="R246" s="62">
        <f>Q246+1.65</f>
        <v/>
      </c>
      <c r="S246" s="192">
        <f>IF(M246&gt;I246,"Fail","Pass")</f>
        <v/>
      </c>
      <c r="T246" s="191" t="n"/>
      <c r="U246" s="203" t="n"/>
      <c r="V246" s="70" t="n"/>
      <c r="W246" s="70" t="n"/>
      <c r="X246" s="70" t="n"/>
      <c r="Y246" s="70" t="n"/>
      <c r="AB246" s="70" t="n"/>
      <c r="AC246" s="70" t="n"/>
    </row>
    <row r="247" ht="15" customFormat="1" customHeight="1" s="52">
      <c r="A247" s="48" t="n"/>
      <c r="B247" s="48" t="inlineStr">
        <is>
          <t>URIC ACID URINE</t>
        </is>
      </c>
      <c r="D247" s="48" t="n"/>
      <c r="E247" s="43" t="inlineStr">
        <is>
          <t>mmol/l</t>
        </is>
      </c>
      <c r="F247" s="48" t="n"/>
      <c r="G247" s="43" t="inlineStr">
        <is>
          <t>1</t>
        </is>
      </c>
      <c r="H247" s="62" t="n">
        <v>19.4</v>
      </c>
      <c r="I247" s="47">
        <f>(H247*F247)/100</f>
        <v/>
      </c>
      <c r="J247" s="43" t="inlineStr">
        <is>
          <t>C3</t>
        </is>
      </c>
      <c r="K247" s="62" t="n"/>
      <c r="L247" s="48" t="n"/>
      <c r="M247" s="47">
        <f>ABS(K247-F247) + 1.65*L247</f>
        <v/>
      </c>
      <c r="N247" s="48" t="n"/>
      <c r="O247" s="67">
        <f>L247/K247</f>
        <v/>
      </c>
      <c r="P247" s="67">
        <f>ABS((K247-F247)/F247)</f>
        <v/>
      </c>
      <c r="Q247" s="62">
        <f>((I247-ABS(K247-F247))/L247)-1.65</f>
        <v/>
      </c>
      <c r="R247" s="62">
        <f>Q247+1.65</f>
        <v/>
      </c>
      <c r="S247" s="192">
        <f>IF(M247&gt;I247,"Fail","Pass")</f>
        <v/>
      </c>
      <c r="T247" s="191" t="n"/>
      <c r="U247" s="203" t="n"/>
      <c r="V247" s="69" t="n"/>
      <c r="W247" s="69" t="n"/>
      <c r="X247" s="69" t="n"/>
      <c r="Y247" s="69" t="n"/>
      <c r="AB247" s="69" t="n"/>
      <c r="AC247" s="132" t="n"/>
      <c r="AD247" s="132" t="n"/>
      <c r="AE247" s="132" t="n"/>
    </row>
    <row r="248" ht="15" customFormat="1" customHeight="1" s="52">
      <c r="A248" s="48" t="n"/>
      <c r="B248" s="48" t="inlineStr">
        <is>
          <t>Urine osmolality</t>
        </is>
      </c>
      <c r="D248" s="48" t="n"/>
      <c r="E248" s="48" t="inlineStr">
        <is>
          <t>mosmol/kg</t>
        </is>
      </c>
      <c r="F248" s="48" t="n"/>
      <c r="G248" s="43" t="inlineStr">
        <is>
          <t>2</t>
        </is>
      </c>
      <c r="H248" s="62" t="n">
        <v>2</v>
      </c>
      <c r="I248" s="47">
        <f>(H248*F248)/100</f>
        <v/>
      </c>
      <c r="J248" s="43" t="inlineStr">
        <is>
          <t>C4</t>
        </is>
      </c>
      <c r="K248" s="62" t="n"/>
      <c r="L248" s="48" t="n"/>
      <c r="M248" s="47">
        <f>ABS(K248-F248) + 1.65*L248</f>
        <v/>
      </c>
      <c r="N248" s="48" t="n"/>
      <c r="O248" s="67">
        <f>L248/K248</f>
        <v/>
      </c>
      <c r="P248" s="67">
        <f>ABS((K248-F248)/F248)</f>
        <v/>
      </c>
      <c r="Q248" s="62">
        <f>((I248-ABS(K248-F248))/L248)-1.65</f>
        <v/>
      </c>
      <c r="R248" s="62">
        <f>Q248+1.65</f>
        <v/>
      </c>
      <c r="S248" s="192">
        <f>IF(M248&gt;I248,"Fail","Pass")</f>
        <v/>
      </c>
      <c r="T248" s="191" t="n"/>
      <c r="U248" s="203" t="n"/>
      <c r="V248" s="69" t="n"/>
      <c r="W248" s="69" t="n"/>
      <c r="X248" s="69" t="n"/>
      <c r="Y248" s="69" t="n"/>
      <c r="AB248" s="69" t="n"/>
      <c r="AC248" s="69" t="n"/>
      <c r="AD248" s="69" t="n"/>
      <c r="AE248" s="69" t="n"/>
    </row>
    <row r="249" ht="15" customFormat="1" customHeight="1" s="52">
      <c r="A249" s="48" t="n"/>
      <c r="B249" s="48" t="inlineStr">
        <is>
          <t>Urine osmolality</t>
        </is>
      </c>
      <c r="D249" s="48" t="n"/>
      <c r="E249" s="48" t="inlineStr">
        <is>
          <t>mosmol/kg</t>
        </is>
      </c>
      <c r="F249" s="48" t="n"/>
      <c r="G249" s="43" t="inlineStr">
        <is>
          <t>2</t>
        </is>
      </c>
      <c r="H249" s="62" t="n">
        <v>2</v>
      </c>
      <c r="I249" s="47">
        <f>(H249*F249)/100</f>
        <v/>
      </c>
      <c r="J249" s="43" t="inlineStr">
        <is>
          <t>C4</t>
        </is>
      </c>
      <c r="K249" s="62" t="n"/>
      <c r="L249" s="48" t="n"/>
      <c r="M249" s="47">
        <f>ABS(K249-F249) + 1.65*L249</f>
        <v/>
      </c>
      <c r="N249" s="48" t="n"/>
      <c r="O249" s="67">
        <f>L249/K249</f>
        <v/>
      </c>
      <c r="P249" s="67">
        <f>ABS((K249-F249)/F249)</f>
        <v/>
      </c>
      <c r="Q249" s="62">
        <f>((I249-ABS(K249-F249))/L249)-1.65</f>
        <v/>
      </c>
      <c r="R249" s="62">
        <f>Q249+1.65</f>
        <v/>
      </c>
      <c r="S249" s="192">
        <f>IF(M249&gt;I249,"Fail","Pass")</f>
        <v/>
      </c>
      <c r="T249" s="191" t="n"/>
      <c r="U249" s="203" t="n"/>
      <c r="V249" s="69" t="n"/>
      <c r="W249" s="69" t="n"/>
      <c r="X249" s="69" t="n"/>
      <c r="Y249" s="69" t="n"/>
      <c r="AB249" s="69" t="n"/>
      <c r="AC249" s="69" t="n"/>
      <c r="AD249" s="69" t="n"/>
      <c r="AE249" s="69" t="n"/>
    </row>
    <row r="250" ht="15" customFormat="1" customHeight="1" s="52">
      <c r="A250" s="48" t="n"/>
      <c r="B250" s="48" t="inlineStr">
        <is>
          <t>VITAMIN B12 II</t>
        </is>
      </c>
      <c r="D250" s="48" t="n"/>
      <c r="E250" s="43" t="inlineStr">
        <is>
          <t>pmol/l</t>
        </is>
      </c>
      <c r="F250" s="48" t="n"/>
      <c r="G250" s="43" t="inlineStr">
        <is>
          <t>2</t>
        </is>
      </c>
      <c r="H250" s="62" t="n">
        <v>30</v>
      </c>
      <c r="I250" s="47">
        <f>(H250*F250)/100</f>
        <v/>
      </c>
      <c r="J250" s="43" t="inlineStr">
        <is>
          <t>A</t>
        </is>
      </c>
      <c r="K250" s="62" t="n"/>
      <c r="L250" s="48" t="n"/>
      <c r="M250" s="47">
        <f>ABS(K250-F250) + 1.65*L250</f>
        <v/>
      </c>
      <c r="N250" s="48" t="n"/>
      <c r="O250" s="67">
        <f>L250/K250</f>
        <v/>
      </c>
      <c r="P250" s="67">
        <f>ABS((K250-F250)/F250)</f>
        <v/>
      </c>
      <c r="Q250" s="62">
        <f>((I250-ABS(K250-F250))/L250)-1.65</f>
        <v/>
      </c>
      <c r="R250" s="62">
        <f>Q250+1.65</f>
        <v/>
      </c>
      <c r="S250" s="192">
        <f>IF(M250&gt;I250,"Fail","Pass")</f>
        <v/>
      </c>
      <c r="T250" s="191" t="n"/>
      <c r="U250" s="203" t="n"/>
      <c r="V250" s="69" t="n"/>
      <c r="W250" s="69" t="n"/>
      <c r="X250" s="69" t="n"/>
      <c r="Y250" s="69" t="n"/>
      <c r="AB250" s="69" t="n"/>
      <c r="AC250" s="69" t="n"/>
      <c r="AD250" s="69" t="n"/>
      <c r="AE250" s="69" t="n"/>
    </row>
    <row r="251" ht="15" customFormat="1" customHeight="1" s="52">
      <c r="A251" s="48" t="n"/>
      <c r="B251" s="48" t="inlineStr">
        <is>
          <t>VITAMIN B12 II</t>
        </is>
      </c>
      <c r="D251" s="48" t="n"/>
      <c r="E251" s="43" t="inlineStr">
        <is>
          <t>pmol/l</t>
        </is>
      </c>
      <c r="F251" s="48" t="n"/>
      <c r="G251" s="43" t="inlineStr">
        <is>
          <t>2</t>
        </is>
      </c>
      <c r="H251" s="62" t="n">
        <v>30</v>
      </c>
      <c r="I251" s="47">
        <f>(H251*F251)/100</f>
        <v/>
      </c>
      <c r="J251" s="43" t="inlineStr">
        <is>
          <t>A</t>
        </is>
      </c>
      <c r="K251" s="62" t="n"/>
      <c r="L251" s="48" t="n"/>
      <c r="M251" s="47">
        <f>ABS(K251-F251) + 1.65*L251</f>
        <v/>
      </c>
      <c r="N251" s="48" t="n"/>
      <c r="O251" s="67">
        <f>L251/K251</f>
        <v/>
      </c>
      <c r="P251" s="67">
        <f>ABS((K251-F251)/F251)</f>
        <v/>
      </c>
      <c r="Q251" s="62">
        <f>((I251-ABS(K251-F251))/L251)-1.65</f>
        <v/>
      </c>
      <c r="R251" s="62">
        <f>Q251+1.65</f>
        <v/>
      </c>
      <c r="S251" s="192">
        <f>IF(M251&gt;I251,"Fail","Pass")</f>
        <v/>
      </c>
      <c r="T251" s="191" t="n"/>
      <c r="U251" s="203" t="n"/>
      <c r="V251" s="69" t="n"/>
      <c r="W251" s="69" t="n"/>
      <c r="X251" s="69" t="n"/>
      <c r="Y251" s="69" t="n"/>
      <c r="AB251" s="69" t="n"/>
      <c r="AC251" s="69" t="n"/>
      <c r="AD251" s="69" t="n"/>
      <c r="AE251" s="69" t="n"/>
    </row>
    <row r="252" ht="15" customFormat="1" customHeight="1" s="52">
      <c r="A252" s="119" t="n"/>
      <c r="B252" s="119" t="n"/>
      <c r="D252" s="119" t="n"/>
      <c r="E252" s="86" t="n"/>
      <c r="F252" s="119" t="n"/>
      <c r="G252" s="86" t="n"/>
      <c r="H252" s="86" t="n"/>
      <c r="I252" s="118" t="n"/>
      <c r="J252" s="86" t="n"/>
      <c r="K252" s="124" t="n"/>
      <c r="L252" s="124" t="n"/>
      <c r="M252" s="118" t="n"/>
      <c r="N252" s="124" t="n"/>
      <c r="O252" s="86" t="n"/>
      <c r="P252" s="86" t="n"/>
      <c r="Q252" s="86" t="n"/>
      <c r="R252" s="86" t="n"/>
      <c r="S252" s="119" t="n"/>
      <c r="T252" s="191" t="n"/>
      <c r="U252" s="61" t="n"/>
      <c r="V252" s="69" t="n"/>
      <c r="W252" s="69" t="n"/>
      <c r="X252" s="69" t="n"/>
      <c r="Y252" s="69" t="n"/>
      <c r="Z252" s="69" t="n"/>
      <c r="AA252" s="69" t="n"/>
      <c r="AB252" s="69" t="n"/>
      <c r="AC252" s="70" t="n"/>
      <c r="AD252" s="70" t="n"/>
      <c r="AE252" s="70" t="n"/>
    </row>
    <row r="253" ht="15" customFormat="1" customHeight="1" s="52">
      <c r="A253" s="48" t="n"/>
      <c r="B253" s="48" t="n"/>
      <c r="D253" s="48" t="n"/>
      <c r="E253" s="68" t="n"/>
      <c r="F253" s="48" t="n"/>
      <c r="G253" s="68" t="n"/>
      <c r="H253" s="68" t="n"/>
      <c r="I253" s="47" t="n"/>
      <c r="J253" s="68" t="n"/>
      <c r="K253" s="48" t="n"/>
      <c r="L253" s="48" t="n"/>
      <c r="M253" s="47" t="n"/>
      <c r="N253" s="68" t="n"/>
      <c r="O253" s="68" t="n"/>
      <c r="P253" s="68" t="n"/>
      <c r="Q253" s="68" t="n"/>
      <c r="R253" s="68" t="n"/>
      <c r="S253" s="48" t="n"/>
      <c r="T253" s="191" t="n"/>
      <c r="U253" s="61" t="n"/>
      <c r="V253" s="69" t="n"/>
      <c r="W253" s="69" t="n"/>
      <c r="X253" s="69" t="n"/>
      <c r="Y253" s="69" t="n"/>
      <c r="Z253" s="69" t="n"/>
      <c r="AA253" s="69" t="n"/>
      <c r="AB253" s="69" t="n"/>
      <c r="AC253" s="70" t="n"/>
      <c r="AD253" s="70" t="n"/>
      <c r="AE253" s="70" t="n"/>
    </row>
    <row r="254" ht="15" customFormat="1" customHeight="1" s="52">
      <c r="A254" s="48" t="n"/>
      <c r="B254" s="48" t="n"/>
      <c r="D254" s="48" t="n"/>
      <c r="E254" s="48" t="n"/>
      <c r="F254" s="48" t="n"/>
      <c r="G254" s="43" t="n"/>
      <c r="H254" s="62" t="n"/>
      <c r="I254" s="47" t="n"/>
      <c r="J254" s="43" t="n"/>
      <c r="K254" s="48" t="n"/>
      <c r="L254" s="48" t="n"/>
      <c r="M254" s="47" t="n"/>
      <c r="N254" s="48" t="n"/>
      <c r="O254" s="48" t="n"/>
      <c r="P254" s="48" t="n"/>
      <c r="Q254" s="62" t="n"/>
      <c r="R254" s="62" t="n"/>
      <c r="S254" s="48" t="n"/>
      <c r="T254" s="191" t="n"/>
      <c r="U254" s="61" t="n"/>
    </row>
    <row r="255" ht="15" customFormat="1" customHeight="1" s="52">
      <c r="A255" s="6" t="n"/>
      <c r="B255" s="6" t="n"/>
      <c r="D255" s="6" t="n"/>
      <c r="E255" s="43" t="n"/>
      <c r="F255" s="7" t="n"/>
      <c r="G255" s="6" t="n"/>
      <c r="H255" s="7" t="n"/>
      <c r="I255" s="47" t="n"/>
      <c r="J255" s="6" t="n"/>
      <c r="K255" s="7" t="n"/>
      <c r="L255" s="7" t="n"/>
      <c r="M255" s="47" t="n"/>
      <c r="N255" s="49" t="n"/>
      <c r="O255" s="67" t="n"/>
      <c r="P255" s="67" t="n"/>
      <c r="Q255" s="62" t="n"/>
      <c r="R255" s="62" t="n"/>
      <c r="S255" s="48" t="n"/>
      <c r="T255" s="191" t="n"/>
      <c r="U255" s="61" t="n"/>
    </row>
    <row r="256" ht="15" customHeight="1">
      <c r="A256" s="6" t="n"/>
      <c r="B256" s="6" t="n"/>
      <c r="D256" s="6" t="n"/>
      <c r="E256" s="43" t="n"/>
      <c r="F256" s="7" t="n"/>
      <c r="G256" s="6" t="n"/>
      <c r="H256" s="7" t="n"/>
      <c r="I256" s="47" t="n"/>
      <c r="J256" s="6" t="n"/>
      <c r="K256" s="7" t="n"/>
      <c r="L256" s="7" t="n"/>
      <c r="M256" s="47" t="n"/>
      <c r="N256" s="49" t="n"/>
      <c r="O256" s="67" t="n"/>
      <c r="P256" s="67" t="n"/>
      <c r="Q256" s="62" t="n"/>
      <c r="R256" s="62" t="n"/>
      <c r="S256" s="48" t="n"/>
      <c r="T256" s="188" t="n"/>
      <c r="U256" s="61" t="n"/>
    </row>
    <row r="257" ht="15" customHeight="1">
      <c r="A257" s="6" t="n"/>
      <c r="B257" s="6" t="n"/>
      <c r="D257" s="6" t="n"/>
      <c r="E257" s="43" t="n"/>
      <c r="F257" s="7" t="n"/>
      <c r="G257" s="6" t="n"/>
      <c r="H257" s="7" t="n"/>
      <c r="I257" s="47" t="n"/>
      <c r="J257" s="6" t="n"/>
      <c r="K257" s="7" t="n"/>
      <c r="L257" s="7" t="n"/>
      <c r="M257" s="47" t="n"/>
      <c r="N257" s="49" t="n"/>
      <c r="O257" s="67" t="n"/>
      <c r="P257" s="67" t="n"/>
      <c r="Q257" s="62" t="n"/>
      <c r="R257" s="62" t="n"/>
      <c r="S257" s="48" t="n"/>
      <c r="T257" s="188" t="n"/>
      <c r="U257" s="61" t="n"/>
    </row>
    <row r="258" ht="15" customHeight="1">
      <c r="A258" s="6" t="n"/>
      <c r="B258" s="9" t="n"/>
      <c r="D258" s="6" t="n"/>
      <c r="E258" s="43" t="n"/>
      <c r="F258" s="7" t="n"/>
      <c r="G258" s="6" t="n"/>
      <c r="H258" s="7" t="n"/>
      <c r="I258" s="46" t="n"/>
      <c r="J258" s="6" t="n"/>
      <c r="K258" s="7" t="n"/>
      <c r="L258" s="7" t="n"/>
      <c r="M258" s="46" t="n"/>
      <c r="N258" s="49" t="n"/>
      <c r="O258" s="67" t="n"/>
      <c r="P258" s="67" t="n"/>
      <c r="Q258" s="7" t="n"/>
      <c r="R258" s="7" t="n"/>
      <c r="S258" s="48" t="n"/>
      <c r="T258" s="188" t="n"/>
      <c r="U258" s="191" t="n"/>
    </row>
    <row r="259" ht="15" customHeight="1">
      <c r="A259" s="6" t="n"/>
      <c r="B259" s="9" t="n"/>
      <c r="D259" s="6" t="n"/>
      <c r="E259" s="43" t="n"/>
      <c r="F259" s="7" t="n"/>
      <c r="G259" s="6" t="n"/>
      <c r="H259" s="7" t="n"/>
      <c r="I259" s="46" t="n"/>
      <c r="J259" s="6" t="n"/>
      <c r="K259" s="7" t="n"/>
      <c r="L259" s="7" t="n"/>
      <c r="M259" s="46" t="n"/>
      <c r="N259" s="49" t="n"/>
      <c r="O259" s="67" t="n"/>
      <c r="P259" s="67" t="n"/>
      <c r="Q259" s="7" t="n"/>
      <c r="R259" s="7" t="n"/>
      <c r="S259" s="48" t="n"/>
      <c r="T259" s="188" t="n"/>
      <c r="U259" s="61" t="n"/>
    </row>
    <row r="260" ht="15" customHeight="1">
      <c r="A260" s="6" t="n"/>
      <c r="B260" s="9" t="n"/>
      <c r="D260" s="6" t="n"/>
      <c r="E260" s="43" t="n"/>
      <c r="F260" s="7" t="n"/>
      <c r="G260" s="6" t="n"/>
      <c r="H260" s="7" t="n"/>
      <c r="I260" s="46" t="n"/>
      <c r="J260" s="6" t="n"/>
      <c r="K260" s="7" t="n"/>
      <c r="L260" s="7" t="n"/>
      <c r="M260" s="46" t="n"/>
      <c r="N260" s="49" t="n"/>
      <c r="O260" s="67" t="n"/>
      <c r="P260" s="67" t="n"/>
      <c r="Q260" s="7" t="n"/>
      <c r="R260" s="7" t="n"/>
      <c r="S260" s="48" t="n"/>
      <c r="T260" s="188" t="n"/>
      <c r="U260" s="61" t="n"/>
    </row>
    <row r="261">
      <c r="A261" s="6" t="n"/>
      <c r="B261" s="9" t="n"/>
      <c r="D261" s="6" t="n"/>
      <c r="E261" s="43" t="n"/>
      <c r="F261" s="7" t="n"/>
      <c r="G261" s="6" t="n"/>
      <c r="H261" s="7" t="n"/>
      <c r="I261" s="46" t="n"/>
      <c r="J261" s="6" t="n"/>
      <c r="K261" s="7" t="n"/>
      <c r="L261" s="7" t="n"/>
      <c r="M261" s="46" t="n"/>
      <c r="N261" s="49" t="n"/>
      <c r="O261" s="67" t="n"/>
      <c r="P261" s="67" t="n"/>
      <c r="Q261" s="7" t="n"/>
      <c r="R261" s="7" t="n"/>
      <c r="S261" s="48" t="n"/>
      <c r="T261" s="188" t="n"/>
      <c r="U261" s="61" t="n"/>
    </row>
    <row r="262">
      <c r="A262" s="6" t="n"/>
      <c r="B262" s="9" t="n"/>
      <c r="D262" s="6" t="n"/>
      <c r="E262" s="43" t="n"/>
      <c r="F262" s="7" t="n"/>
      <c r="G262" s="6" t="n"/>
      <c r="H262" s="7" t="n"/>
      <c r="I262" s="46" t="n"/>
      <c r="J262" s="6" t="n"/>
      <c r="K262" s="7" t="n"/>
      <c r="L262" s="7" t="n"/>
      <c r="M262" s="46" t="n"/>
      <c r="N262" s="49" t="n"/>
      <c r="O262" s="67" t="n"/>
      <c r="P262" s="67" t="n"/>
      <c r="Q262" s="7" t="n"/>
      <c r="R262" s="7" t="n"/>
      <c r="S262" s="48" t="n"/>
      <c r="T262" s="188" t="n"/>
      <c r="U262" s="61" t="n"/>
    </row>
    <row r="263">
      <c r="A263" s="6" t="n"/>
      <c r="B263" s="9" t="n"/>
      <c r="D263" s="6" t="n"/>
      <c r="E263" s="43" t="n"/>
      <c r="F263" s="7" t="n"/>
      <c r="G263" s="6" t="n"/>
      <c r="H263" s="7" t="n"/>
      <c r="I263" s="46" t="n"/>
      <c r="J263" s="6" t="n"/>
      <c r="K263" s="7" t="n"/>
      <c r="L263" s="7" t="n"/>
      <c r="M263" s="46" t="n"/>
      <c r="N263" s="49" t="n"/>
      <c r="O263" s="67" t="n"/>
      <c r="P263" s="67" t="n"/>
      <c r="Q263" s="7" t="n"/>
      <c r="R263" s="7" t="n"/>
      <c r="S263" s="48" t="n"/>
      <c r="T263" s="189" t="n"/>
      <c r="U263" s="61" t="n"/>
    </row>
    <row r="264">
      <c r="A264" s="6" t="n"/>
      <c r="B264" s="9" t="n"/>
      <c r="D264" s="6" t="n"/>
      <c r="E264" s="43" t="n"/>
      <c r="F264" s="7" t="n"/>
      <c r="G264" s="6" t="n"/>
      <c r="H264" s="7" t="n"/>
      <c r="I264" s="46" t="n"/>
      <c r="J264" s="6" t="n"/>
      <c r="K264" s="7" t="n"/>
      <c r="L264" s="7" t="n"/>
      <c r="M264" s="46" t="n"/>
      <c r="N264" s="49" t="n"/>
      <c r="O264" s="67" t="n"/>
      <c r="P264" s="67" t="n"/>
      <c r="Q264" s="7" t="n"/>
      <c r="R264" s="7" t="n"/>
      <c r="S264" s="48" t="n"/>
      <c r="T264" s="188" t="n"/>
      <c r="U264" s="61" t="n"/>
    </row>
    <row r="265">
      <c r="A265" s="6" t="n"/>
      <c r="B265" s="9" t="n"/>
      <c r="D265" s="6" t="n"/>
      <c r="E265" s="43" t="n"/>
      <c r="F265" s="7" t="n"/>
      <c r="G265" s="6" t="n"/>
      <c r="H265" s="7" t="n"/>
      <c r="I265" s="46" t="n"/>
      <c r="J265" s="6" t="n"/>
      <c r="K265" s="7" t="n"/>
      <c r="L265" s="7" t="n"/>
      <c r="M265" s="46" t="n"/>
      <c r="N265" s="49" t="n"/>
      <c r="O265" s="67" t="n"/>
      <c r="P265" s="67" t="n"/>
      <c r="Q265" s="7" t="n"/>
      <c r="R265" s="7" t="n"/>
      <c r="S265" s="48" t="n"/>
      <c r="T265" s="189" t="n"/>
      <c r="U265" s="61" t="n"/>
    </row>
    <row r="266">
      <c r="B266" s="8" t="n"/>
      <c r="G266" s="79" t="n"/>
      <c r="H266" s="72" t="n"/>
      <c r="I266" s="72" t="n"/>
      <c r="J266" s="79" t="n"/>
      <c r="K266" s="72" t="n"/>
      <c r="L266" s="72" t="n"/>
      <c r="M266" s="72" t="n"/>
      <c r="N266" s="73" t="n"/>
      <c r="O266" s="73" t="n"/>
      <c r="P266" s="73" t="n"/>
      <c r="R266" s="7" t="inlineStr">
        <is>
          <t>No.Pass</t>
        </is>
      </c>
      <c r="S266" s="48">
        <f>COUNTIF(S7:S265,"Pass")</f>
        <v/>
      </c>
      <c r="T266" s="51" t="n"/>
      <c r="U266" s="61" t="n"/>
    </row>
    <row r="267" ht="17.25" customFormat="1" customHeight="1" s="440">
      <c r="A267" s="10" t="inlineStr">
        <is>
          <t>[i] spreadsheet modified from Brooks, Zoe (2001). Performance-Driven Quality Control (Appendices B1 &amp; B2)</t>
        </is>
      </c>
      <c r="B267" s="8" t="n"/>
      <c r="D267" s="8" t="n"/>
      <c r="E267" s="11" t="n"/>
      <c r="F267" s="8" t="n"/>
      <c r="G267" s="74" t="n"/>
      <c r="H267" s="75" t="n"/>
      <c r="I267" s="74" t="n"/>
      <c r="J267" s="74" t="n"/>
      <c r="K267" s="76" t="n"/>
      <c r="L267" s="74" t="n"/>
      <c r="M267" s="74" t="n"/>
      <c r="N267" s="74" t="n"/>
      <c r="O267" s="74" t="n"/>
      <c r="P267" s="74" t="n"/>
      <c r="Q267" s="434" t="n"/>
      <c r="R267" s="7" t="inlineStr">
        <is>
          <t>No. fail</t>
        </is>
      </c>
      <c r="S267" s="48">
        <f>COUNTIF(S7:S265,"Fail")</f>
        <v/>
      </c>
      <c r="T267" s="51" t="n"/>
      <c r="U267" s="61" t="n"/>
      <c r="X267" s="10" t="n"/>
      <c r="Y267" s="10" t="n"/>
      <c r="AB267" s="10" t="n"/>
    </row>
    <row r="268" customFormat="1" s="440">
      <c r="A268" s="8" t="n"/>
      <c r="B268" s="14" t="inlineStr">
        <is>
          <t>#   Target based on</t>
        </is>
      </c>
      <c r="D268" s="8" t="n"/>
      <c r="E268" s="11" t="n"/>
      <c r="F268" s="8" t="n"/>
      <c r="G268" s="77" t="inlineStr">
        <is>
          <t>* TEa limits based on</t>
        </is>
      </c>
      <c r="H268" s="75" t="n"/>
      <c r="I268" s="74" t="n"/>
      <c r="J268" s="74" t="n"/>
      <c r="K268" s="76" t="n"/>
      <c r="L268" s="77" t="n"/>
      <c r="M268" s="74" t="n"/>
      <c r="N268" s="74" t="n"/>
      <c r="O268" s="74" t="n"/>
      <c r="P268" s="74" t="n"/>
      <c r="Q268" s="434" t="n"/>
      <c r="R268" s="7" t="inlineStr">
        <is>
          <t>Total</t>
        </is>
      </c>
      <c r="S268" s="48">
        <f>S266+S267</f>
        <v/>
      </c>
      <c r="T268" s="51" t="n"/>
      <c r="U268" s="61" t="n"/>
      <c r="X268" s="10" t="n"/>
      <c r="Y268" s="10" t="n"/>
      <c r="AB268" s="10" t="n"/>
    </row>
    <row r="269" customFormat="1" s="440">
      <c r="A269" s="8" t="n"/>
      <c r="B269" s="8" t="inlineStr">
        <is>
          <t>1.inter-laboratory peer comparison</t>
        </is>
      </c>
      <c r="D269" s="8" t="n"/>
      <c r="E269" s="11" t="n"/>
      <c r="F269" s="8" t="n"/>
      <c r="G269" s="61" t="inlineStr">
        <is>
          <t>A: Westgard's recommended choice</t>
        </is>
      </c>
      <c r="H269" s="75" t="n"/>
      <c r="I269" s="74" t="n"/>
      <c r="J269" s="74" t="n"/>
      <c r="K269" s="76" t="n"/>
      <c r="L269" s="74" t="n"/>
      <c r="M269" s="74" t="n"/>
      <c r="N269" s="74" t="n"/>
      <c r="O269" s="74" t="n"/>
      <c r="P269" s="74" t="n"/>
      <c r="Q269" s="434" t="n"/>
      <c r="R269" s="7" t="inlineStr">
        <is>
          <t>% Pass</t>
        </is>
      </c>
      <c r="S269" s="129">
        <f>S266/S268</f>
        <v/>
      </c>
      <c r="T269" s="51" t="n"/>
      <c r="U269" s="61" t="n"/>
      <c r="X269" s="10" t="n"/>
      <c r="Y269" s="10" t="n"/>
      <c r="AB269" s="10" t="n"/>
    </row>
    <row r="270" customFormat="1" s="440">
      <c r="A270" s="8" t="n"/>
      <c r="B270" s="8" t="inlineStr">
        <is>
          <t>2. package insert</t>
        </is>
      </c>
      <c r="D270" s="8" t="n"/>
      <c r="E270" s="11" t="n"/>
      <c r="F270" s="8" t="n"/>
      <c r="G270" s="61" t="inlineStr">
        <is>
          <t>B: Published target: NGSP or ClinChem</t>
        </is>
      </c>
      <c r="H270" s="75" t="n"/>
      <c r="I270" s="76" t="n"/>
      <c r="J270" s="74" t="n"/>
      <c r="K270" s="76" t="n"/>
      <c r="L270" s="74" t="n"/>
      <c r="M270" s="74" t="n"/>
      <c r="N270" s="74" t="n"/>
      <c r="O270" s="74" t="n"/>
      <c r="P270" s="74" t="n"/>
      <c r="Q270" s="434" t="n"/>
      <c r="R270" s="7" t="inlineStr">
        <is>
          <t>Ave Sigma</t>
        </is>
      </c>
      <c r="S270" s="130">
        <f>AVERAGE(R7:R256)</f>
        <v/>
      </c>
      <c r="T270" s="51" t="n"/>
      <c r="U270" s="61" t="n"/>
      <c r="X270" s="10" t="n"/>
      <c r="Y270" s="10" t="n"/>
      <c r="AB270" s="10" t="n"/>
    </row>
    <row r="271" customFormat="1" s="440">
      <c r="A271" s="8" t="n"/>
      <c r="B271" s="8" t="inlineStr">
        <is>
          <t>3.historical/cumulative date</t>
        </is>
      </c>
      <c r="D271" s="8" t="n"/>
      <c r="E271" s="11" t="n"/>
      <c r="F271" s="8" t="n"/>
      <c r="G271" s="61" t="inlineStr">
        <is>
          <t>C: Algorithm:  1. SOTA  2. EFLM_M  3. BV_D  4. RCPA  5. Rilibak</t>
        </is>
      </c>
      <c r="H271" s="75" t="n"/>
      <c r="I271" s="74" t="n"/>
      <c r="J271" s="74" t="n"/>
      <c r="K271" s="76" t="n"/>
      <c r="L271" s="74" t="n"/>
      <c r="M271" s="74" t="n"/>
      <c r="N271" s="74" t="n"/>
      <c r="O271" s="74" t="n"/>
      <c r="P271" s="74" t="n"/>
      <c r="Q271" s="434" t="n"/>
      <c r="R271" s="7" t="inlineStr">
        <is>
          <t>Med. Sigma</t>
        </is>
      </c>
      <c r="S271" s="130">
        <f>MEDIAN(R7:R253)</f>
        <v/>
      </c>
      <c r="T271" s="51" t="n"/>
      <c r="U271" s="61" t="n"/>
      <c r="X271" s="10" t="n"/>
      <c r="Y271" s="10" t="n"/>
      <c r="AB271" s="10" t="n"/>
    </row>
    <row r="272" customFormat="1" s="440">
      <c r="A272" s="8" t="n"/>
      <c r="B272" s="8" t="inlineStr">
        <is>
          <t>4. other ______________________</t>
        </is>
      </c>
      <c r="D272" s="8" t="n"/>
      <c r="E272" s="11" t="n"/>
      <c r="F272" s="8" t="n"/>
      <c r="G272" s="74" t="n"/>
      <c r="H272" s="75" t="n"/>
      <c r="I272" s="74" t="n"/>
      <c r="J272" s="74" t="n"/>
      <c r="K272" s="76" t="n"/>
      <c r="L272" s="74" t="n"/>
      <c r="M272" s="74" t="n"/>
      <c r="N272" s="74" t="n"/>
      <c r="O272" s="74" t="n"/>
      <c r="P272" s="74" t="n"/>
      <c r="Q272" s="434" t="n"/>
      <c r="R272" s="434" t="n"/>
      <c r="S272" s="329" t="n"/>
      <c r="T272" s="51" t="n"/>
      <c r="U272" s="61" t="n"/>
      <c r="X272" s="10" t="n"/>
      <c r="Y272" s="10" t="n"/>
      <c r="AB272" s="10" t="n"/>
    </row>
    <row r="273" customFormat="1" s="440">
      <c r="A273" s="8" t="n"/>
      <c r="B273" s="8" t="n"/>
      <c r="D273" s="8" t="n"/>
      <c r="E273" s="11" t="n"/>
      <c r="F273" s="8" t="n"/>
      <c r="G273" s="74" t="n"/>
      <c r="H273" s="75" t="n"/>
      <c r="I273" s="74" t="n"/>
      <c r="J273" s="74" t="n"/>
      <c r="K273" s="76" t="n"/>
      <c r="L273" s="74" t="n"/>
      <c r="M273" s="74" t="n"/>
      <c r="N273" s="74" t="n"/>
      <c r="O273" s="74" t="n"/>
      <c r="P273" s="74" t="n"/>
      <c r="Q273" s="434" t="n"/>
      <c r="R273" s="434" t="n"/>
      <c r="S273" s="329" t="n"/>
      <c r="T273" s="51" t="n"/>
      <c r="U273" s="61" t="n"/>
      <c r="X273" s="10" t="n"/>
      <c r="Y273" s="10" t="n"/>
      <c r="AB273" s="10" t="n"/>
    </row>
    <row r="274" customFormat="1" s="440">
      <c r="A274" s="8" t="n"/>
      <c r="B274" s="8" t="n"/>
      <c r="D274" s="8" t="n"/>
      <c r="E274" s="11" t="n"/>
      <c r="F274" s="8" t="n"/>
      <c r="G274" s="74" t="n"/>
      <c r="H274" s="75" t="n"/>
      <c r="I274" s="74" t="n"/>
      <c r="J274" s="74" t="n"/>
      <c r="K274" s="76" t="n"/>
      <c r="L274" s="74" t="n"/>
      <c r="M274" s="74" t="n"/>
      <c r="N274" s="74" t="n"/>
      <c r="O274" s="74" t="n"/>
      <c r="P274" s="74" t="n"/>
      <c r="Q274" s="434" t="n"/>
      <c r="R274" s="434" t="n"/>
      <c r="S274" s="329" t="n"/>
      <c r="T274" s="51" t="n"/>
      <c r="U274" s="61" t="n"/>
      <c r="X274" s="10" t="n"/>
      <c r="Y274" s="10" t="n"/>
      <c r="AB274" s="10" t="n"/>
    </row>
    <row r="275" customFormat="1" s="440">
      <c r="A275" s="8" t="n"/>
      <c r="B275" s="8" t="n"/>
      <c r="D275" s="8" t="n"/>
      <c r="E275" s="11" t="n"/>
      <c r="F275" s="8" t="n"/>
      <c r="G275" s="74" t="n"/>
      <c r="H275" s="75" t="n"/>
      <c r="I275" s="74" t="n"/>
      <c r="J275" s="74" t="n"/>
      <c r="K275" s="76" t="n"/>
      <c r="L275" s="74" t="n"/>
      <c r="M275" s="74" t="n"/>
      <c r="N275" s="74" t="n"/>
      <c r="O275" s="74" t="n"/>
      <c r="P275" s="74" t="n"/>
      <c r="Q275" s="434" t="n"/>
      <c r="R275" s="434" t="n"/>
      <c r="S275" s="124" t="n"/>
      <c r="T275" s="51" t="n"/>
      <c r="U275" s="61" t="n"/>
      <c r="X275" s="10" t="n"/>
      <c r="Y275" s="10" t="n"/>
      <c r="AB275" s="10" t="n"/>
    </row>
    <row r="276" customFormat="1" s="440">
      <c r="A276" s="8" t="n"/>
      <c r="B276" s="8" t="n"/>
      <c r="D276" s="8" t="n"/>
      <c r="E276" s="11" t="n"/>
      <c r="F276" s="8" t="n"/>
      <c r="G276" s="439" t="n"/>
      <c r="H276" s="75" t="n"/>
      <c r="I276" s="74" t="n"/>
      <c r="J276" s="74" t="n"/>
      <c r="K276" s="76" t="n"/>
      <c r="L276" s="74" t="n"/>
      <c r="M276" s="74" t="n"/>
      <c r="N276" s="74" t="n"/>
      <c r="O276" s="74" t="n"/>
      <c r="P276" s="74" t="n"/>
      <c r="Q276" s="434" t="n"/>
      <c r="R276" s="434" t="n"/>
      <c r="S276" s="124" t="n"/>
      <c r="T276" s="51" t="n"/>
      <c r="U276" s="61" t="n"/>
      <c r="X276" s="10" t="n"/>
      <c r="Y276" s="10" t="n"/>
      <c r="AB276" s="10" t="n"/>
    </row>
    <row r="277" customFormat="1" s="440">
      <c r="A277" s="8" t="n"/>
      <c r="B277" s="8" t="n"/>
      <c r="D277" s="8" t="n"/>
      <c r="E277" s="11" t="n"/>
      <c r="F277" s="8" t="n"/>
      <c r="G277" s="439" t="n"/>
      <c r="H277" s="440" t="n"/>
      <c r="I277" s="440" t="n"/>
      <c r="J277" s="440" t="n"/>
      <c r="K277" s="440" t="n"/>
      <c r="L277" s="440" t="n"/>
      <c r="M277" s="439" t="n"/>
      <c r="N277" s="439" t="n"/>
      <c r="O277" s="439" t="n"/>
      <c r="P277" s="439" t="n"/>
      <c r="R277" s="434" t="n"/>
      <c r="S277" s="124" t="n"/>
      <c r="T277" s="51" t="n"/>
      <c r="U277" s="61" t="n"/>
      <c r="X277" s="10" t="n"/>
      <c r="Y277" s="10" t="n"/>
      <c r="AB277" s="10" t="n"/>
    </row>
    <row r="278">
      <c r="G278" s="74" t="n"/>
      <c r="H278" s="75" t="n"/>
      <c r="I278" s="74" t="n"/>
      <c r="J278" s="74" t="n"/>
      <c r="K278" s="76" t="n"/>
      <c r="L278" s="74" t="n"/>
      <c r="M278" s="74" t="n"/>
      <c r="N278" s="74" t="n"/>
      <c r="O278" s="74" t="n"/>
      <c r="P278" s="74" t="n"/>
      <c r="S278" s="124" t="n"/>
      <c r="T278" s="51" t="n"/>
      <c r="U278" s="61" t="n"/>
    </row>
    <row r="279">
      <c r="G279" s="79" t="n"/>
      <c r="H279" s="72" t="n"/>
      <c r="I279" s="72" t="n"/>
      <c r="J279" s="79" t="n"/>
      <c r="K279" s="72" t="n"/>
      <c r="L279" s="72" t="n"/>
      <c r="M279" s="72" t="n"/>
      <c r="N279" s="73" t="n"/>
      <c r="O279" s="73" t="n"/>
      <c r="P279" s="73" t="n"/>
      <c r="S279" s="124" t="n"/>
      <c r="T279" s="51" t="n"/>
      <c r="U279" s="61" t="n"/>
    </row>
    <row r="280">
      <c r="G280" s="79" t="n"/>
      <c r="H280" s="72" t="n"/>
      <c r="I280" s="72" t="n"/>
      <c r="J280" s="79" t="n"/>
      <c r="K280" s="72" t="n"/>
      <c r="L280" s="72" t="n"/>
      <c r="M280" s="72" t="n"/>
      <c r="N280" s="73" t="n"/>
      <c r="O280" s="73" t="n"/>
      <c r="P280" s="73" t="n"/>
      <c r="S280" s="124" t="n"/>
      <c r="T280" s="51" t="n"/>
      <c r="U280" s="61" t="n"/>
    </row>
    <row r="281">
      <c r="G281" s="79" t="n"/>
      <c r="H281" s="72" t="n"/>
      <c r="I281" s="72" t="n"/>
      <c r="J281" s="79" t="n"/>
      <c r="K281" s="72" t="n"/>
      <c r="L281" s="72" t="n"/>
      <c r="M281" s="72" t="n"/>
      <c r="N281" s="73" t="n"/>
      <c r="O281" s="73" t="n"/>
      <c r="P281" s="73" t="n"/>
      <c r="S281" s="124" t="n"/>
      <c r="T281" s="51" t="n"/>
      <c r="U281" s="61" t="n"/>
    </row>
    <row r="282">
      <c r="G282" s="79" t="n"/>
      <c r="H282" s="72" t="n"/>
      <c r="I282" s="72" t="n"/>
      <c r="J282" s="79" t="n"/>
      <c r="K282" s="72" t="n"/>
      <c r="L282" s="72" t="n"/>
      <c r="M282" s="72" t="n"/>
      <c r="N282" s="73" t="n"/>
      <c r="O282" s="73" t="n"/>
      <c r="P282" s="73" t="n"/>
      <c r="S282" s="124" t="n"/>
      <c r="T282" s="51" t="n"/>
      <c r="U282" s="61" t="n"/>
    </row>
    <row r="283">
      <c r="G283" s="79" t="n"/>
      <c r="H283" s="72" t="n"/>
      <c r="I283" s="72" t="n"/>
      <c r="J283" s="79" t="n"/>
      <c r="K283" s="72" t="n"/>
      <c r="L283" s="72" t="n"/>
      <c r="M283" s="72" t="n"/>
      <c r="N283" s="73" t="n"/>
      <c r="O283" s="73" t="n"/>
      <c r="P283" s="73" t="n"/>
      <c r="S283" s="124" t="n"/>
      <c r="T283" s="51" t="n"/>
      <c r="U283" s="61" t="n"/>
    </row>
    <row r="284">
      <c r="G284" s="79" t="n"/>
      <c r="H284" s="72" t="n"/>
      <c r="I284" s="72" t="n"/>
      <c r="J284" s="79" t="n"/>
      <c r="K284" s="72" t="n"/>
      <c r="L284" s="72" t="n"/>
      <c r="M284" s="72" t="n"/>
      <c r="N284" s="73" t="n"/>
      <c r="O284" s="73" t="n"/>
      <c r="P284" s="73" t="n"/>
      <c r="S284" s="124" t="n"/>
      <c r="T284" s="51" t="n"/>
      <c r="U284" s="61" t="n"/>
    </row>
    <row r="285">
      <c r="G285" s="79" t="n"/>
      <c r="H285" s="72" t="n"/>
      <c r="I285" s="72" t="n"/>
      <c r="J285" s="79" t="n"/>
      <c r="K285" s="72" t="n"/>
      <c r="L285" s="72" t="n"/>
      <c r="M285" s="72" t="n"/>
      <c r="N285" s="73" t="n"/>
      <c r="O285" s="73" t="n"/>
      <c r="P285" s="73" t="n"/>
      <c r="S285" s="124" t="n"/>
      <c r="T285" s="51" t="n"/>
      <c r="U285" s="61" t="n"/>
    </row>
    <row r="286">
      <c r="G286" s="79" t="n"/>
      <c r="H286" s="72" t="n"/>
      <c r="I286" s="72" t="n"/>
      <c r="J286" s="79" t="n"/>
      <c r="K286" s="72" t="n"/>
      <c r="L286" s="72" t="n"/>
      <c r="M286" s="72" t="n"/>
      <c r="N286" s="73" t="n"/>
      <c r="O286" s="73" t="n"/>
      <c r="P286" s="73" t="n"/>
      <c r="S286" s="124" t="n"/>
      <c r="T286" s="51" t="n"/>
      <c r="U286" s="61" t="n"/>
    </row>
    <row r="287" customFormat="1" s="52">
      <c r="A287" s="433" t="n"/>
      <c r="B287" s="433" t="n"/>
      <c r="D287" s="433" t="n"/>
      <c r="E287" s="427" t="n"/>
      <c r="F287" s="434" t="n"/>
      <c r="G287" s="79" t="n"/>
      <c r="H287" s="72" t="n"/>
      <c r="I287" s="72" t="n"/>
      <c r="J287" s="79" t="n"/>
      <c r="K287" s="72" t="n"/>
      <c r="L287" s="72" t="n"/>
      <c r="M287" s="72" t="n"/>
      <c r="N287" s="73" t="n"/>
      <c r="O287" s="73" t="n"/>
      <c r="P287" s="73" t="n"/>
      <c r="Q287" s="434" t="n"/>
      <c r="R287" s="434" t="n"/>
      <c r="S287" s="124" t="n"/>
      <c r="T287" s="51" t="n"/>
      <c r="U287" s="61" t="n"/>
    </row>
    <row r="288" customFormat="1" s="52">
      <c r="A288" s="433" t="n"/>
      <c r="B288" s="433" t="n"/>
      <c r="D288" s="433" t="n"/>
      <c r="E288" s="427" t="n"/>
      <c r="F288" s="434" t="n"/>
      <c r="G288" s="79" t="n"/>
      <c r="H288" s="72" t="n"/>
      <c r="I288" s="72" t="n"/>
      <c r="J288" s="79" t="n"/>
      <c r="K288" s="72" t="n"/>
      <c r="L288" s="72" t="n"/>
      <c r="M288" s="72" t="n"/>
      <c r="N288" s="73" t="n"/>
      <c r="O288" s="73" t="n"/>
      <c r="P288" s="73" t="n"/>
      <c r="Q288" s="434" t="n"/>
      <c r="R288" s="434" t="n"/>
      <c r="S288" s="329" t="n"/>
      <c r="T288" s="51" t="n"/>
      <c r="U288" s="61" t="n"/>
    </row>
    <row r="289" customFormat="1" s="52">
      <c r="A289" s="433" t="n"/>
      <c r="B289" s="433" t="n"/>
      <c r="D289" s="433" t="n"/>
      <c r="E289" s="427" t="n"/>
      <c r="F289" s="434" t="n"/>
      <c r="G289" s="79" t="n"/>
      <c r="H289" s="72" t="n"/>
      <c r="I289" s="72" t="n"/>
      <c r="J289" s="79" t="n"/>
      <c r="K289" s="72" t="n"/>
      <c r="L289" s="72" t="n"/>
      <c r="M289" s="72" t="n"/>
      <c r="N289" s="73" t="n"/>
      <c r="O289" s="73" t="n"/>
      <c r="P289" s="73" t="n"/>
      <c r="Q289" s="434" t="n"/>
      <c r="R289" s="434" t="n"/>
      <c r="S289" s="124" t="n"/>
      <c r="T289" s="51" t="n"/>
      <c r="U289" s="61" t="n"/>
    </row>
    <row r="290" customFormat="1" s="52">
      <c r="A290" s="433" t="n"/>
      <c r="B290" s="433" t="n"/>
      <c r="D290" s="433" t="n"/>
      <c r="E290" s="427" t="n"/>
      <c r="F290" s="434" t="n"/>
      <c r="G290" s="79" t="n"/>
      <c r="H290" s="72" t="n"/>
      <c r="I290" s="72" t="n"/>
      <c r="J290" s="79" t="n"/>
      <c r="K290" s="72" t="n"/>
      <c r="L290" s="72" t="n"/>
      <c r="M290" s="72" t="n"/>
      <c r="N290" s="73" t="n"/>
      <c r="O290" s="73" t="n"/>
      <c r="P290" s="73" t="n"/>
      <c r="Q290" s="434" t="n"/>
      <c r="R290" s="434" t="n"/>
      <c r="S290" s="124" t="n"/>
      <c r="T290" s="51" t="n"/>
      <c r="U290" s="61" t="n"/>
    </row>
    <row r="291" customFormat="1" s="52">
      <c r="A291" s="433" t="n"/>
      <c r="B291" s="433" t="n"/>
      <c r="D291" s="433" t="n"/>
      <c r="E291" s="427" t="n"/>
      <c r="F291" s="434" t="n"/>
      <c r="G291" s="79" t="n"/>
      <c r="H291" s="72" t="n"/>
      <c r="I291" s="72" t="n"/>
      <c r="J291" s="79" t="n"/>
      <c r="K291" s="72" t="n"/>
      <c r="L291" s="72" t="n"/>
      <c r="M291" s="72" t="n"/>
      <c r="N291" s="73" t="n"/>
      <c r="O291" s="73" t="n"/>
      <c r="P291" s="73" t="n"/>
      <c r="Q291" s="434" t="n"/>
      <c r="R291" s="434" t="n"/>
      <c r="S291" s="124" t="n"/>
      <c r="T291" s="51" t="n"/>
      <c r="U291" s="61" t="n"/>
    </row>
    <row r="292" customFormat="1" s="52">
      <c r="A292" s="433" t="n"/>
      <c r="B292" s="433" t="n"/>
      <c r="D292" s="433" t="n"/>
      <c r="E292" s="427" t="n"/>
      <c r="F292" s="434" t="n"/>
      <c r="G292" s="79" t="n"/>
      <c r="H292" s="72" t="n"/>
      <c r="I292" s="72" t="n"/>
      <c r="J292" s="79" t="n"/>
      <c r="K292" s="72" t="n"/>
      <c r="L292" s="72" t="n"/>
      <c r="M292" s="72" t="n"/>
      <c r="N292" s="73" t="n"/>
      <c r="O292" s="73" t="n"/>
      <c r="P292" s="73" t="n"/>
      <c r="Q292" s="434" t="n"/>
      <c r="R292" s="434" t="n"/>
      <c r="S292" s="124" t="n"/>
      <c r="T292" s="51" t="n"/>
      <c r="U292" s="61" t="n"/>
    </row>
    <row r="293" customFormat="1" s="52">
      <c r="A293" s="433" t="n"/>
      <c r="B293" s="433" t="n"/>
      <c r="D293" s="433" t="n"/>
      <c r="E293" s="427" t="n"/>
      <c r="F293" s="434" t="n"/>
      <c r="G293" s="79" t="n"/>
      <c r="H293" s="72" t="n"/>
      <c r="I293" s="72" t="n"/>
      <c r="J293" s="79" t="n"/>
      <c r="K293" s="72" t="n"/>
      <c r="L293" s="72" t="n"/>
      <c r="M293" s="72" t="n"/>
      <c r="N293" s="73" t="n"/>
      <c r="O293" s="73" t="n"/>
      <c r="P293" s="73" t="n"/>
      <c r="Q293" s="434" t="n"/>
      <c r="R293" s="434" t="n"/>
      <c r="S293" s="124" t="n"/>
      <c r="T293" s="51" t="n"/>
      <c r="U293" s="61" t="n"/>
    </row>
    <row r="294" customFormat="1" s="52">
      <c r="A294" s="433" t="n"/>
      <c r="B294" s="433" t="n"/>
      <c r="D294" s="433" t="n"/>
      <c r="E294" s="427" t="n"/>
      <c r="F294" s="434" t="n"/>
      <c r="G294" s="79" t="n"/>
      <c r="H294" s="72" t="n"/>
      <c r="I294" s="72" t="n"/>
      <c r="J294" s="79" t="n"/>
      <c r="K294" s="72" t="n"/>
      <c r="L294" s="72" t="n"/>
      <c r="M294" s="72" t="n"/>
      <c r="N294" s="73" t="n"/>
      <c r="O294" s="73" t="n"/>
      <c r="P294" s="73" t="n"/>
      <c r="Q294" s="434" t="n"/>
      <c r="R294" s="434" t="n"/>
      <c r="S294" s="124" t="n"/>
      <c r="T294" s="51" t="n"/>
      <c r="U294" s="61" t="n"/>
    </row>
    <row r="295" customFormat="1" s="52">
      <c r="A295" s="433" t="n"/>
      <c r="B295" s="433" t="n"/>
      <c r="D295" s="433" t="n"/>
      <c r="E295" s="427" t="n"/>
      <c r="F295" s="434" t="n"/>
      <c r="G295" s="79" t="n"/>
      <c r="H295" s="72" t="n"/>
      <c r="I295" s="72" t="n"/>
      <c r="J295" s="79" t="n"/>
      <c r="K295" s="72" t="n"/>
      <c r="L295" s="72" t="n"/>
      <c r="M295" s="72" t="n"/>
      <c r="N295" s="73" t="n"/>
      <c r="O295" s="73" t="n"/>
      <c r="P295" s="73" t="n"/>
      <c r="Q295" s="434" t="n"/>
      <c r="R295" s="434" t="n"/>
      <c r="S295" s="124" t="n"/>
      <c r="T295" s="51" t="n"/>
      <c r="U295" s="61" t="n"/>
    </row>
    <row r="296" customFormat="1" s="52">
      <c r="A296" s="433" t="n"/>
      <c r="B296" s="433" t="n"/>
      <c r="D296" s="433" t="n"/>
      <c r="E296" s="427" t="n"/>
      <c r="F296" s="434" t="n"/>
      <c r="G296" s="79" t="n"/>
      <c r="H296" s="72" t="n"/>
      <c r="I296" s="72" t="n"/>
      <c r="J296" s="79" t="n"/>
      <c r="K296" s="72" t="n"/>
      <c r="L296" s="72" t="n"/>
      <c r="M296" s="72" t="n"/>
      <c r="N296" s="73" t="n"/>
      <c r="O296" s="73" t="n"/>
      <c r="P296" s="73" t="n"/>
      <c r="Q296" s="434" t="n"/>
      <c r="R296" s="434" t="n"/>
      <c r="S296" s="124" t="n"/>
      <c r="T296" s="51" t="n"/>
      <c r="U296" s="61" t="n"/>
    </row>
    <row r="297" customFormat="1" s="52">
      <c r="A297" s="433" t="n"/>
      <c r="B297" s="433" t="n"/>
      <c r="D297" s="433" t="n"/>
      <c r="E297" s="427" t="n"/>
      <c r="F297" s="434" t="n"/>
      <c r="G297" s="79" t="n"/>
      <c r="H297" s="72" t="n"/>
      <c r="I297" s="72" t="n"/>
      <c r="J297" s="79" t="n"/>
      <c r="K297" s="72" t="n"/>
      <c r="L297" s="72" t="n"/>
      <c r="M297" s="72" t="n"/>
      <c r="N297" s="73" t="n"/>
      <c r="O297" s="73" t="n"/>
      <c r="P297" s="73" t="n"/>
      <c r="Q297" s="434" t="n"/>
      <c r="R297" s="434" t="n"/>
      <c r="S297" s="124" t="n"/>
      <c r="T297" s="51" t="n"/>
      <c r="U297" s="61" t="n"/>
    </row>
    <row r="298" customFormat="1" s="52">
      <c r="A298" s="433" t="n"/>
      <c r="B298" s="433" t="n"/>
      <c r="D298" s="433" t="n"/>
      <c r="E298" s="427" t="n"/>
      <c r="F298" s="434" t="n"/>
      <c r="G298" s="79" t="n"/>
      <c r="H298" s="72" t="n"/>
      <c r="I298" s="72" t="n"/>
      <c r="J298" s="79" t="n"/>
      <c r="K298" s="72" t="n"/>
      <c r="L298" s="72" t="n"/>
      <c r="M298" s="72" t="n"/>
      <c r="N298" s="73" t="n"/>
      <c r="O298" s="73" t="n"/>
      <c r="P298" s="73" t="n"/>
      <c r="Q298" s="434" t="n"/>
      <c r="R298" s="434" t="n"/>
      <c r="S298" s="124" t="n"/>
      <c r="T298" s="51" t="n"/>
      <c r="U298" s="61" t="n"/>
    </row>
    <row r="299" customFormat="1" s="52">
      <c r="A299" s="433" t="n"/>
      <c r="B299" s="433" t="n"/>
      <c r="D299" s="433" t="n"/>
      <c r="E299" s="427" t="n"/>
      <c r="F299" s="434" t="n"/>
      <c r="G299" s="79" t="n"/>
      <c r="H299" s="72" t="n"/>
      <c r="I299" s="72" t="n"/>
      <c r="J299" s="79" t="n"/>
      <c r="K299" s="72" t="n"/>
      <c r="L299" s="72" t="n"/>
      <c r="M299" s="72" t="n"/>
      <c r="N299" s="73" t="n"/>
      <c r="O299" s="73" t="n"/>
      <c r="P299" s="73" t="n"/>
      <c r="Q299" s="434" t="n"/>
      <c r="R299" s="434" t="n"/>
      <c r="S299" s="124" t="n"/>
      <c r="T299" s="51" t="n"/>
      <c r="U299" s="61" t="n"/>
    </row>
    <row r="300" customFormat="1" s="52">
      <c r="A300" s="433" t="n"/>
      <c r="B300" s="433" t="n"/>
      <c r="D300" s="433" t="n"/>
      <c r="E300" s="427" t="n"/>
      <c r="F300" s="434" t="n"/>
      <c r="G300" s="79" t="n"/>
      <c r="H300" s="72" t="n"/>
      <c r="I300" s="72" t="n"/>
      <c r="J300" s="79" t="n"/>
      <c r="K300" s="72" t="n"/>
      <c r="L300" s="72" t="n"/>
      <c r="M300" s="72" t="n"/>
      <c r="N300" s="73" t="n"/>
      <c r="O300" s="73" t="n"/>
      <c r="P300" s="73" t="n"/>
      <c r="Q300" s="434" t="n"/>
      <c r="R300" s="434" t="n"/>
      <c r="S300" s="124" t="n"/>
      <c r="T300" s="51" t="n"/>
      <c r="U300" s="61" t="n"/>
    </row>
    <row r="301" customFormat="1" s="52">
      <c r="A301" s="433" t="n"/>
      <c r="B301" s="433" t="n"/>
      <c r="D301" s="433" t="n"/>
      <c r="E301" s="427" t="n"/>
      <c r="F301" s="434" t="n"/>
      <c r="G301" s="79" t="n"/>
      <c r="H301" s="72" t="n"/>
      <c r="I301" s="72" t="n"/>
      <c r="J301" s="79" t="n"/>
      <c r="K301" s="72" t="n"/>
      <c r="L301" s="72" t="n"/>
      <c r="M301" s="72" t="n"/>
      <c r="N301" s="73" t="n"/>
      <c r="O301" s="73" t="n"/>
      <c r="P301" s="73" t="n"/>
      <c r="Q301" s="434" t="n"/>
      <c r="R301" s="434" t="n"/>
      <c r="S301" s="124" t="n"/>
      <c r="T301" s="51" t="n"/>
      <c r="U301" s="61" t="n"/>
    </row>
    <row r="302" customFormat="1" s="52">
      <c r="A302" s="433" t="n"/>
      <c r="B302" s="433" t="n"/>
      <c r="D302" s="433" t="n"/>
      <c r="E302" s="427" t="n"/>
      <c r="F302" s="434" t="n"/>
      <c r="G302" s="79" t="n"/>
      <c r="H302" s="72" t="n"/>
      <c r="I302" s="72" t="n"/>
      <c r="J302" s="79" t="n"/>
      <c r="K302" s="72" t="n"/>
      <c r="L302" s="72" t="n"/>
      <c r="M302" s="72" t="n"/>
      <c r="N302" s="73" t="n"/>
      <c r="O302" s="73" t="n"/>
      <c r="P302" s="73" t="n"/>
      <c r="Q302" s="434" t="n"/>
      <c r="R302" s="434" t="n"/>
      <c r="S302" s="124" t="n"/>
      <c r="T302" s="51" t="n"/>
      <c r="U302" s="61" t="n"/>
    </row>
    <row r="303" customFormat="1" s="52">
      <c r="A303" s="433" t="n"/>
      <c r="B303" s="433" t="n"/>
      <c r="D303" s="433" t="n"/>
      <c r="E303" s="427" t="n"/>
      <c r="F303" s="434" t="n"/>
      <c r="G303" s="79" t="n"/>
      <c r="H303" s="72" t="n"/>
      <c r="I303" s="72" t="n"/>
      <c r="J303" s="79" t="n"/>
      <c r="K303" s="72" t="n"/>
      <c r="L303" s="72" t="n"/>
      <c r="M303" s="72" t="n"/>
      <c r="N303" s="73" t="n"/>
      <c r="O303" s="73" t="n"/>
      <c r="P303" s="73" t="n"/>
      <c r="Q303" s="434" t="n"/>
      <c r="R303" s="434" t="n"/>
      <c r="S303" s="124" t="n"/>
      <c r="T303" s="51" t="n"/>
      <c r="U303" s="61" t="n"/>
    </row>
    <row r="304" customFormat="1" s="52">
      <c r="A304" s="433" t="n"/>
      <c r="B304" s="433" t="n"/>
      <c r="D304" s="433" t="n"/>
      <c r="E304" s="427" t="n"/>
      <c r="F304" s="434" t="n"/>
      <c r="G304" s="79" t="n"/>
      <c r="H304" s="72" t="n"/>
      <c r="I304" s="72" t="n"/>
      <c r="J304" s="79" t="n"/>
      <c r="K304" s="72" t="n"/>
      <c r="L304" s="72" t="n"/>
      <c r="M304" s="72" t="n"/>
      <c r="N304" s="73" t="n"/>
      <c r="O304" s="73" t="n"/>
      <c r="P304" s="73" t="n"/>
      <c r="Q304" s="434" t="n"/>
      <c r="R304" s="434" t="n"/>
      <c r="S304" s="124" t="n"/>
      <c r="T304" s="51" t="n"/>
      <c r="U304" s="61" t="n"/>
    </row>
    <row r="305" customFormat="1" s="52">
      <c r="A305" s="433" t="n"/>
      <c r="B305" s="433" t="n"/>
      <c r="D305" s="433" t="n"/>
      <c r="E305" s="427" t="n"/>
      <c r="F305" s="434" t="n"/>
      <c r="G305" s="79" t="n"/>
      <c r="H305" s="72" t="n"/>
      <c r="I305" s="72" t="n"/>
      <c r="J305" s="79" t="n"/>
      <c r="K305" s="72" t="n"/>
      <c r="L305" s="72" t="n"/>
      <c r="M305" s="72" t="n"/>
      <c r="N305" s="73" t="n"/>
      <c r="O305" s="73" t="n"/>
      <c r="P305" s="73" t="n"/>
      <c r="Q305" s="434" t="n"/>
      <c r="R305" s="434" t="n"/>
      <c r="S305" s="124" t="n"/>
      <c r="T305" s="51" t="n"/>
      <c r="U305" s="61" t="n"/>
    </row>
    <row r="306" customFormat="1" s="52">
      <c r="A306" s="433" t="n"/>
      <c r="B306" s="433" t="n"/>
      <c r="D306" s="433" t="n"/>
      <c r="E306" s="427" t="n"/>
      <c r="F306" s="434" t="n"/>
      <c r="G306" s="79" t="n"/>
      <c r="H306" s="72" t="n"/>
      <c r="I306" s="72" t="n"/>
      <c r="J306" s="79" t="n"/>
      <c r="K306" s="72" t="n"/>
      <c r="L306" s="72" t="n"/>
      <c r="M306" s="72" t="n"/>
      <c r="N306" s="73" t="n"/>
      <c r="O306" s="73" t="n"/>
      <c r="P306" s="73" t="n"/>
      <c r="Q306" s="434" t="n"/>
      <c r="R306" s="434" t="n"/>
      <c r="S306" s="124" t="n"/>
      <c r="T306" s="51" t="n"/>
      <c r="U306" s="61" t="n"/>
    </row>
    <row r="307" customFormat="1" s="52">
      <c r="A307" s="433" t="n"/>
      <c r="B307" s="433" t="n"/>
      <c r="D307" s="433" t="n"/>
      <c r="E307" s="427" t="n"/>
      <c r="F307" s="434" t="n"/>
      <c r="G307" s="79" t="n"/>
      <c r="H307" s="72" t="n"/>
      <c r="I307" s="72" t="n"/>
      <c r="J307" s="79" t="n"/>
      <c r="K307" s="72" t="n"/>
      <c r="L307" s="72" t="n"/>
      <c r="M307" s="72" t="n"/>
      <c r="N307" s="73" t="n"/>
      <c r="O307" s="73" t="n"/>
      <c r="P307" s="73" t="n"/>
      <c r="Q307" s="434" t="n"/>
      <c r="R307" s="434" t="n"/>
      <c r="S307" s="124" t="n"/>
      <c r="T307" s="51" t="n"/>
      <c r="U307" s="61" t="n"/>
    </row>
    <row r="308" customFormat="1" s="52">
      <c r="A308" s="433" t="n"/>
      <c r="B308" s="433" t="n"/>
      <c r="D308" s="433" t="n"/>
      <c r="E308" s="427" t="n"/>
      <c r="F308" s="434" t="n"/>
      <c r="G308" s="79" t="n"/>
      <c r="H308" s="72" t="n"/>
      <c r="I308" s="72" t="n"/>
      <c r="J308" s="79" t="n"/>
      <c r="K308" s="72" t="n"/>
      <c r="L308" s="72" t="n"/>
      <c r="M308" s="72" t="n"/>
      <c r="N308" s="73" t="n"/>
      <c r="O308" s="73" t="n"/>
      <c r="P308" s="73" t="n"/>
      <c r="Q308" s="434" t="n"/>
      <c r="R308" s="434" t="n"/>
      <c r="S308" s="124" t="n"/>
      <c r="T308" s="51" t="n"/>
      <c r="U308" s="61" t="n"/>
    </row>
    <row r="309" customFormat="1" s="52">
      <c r="A309" s="433" t="n"/>
      <c r="B309" s="433" t="n"/>
      <c r="D309" s="433" t="n"/>
      <c r="E309" s="427" t="n"/>
      <c r="F309" s="434" t="n"/>
      <c r="G309" s="79" t="n"/>
      <c r="H309" s="72" t="n"/>
      <c r="I309" s="72" t="n"/>
      <c r="J309" s="79" t="n"/>
      <c r="K309" s="72" t="n"/>
      <c r="L309" s="72" t="n"/>
      <c r="M309" s="72" t="n"/>
      <c r="N309" s="73" t="n"/>
      <c r="O309" s="73" t="n"/>
      <c r="P309" s="73" t="n"/>
      <c r="Q309" s="434" t="n"/>
      <c r="R309" s="434" t="n"/>
      <c r="S309" s="124" t="n"/>
      <c r="T309" s="51" t="n"/>
      <c r="U309" s="61" t="n"/>
    </row>
    <row r="310" customFormat="1" s="52">
      <c r="A310" s="433" t="n"/>
      <c r="B310" s="433" t="n"/>
      <c r="D310" s="433" t="n"/>
      <c r="E310" s="427" t="n"/>
      <c r="F310" s="434" t="n"/>
      <c r="G310" s="79" t="n"/>
      <c r="H310" s="72" t="n"/>
      <c r="I310" s="72" t="n"/>
      <c r="J310" s="79" t="n"/>
      <c r="K310" s="72" t="n"/>
      <c r="L310" s="72" t="n"/>
      <c r="M310" s="72" t="n"/>
      <c r="N310" s="73" t="n"/>
      <c r="O310" s="73" t="n"/>
      <c r="P310" s="73" t="n"/>
      <c r="Q310" s="434" t="n"/>
      <c r="R310" s="434" t="n"/>
      <c r="S310" s="124" t="n"/>
      <c r="T310" s="51" t="n"/>
      <c r="U310" s="61" t="n"/>
    </row>
    <row r="311" customFormat="1" s="52">
      <c r="A311" s="433" t="n"/>
      <c r="B311" s="433" t="n"/>
      <c r="D311" s="433" t="n"/>
      <c r="E311" s="427" t="n"/>
      <c r="F311" s="434" t="n"/>
      <c r="G311" s="79" t="n"/>
      <c r="H311" s="72" t="n"/>
      <c r="I311" s="72" t="n"/>
      <c r="J311" s="79" t="n"/>
      <c r="K311" s="72" t="n"/>
      <c r="L311" s="72" t="n"/>
      <c r="M311" s="72" t="n"/>
      <c r="N311" s="73" t="n"/>
      <c r="O311" s="73" t="n"/>
      <c r="P311" s="73" t="n"/>
      <c r="Q311" s="434" t="n"/>
      <c r="R311" s="434" t="n"/>
      <c r="S311" s="124" t="n"/>
      <c r="T311" s="51" t="n"/>
      <c r="U311" s="61" t="n"/>
    </row>
    <row r="312" customFormat="1" s="52">
      <c r="A312" s="433" t="n"/>
      <c r="B312" s="433" t="n"/>
      <c r="D312" s="433" t="n"/>
      <c r="E312" s="427" t="n"/>
      <c r="F312" s="434" t="n"/>
      <c r="G312" s="79" t="n"/>
      <c r="H312" s="72" t="n"/>
      <c r="I312" s="72" t="n"/>
      <c r="J312" s="79" t="n"/>
      <c r="K312" s="72" t="n"/>
      <c r="L312" s="72" t="n"/>
      <c r="M312" s="72" t="n"/>
      <c r="N312" s="73" t="n"/>
      <c r="O312" s="73" t="n"/>
      <c r="P312" s="73" t="n"/>
      <c r="Q312" s="434" t="n"/>
      <c r="R312" s="434" t="n"/>
      <c r="S312" s="124" t="n"/>
      <c r="T312" s="51" t="n"/>
      <c r="U312" s="61" t="n"/>
    </row>
    <row r="313" customFormat="1" s="52">
      <c r="A313" s="433" t="n"/>
      <c r="B313" s="433" t="n"/>
      <c r="D313" s="433" t="n"/>
      <c r="E313" s="427" t="n"/>
      <c r="F313" s="434" t="n"/>
      <c r="G313" s="79" t="n"/>
      <c r="H313" s="72" t="n"/>
      <c r="I313" s="72" t="n"/>
      <c r="J313" s="79" t="n"/>
      <c r="K313" s="72" t="n"/>
      <c r="L313" s="72" t="n"/>
      <c r="M313" s="72" t="n"/>
      <c r="N313" s="73" t="n"/>
      <c r="O313" s="73" t="n"/>
      <c r="P313" s="73" t="n"/>
      <c r="Q313" s="434" t="n"/>
      <c r="R313" s="434" t="n"/>
      <c r="S313" s="124" t="n"/>
      <c r="T313" s="51" t="n"/>
      <c r="U313" s="61" t="n"/>
    </row>
    <row r="314" customFormat="1" s="52">
      <c r="A314" s="433" t="n"/>
      <c r="B314" s="433" t="n"/>
      <c r="D314" s="433" t="n"/>
      <c r="E314" s="427" t="n"/>
      <c r="F314" s="434" t="n"/>
      <c r="G314" s="79" t="n"/>
      <c r="H314" s="72" t="n"/>
      <c r="I314" s="72" t="n"/>
      <c r="J314" s="79" t="n"/>
      <c r="K314" s="72" t="n"/>
      <c r="L314" s="72" t="n"/>
      <c r="M314" s="72" t="n"/>
      <c r="N314" s="73" t="n"/>
      <c r="O314" s="73" t="n"/>
      <c r="P314" s="73" t="n"/>
      <c r="Q314" s="434" t="n"/>
      <c r="R314" s="434" t="n"/>
      <c r="S314" s="124" t="n"/>
      <c r="T314" s="51" t="n"/>
      <c r="U314" s="61" t="n"/>
    </row>
    <row r="315" customFormat="1" s="52">
      <c r="A315" s="433" t="n"/>
      <c r="B315" s="433" t="n"/>
      <c r="D315" s="433" t="n"/>
      <c r="E315" s="427" t="n"/>
      <c r="F315" s="434" t="n"/>
      <c r="G315" s="79" t="n"/>
      <c r="H315" s="72" t="n"/>
      <c r="I315" s="72" t="n"/>
      <c r="J315" s="79" t="n"/>
      <c r="K315" s="72" t="n"/>
      <c r="L315" s="72" t="n"/>
      <c r="M315" s="72" t="n"/>
      <c r="N315" s="73" t="n"/>
      <c r="O315" s="73" t="n"/>
      <c r="P315" s="73" t="n"/>
      <c r="Q315" s="434" t="n"/>
      <c r="R315" s="434" t="n"/>
      <c r="S315" s="124" t="n"/>
      <c r="T315" s="51" t="n"/>
      <c r="U315" s="61" t="n"/>
    </row>
    <row r="316" customFormat="1" s="52">
      <c r="A316" s="433" t="n"/>
      <c r="B316" s="433" t="n"/>
      <c r="D316" s="433" t="n"/>
      <c r="E316" s="427" t="n"/>
      <c r="F316" s="434" t="n"/>
      <c r="G316" s="79" t="n"/>
      <c r="H316" s="72" t="n"/>
      <c r="I316" s="72" t="n"/>
      <c r="J316" s="79" t="n"/>
      <c r="K316" s="72" t="n"/>
      <c r="L316" s="72" t="n"/>
      <c r="M316" s="72" t="n"/>
      <c r="N316" s="73" t="n"/>
      <c r="O316" s="73" t="n"/>
      <c r="P316" s="73" t="n"/>
      <c r="Q316" s="434" t="n"/>
      <c r="R316" s="434" t="n"/>
      <c r="S316" s="124" t="n"/>
      <c r="T316" s="51" t="n"/>
      <c r="U316" s="61" t="n"/>
    </row>
    <row r="317" customFormat="1" s="52">
      <c r="A317" s="433" t="n"/>
      <c r="B317" s="433" t="n"/>
      <c r="D317" s="433" t="n"/>
      <c r="E317" s="427" t="n"/>
      <c r="F317" s="434" t="n"/>
      <c r="G317" s="79" t="n"/>
      <c r="H317" s="72" t="n"/>
      <c r="I317" s="72" t="n"/>
      <c r="J317" s="79" t="n"/>
      <c r="K317" s="72" t="n"/>
      <c r="L317" s="72" t="n"/>
      <c r="M317" s="72" t="n"/>
      <c r="N317" s="73" t="n"/>
      <c r="O317" s="73" t="n"/>
      <c r="P317" s="73" t="n"/>
      <c r="Q317" s="434" t="n"/>
      <c r="R317" s="434" t="n"/>
      <c r="S317" s="124" t="n"/>
      <c r="T317" s="51" t="n"/>
      <c r="U317" s="61" t="n"/>
    </row>
    <row r="318" customFormat="1" s="52">
      <c r="A318" s="433" t="n"/>
      <c r="B318" s="433" t="n"/>
      <c r="D318" s="433" t="n"/>
      <c r="E318" s="427" t="n"/>
      <c r="F318" s="434" t="n"/>
      <c r="G318" s="79" t="n"/>
      <c r="H318" s="72" t="n"/>
      <c r="I318" s="72" t="n"/>
      <c r="J318" s="79" t="n"/>
      <c r="K318" s="72" t="n"/>
      <c r="L318" s="72" t="n"/>
      <c r="M318" s="72" t="n"/>
      <c r="N318" s="73" t="n"/>
      <c r="O318" s="73" t="n"/>
      <c r="P318" s="73" t="n"/>
      <c r="Q318" s="434" t="n"/>
      <c r="R318" s="434" t="n"/>
      <c r="S318" s="124" t="n"/>
      <c r="T318" s="51" t="n"/>
      <c r="U318" s="61" t="n"/>
    </row>
    <row r="319" customFormat="1" s="52">
      <c r="A319" s="433" t="n"/>
      <c r="B319" s="433" t="n"/>
      <c r="D319" s="433" t="n"/>
      <c r="E319" s="427" t="n"/>
      <c r="F319" s="434" t="n"/>
      <c r="G319" s="79" t="n"/>
      <c r="H319" s="72" t="n"/>
      <c r="I319" s="72" t="n"/>
      <c r="J319" s="79" t="n"/>
      <c r="K319" s="72" t="n"/>
      <c r="L319" s="72" t="n"/>
      <c r="M319" s="72" t="n"/>
      <c r="N319" s="73" t="n"/>
      <c r="O319" s="73" t="n"/>
      <c r="P319" s="73" t="n"/>
      <c r="Q319" s="434" t="n"/>
      <c r="R319" s="434" t="n"/>
      <c r="S319" s="124" t="n"/>
      <c r="T319" s="51" t="n"/>
      <c r="U319" s="61" t="n"/>
    </row>
    <row r="320" customFormat="1" s="52">
      <c r="A320" s="433" t="n"/>
      <c r="B320" s="433" t="n"/>
      <c r="D320" s="433" t="n"/>
      <c r="E320" s="427" t="n"/>
      <c r="F320" s="434" t="n"/>
      <c r="G320" s="79" t="n"/>
      <c r="H320" s="72" t="n"/>
      <c r="I320" s="72" t="n"/>
      <c r="J320" s="79" t="n"/>
      <c r="K320" s="72" t="n"/>
      <c r="L320" s="72" t="n"/>
      <c r="M320" s="72" t="n"/>
      <c r="N320" s="73" t="n"/>
      <c r="O320" s="73" t="n"/>
      <c r="P320" s="73" t="n"/>
      <c r="Q320" s="434" t="n"/>
      <c r="R320" s="434" t="n"/>
      <c r="S320" s="124" t="n"/>
      <c r="T320" s="51" t="n"/>
      <c r="U320" s="61" t="n"/>
    </row>
    <row r="321" customFormat="1" s="52">
      <c r="A321" s="433" t="n"/>
      <c r="B321" s="433" t="n"/>
      <c r="D321" s="433" t="n"/>
      <c r="E321" s="427" t="n"/>
      <c r="F321" s="434" t="n"/>
      <c r="G321" s="79" t="n"/>
      <c r="H321" s="72" t="n"/>
      <c r="I321" s="72" t="n"/>
      <c r="J321" s="79" t="n"/>
      <c r="K321" s="72" t="n"/>
      <c r="L321" s="72" t="n"/>
      <c r="M321" s="72" t="n"/>
      <c r="N321" s="73" t="n"/>
      <c r="O321" s="73" t="n"/>
      <c r="P321" s="73" t="n"/>
      <c r="Q321" s="434" t="n"/>
      <c r="R321" s="434" t="n"/>
      <c r="S321" s="124" t="n"/>
      <c r="T321" s="51" t="n"/>
      <c r="U321" s="61" t="n"/>
    </row>
    <row r="322" customFormat="1" s="52">
      <c r="A322" s="433" t="n"/>
      <c r="B322" s="433" t="n"/>
      <c r="D322" s="433" t="n"/>
      <c r="E322" s="427" t="n"/>
      <c r="F322" s="434" t="n"/>
      <c r="G322" s="79" t="n"/>
      <c r="H322" s="72" t="n"/>
      <c r="I322" s="72" t="n"/>
      <c r="J322" s="79" t="n"/>
      <c r="K322" s="72" t="n"/>
      <c r="L322" s="72" t="n"/>
      <c r="M322" s="72" t="n"/>
      <c r="N322" s="73" t="n"/>
      <c r="O322" s="73" t="n"/>
      <c r="P322" s="73" t="n"/>
      <c r="Q322" s="434" t="n"/>
      <c r="R322" s="434" t="n"/>
      <c r="S322" s="124" t="n"/>
      <c r="T322" s="51" t="n"/>
      <c r="U322" s="61" t="n"/>
    </row>
    <row r="323" customFormat="1" s="52">
      <c r="A323" s="433" t="n"/>
      <c r="B323" s="433" t="n"/>
      <c r="D323" s="433" t="n"/>
      <c r="E323" s="427" t="n"/>
      <c r="F323" s="434" t="n"/>
      <c r="G323" s="79" t="n"/>
      <c r="H323" s="72" t="n"/>
      <c r="I323" s="72" t="n"/>
      <c r="J323" s="79" t="n"/>
      <c r="K323" s="72" t="n"/>
      <c r="L323" s="72" t="n"/>
      <c r="M323" s="72" t="n"/>
      <c r="N323" s="73" t="n"/>
      <c r="O323" s="73" t="n"/>
      <c r="P323" s="73" t="n"/>
      <c r="Q323" s="434" t="n"/>
      <c r="R323" s="434" t="n"/>
      <c r="S323" s="124" t="n"/>
      <c r="T323" s="51" t="n"/>
      <c r="U323" s="61" t="n"/>
    </row>
    <row r="324" customFormat="1" s="52">
      <c r="A324" s="433" t="n"/>
      <c r="B324" s="433" t="n"/>
      <c r="D324" s="433" t="n"/>
      <c r="E324" s="427" t="n"/>
      <c r="F324" s="434" t="n"/>
      <c r="G324" s="79" t="n"/>
      <c r="H324" s="72" t="n"/>
      <c r="I324" s="72" t="n"/>
      <c r="J324" s="79" t="n"/>
      <c r="K324" s="72" t="n"/>
      <c r="L324" s="72" t="n"/>
      <c r="M324" s="72" t="n"/>
      <c r="N324" s="73" t="n"/>
      <c r="O324" s="73" t="n"/>
      <c r="P324" s="73" t="n"/>
      <c r="Q324" s="434" t="n"/>
      <c r="R324" s="434" t="n"/>
      <c r="S324" s="124" t="n"/>
      <c r="T324" s="51" t="n"/>
      <c r="U324" s="61" t="n"/>
    </row>
    <row r="325" customFormat="1" s="52">
      <c r="A325" s="433" t="n"/>
      <c r="B325" s="433" t="n"/>
      <c r="D325" s="433" t="n"/>
      <c r="E325" s="427" t="n"/>
      <c r="F325" s="434" t="n"/>
      <c r="G325" s="79" t="n"/>
      <c r="H325" s="72" t="n"/>
      <c r="I325" s="72" t="n"/>
      <c r="J325" s="79" t="n"/>
      <c r="K325" s="72" t="n"/>
      <c r="L325" s="72" t="n"/>
      <c r="M325" s="72" t="n"/>
      <c r="N325" s="73" t="n"/>
      <c r="O325" s="73" t="n"/>
      <c r="P325" s="73" t="n"/>
      <c r="Q325" s="434" t="n"/>
      <c r="R325" s="434" t="n"/>
      <c r="S325" s="124" t="n"/>
      <c r="T325" s="51" t="n"/>
      <c r="U325" s="61" t="n"/>
    </row>
    <row r="326" customFormat="1" s="52">
      <c r="A326" s="433" t="n"/>
      <c r="B326" s="433" t="n"/>
      <c r="D326" s="433" t="n"/>
      <c r="E326" s="427" t="n"/>
      <c r="F326" s="434" t="n"/>
      <c r="G326" s="79" t="n"/>
      <c r="H326" s="72" t="n"/>
      <c r="I326" s="72" t="n"/>
      <c r="J326" s="79" t="n"/>
      <c r="K326" s="72" t="n"/>
      <c r="L326" s="72" t="n"/>
      <c r="M326" s="72" t="n"/>
      <c r="N326" s="73" t="n"/>
      <c r="O326" s="73" t="n"/>
      <c r="P326" s="73" t="n"/>
      <c r="Q326" s="434" t="n"/>
      <c r="R326" s="434" t="n"/>
      <c r="S326" s="124" t="n"/>
      <c r="T326" s="51" t="n"/>
      <c r="U326" s="61" t="n"/>
    </row>
    <row r="327" customFormat="1" s="52">
      <c r="A327" s="433" t="n"/>
      <c r="B327" s="433" t="n"/>
      <c r="D327" s="433" t="n"/>
      <c r="E327" s="427" t="n"/>
      <c r="F327" s="434" t="n"/>
      <c r="G327" s="79" t="n"/>
      <c r="H327" s="72" t="n"/>
      <c r="I327" s="72" t="n"/>
      <c r="J327" s="79" t="n"/>
      <c r="K327" s="72" t="n"/>
      <c r="L327" s="72" t="n"/>
      <c r="M327" s="72" t="n"/>
      <c r="N327" s="73" t="n"/>
      <c r="O327" s="73" t="n"/>
      <c r="P327" s="73" t="n"/>
      <c r="Q327" s="434" t="n"/>
      <c r="R327" s="434" t="n"/>
      <c r="S327" s="124" t="n"/>
      <c r="T327" s="51" t="n"/>
      <c r="U327" s="61" t="n"/>
    </row>
    <row r="328" customFormat="1" s="52">
      <c r="A328" s="433" t="n"/>
      <c r="B328" s="433" t="n"/>
      <c r="D328" s="433" t="n"/>
      <c r="E328" s="427" t="n"/>
      <c r="F328" s="434" t="n"/>
      <c r="G328" s="79" t="n"/>
      <c r="H328" s="72" t="n"/>
      <c r="I328" s="72" t="n"/>
      <c r="J328" s="79" t="n"/>
      <c r="K328" s="72" t="n"/>
      <c r="L328" s="72" t="n"/>
      <c r="M328" s="72" t="n"/>
      <c r="N328" s="73" t="n"/>
      <c r="O328" s="73" t="n"/>
      <c r="P328" s="73" t="n"/>
      <c r="Q328" s="434" t="n"/>
      <c r="R328" s="434" t="n"/>
      <c r="S328" s="124" t="n"/>
      <c r="T328" s="51" t="n"/>
      <c r="U328" s="61" t="n"/>
    </row>
    <row r="329" customFormat="1" s="52">
      <c r="A329" s="433" t="n"/>
      <c r="B329" s="433" t="n"/>
      <c r="D329" s="433" t="n"/>
      <c r="E329" s="427" t="n"/>
      <c r="F329" s="434" t="n"/>
      <c r="G329" s="79" t="n"/>
      <c r="H329" s="72" t="n"/>
      <c r="I329" s="72" t="n"/>
      <c r="J329" s="79" t="n"/>
      <c r="K329" s="72" t="n"/>
      <c r="L329" s="72" t="n"/>
      <c r="M329" s="72" t="n"/>
      <c r="N329" s="73" t="n"/>
      <c r="O329" s="73" t="n"/>
      <c r="P329" s="73" t="n"/>
      <c r="Q329" s="434" t="n"/>
      <c r="R329" s="434" t="n"/>
      <c r="S329" s="124" t="n"/>
      <c r="T329" s="51" t="n"/>
      <c r="U329" s="61" t="n"/>
    </row>
    <row r="330" customFormat="1" s="52">
      <c r="A330" s="433" t="n"/>
      <c r="B330" s="433" t="n"/>
      <c r="D330" s="433" t="n"/>
      <c r="E330" s="427" t="n"/>
      <c r="F330" s="434" t="n"/>
      <c r="G330" s="79" t="n"/>
      <c r="H330" s="72" t="n"/>
      <c r="I330" s="72" t="n"/>
      <c r="J330" s="79" t="n"/>
      <c r="K330" s="72" t="n"/>
      <c r="L330" s="72" t="n"/>
      <c r="M330" s="72" t="n"/>
      <c r="N330" s="73" t="n"/>
      <c r="O330" s="73" t="n"/>
      <c r="P330" s="73" t="n"/>
      <c r="Q330" s="434" t="n"/>
      <c r="R330" s="434" t="n"/>
      <c r="S330" s="124" t="n"/>
      <c r="T330" s="51" t="n"/>
      <c r="U330" s="61" t="n"/>
    </row>
    <row r="331" customFormat="1" s="52">
      <c r="A331" s="433" t="n"/>
      <c r="B331" s="433" t="n"/>
      <c r="D331" s="433" t="n"/>
      <c r="E331" s="427" t="n"/>
      <c r="F331" s="434" t="n"/>
      <c r="G331" s="79" t="n"/>
      <c r="H331" s="72" t="n"/>
      <c r="I331" s="72" t="n"/>
      <c r="J331" s="79" t="n"/>
      <c r="K331" s="72" t="n"/>
      <c r="L331" s="72" t="n"/>
      <c r="M331" s="72" t="n"/>
      <c r="N331" s="73" t="n"/>
      <c r="O331" s="73" t="n"/>
      <c r="P331" s="73" t="n"/>
      <c r="Q331" s="434" t="n"/>
      <c r="R331" s="434" t="n"/>
      <c r="S331" s="124" t="n"/>
      <c r="T331" s="51" t="n"/>
      <c r="U331" s="61" t="n"/>
    </row>
    <row r="332" customFormat="1" s="52">
      <c r="A332" s="433" t="n"/>
      <c r="B332" s="433" t="n"/>
      <c r="D332" s="433" t="n"/>
      <c r="E332" s="427" t="n"/>
      <c r="F332" s="434" t="n"/>
      <c r="G332" s="79" t="n"/>
      <c r="H332" s="72" t="n"/>
      <c r="I332" s="72" t="n"/>
      <c r="J332" s="79" t="n"/>
      <c r="K332" s="72" t="n"/>
      <c r="L332" s="72" t="n"/>
      <c r="M332" s="72" t="n"/>
      <c r="N332" s="73" t="n"/>
      <c r="O332" s="73" t="n"/>
      <c r="P332" s="73" t="n"/>
      <c r="Q332" s="434" t="n"/>
      <c r="R332" s="434" t="n"/>
      <c r="S332" s="124" t="n"/>
      <c r="T332" s="51" t="n"/>
      <c r="U332" s="61" t="n"/>
    </row>
    <row r="333" customFormat="1" s="52">
      <c r="A333" s="433" t="n"/>
      <c r="B333" s="433" t="n"/>
      <c r="D333" s="433" t="n"/>
      <c r="E333" s="427" t="n"/>
      <c r="F333" s="434" t="n"/>
      <c r="G333" s="79" t="n"/>
      <c r="H333" s="72" t="n"/>
      <c r="I333" s="72" t="n"/>
      <c r="J333" s="79" t="n"/>
      <c r="K333" s="72" t="n"/>
      <c r="L333" s="72" t="n"/>
      <c r="M333" s="72" t="n"/>
      <c r="N333" s="73" t="n"/>
      <c r="O333" s="73" t="n"/>
      <c r="P333" s="73" t="n"/>
      <c r="Q333" s="434" t="n"/>
      <c r="R333" s="434" t="n"/>
      <c r="S333" s="124" t="n"/>
      <c r="T333" s="51" t="n"/>
      <c r="U333" s="61" t="n"/>
    </row>
    <row r="334" customFormat="1" s="52">
      <c r="A334" s="433" t="n"/>
      <c r="B334" s="433" t="n"/>
      <c r="D334" s="433" t="n"/>
      <c r="E334" s="427" t="n"/>
      <c r="F334" s="434" t="n"/>
      <c r="G334" s="79" t="n"/>
      <c r="H334" s="72" t="n"/>
      <c r="I334" s="72" t="n"/>
      <c r="J334" s="79" t="n"/>
      <c r="K334" s="72" t="n"/>
      <c r="L334" s="72" t="n"/>
      <c r="M334" s="72" t="n"/>
      <c r="N334" s="73" t="n"/>
      <c r="O334" s="73" t="n"/>
      <c r="P334" s="73" t="n"/>
      <c r="Q334" s="434" t="n"/>
      <c r="R334" s="434" t="n"/>
      <c r="S334" s="124" t="n"/>
      <c r="T334" s="51" t="n"/>
      <c r="U334" s="61" t="n"/>
    </row>
    <row r="335" customFormat="1" s="52">
      <c r="A335" s="433" t="n"/>
      <c r="B335" s="433" t="n"/>
      <c r="D335" s="433" t="n"/>
      <c r="E335" s="427" t="n"/>
      <c r="F335" s="434" t="n"/>
      <c r="G335" s="79" t="n"/>
      <c r="H335" s="72" t="n"/>
      <c r="I335" s="72" t="n"/>
      <c r="J335" s="79" t="n"/>
      <c r="K335" s="72" t="n"/>
      <c r="L335" s="72" t="n"/>
      <c r="M335" s="72" t="n"/>
      <c r="N335" s="73" t="n"/>
      <c r="O335" s="73" t="n"/>
      <c r="P335" s="73" t="n"/>
      <c r="Q335" s="434" t="n"/>
      <c r="R335" s="434" t="n"/>
      <c r="S335" s="124" t="n"/>
      <c r="T335" s="51" t="n"/>
      <c r="U335" s="61" t="n"/>
    </row>
    <row r="336" customFormat="1" s="52">
      <c r="A336" s="433" t="n"/>
      <c r="B336" s="433" t="n"/>
      <c r="D336" s="433" t="n"/>
      <c r="E336" s="427" t="n"/>
      <c r="F336" s="434" t="n"/>
      <c r="G336" s="79" t="n"/>
      <c r="H336" s="72" t="n"/>
      <c r="I336" s="72" t="n"/>
      <c r="J336" s="79" t="n"/>
      <c r="K336" s="72" t="n"/>
      <c r="L336" s="72" t="n"/>
      <c r="M336" s="72" t="n"/>
      <c r="N336" s="73" t="n"/>
      <c r="O336" s="73" t="n"/>
      <c r="P336" s="73" t="n"/>
      <c r="Q336" s="434" t="n"/>
      <c r="R336" s="434" t="n"/>
      <c r="S336" s="124" t="n"/>
      <c r="T336" s="51" t="n"/>
      <c r="U336" s="61" t="n"/>
    </row>
    <row r="337" customFormat="1" s="52">
      <c r="A337" s="433" t="n"/>
      <c r="B337" s="433" t="n"/>
      <c r="D337" s="433" t="n"/>
      <c r="E337" s="427" t="n"/>
      <c r="F337" s="434" t="n"/>
      <c r="G337" s="79" t="n"/>
      <c r="H337" s="72" t="n"/>
      <c r="I337" s="72" t="n"/>
      <c r="J337" s="79" t="n"/>
      <c r="K337" s="72" t="n"/>
      <c r="L337" s="72" t="n"/>
      <c r="M337" s="72" t="n"/>
      <c r="N337" s="73" t="n"/>
      <c r="O337" s="73" t="n"/>
      <c r="P337" s="73" t="n"/>
      <c r="Q337" s="434" t="n"/>
      <c r="R337" s="434" t="n"/>
      <c r="S337" s="124" t="n"/>
      <c r="T337" s="51" t="n"/>
      <c r="U337" s="61" t="n"/>
    </row>
    <row r="338" customFormat="1" s="52">
      <c r="A338" s="433" t="n"/>
      <c r="B338" s="433" t="n"/>
      <c r="D338" s="433" t="n"/>
      <c r="E338" s="427" t="n"/>
      <c r="F338" s="434" t="n"/>
      <c r="G338" s="79" t="n"/>
      <c r="H338" s="72" t="n"/>
      <c r="I338" s="72" t="n"/>
      <c r="J338" s="79" t="n"/>
      <c r="K338" s="72" t="n"/>
      <c r="L338" s="72" t="n"/>
      <c r="M338" s="72" t="n"/>
      <c r="N338" s="73" t="n"/>
      <c r="O338" s="73" t="n"/>
      <c r="P338" s="73" t="n"/>
      <c r="Q338" s="434" t="n"/>
      <c r="R338" s="434" t="n"/>
      <c r="S338" s="124" t="n"/>
      <c r="T338" s="51" t="n"/>
      <c r="U338" s="61" t="n"/>
    </row>
    <row r="339" customFormat="1" s="52">
      <c r="A339" s="433" t="n"/>
      <c r="B339" s="433" t="n"/>
      <c r="D339" s="433" t="n"/>
      <c r="E339" s="427" t="n"/>
      <c r="F339" s="434" t="n"/>
      <c r="G339" s="79" t="n"/>
      <c r="H339" s="72" t="n"/>
      <c r="I339" s="72" t="n"/>
      <c r="J339" s="79" t="n"/>
      <c r="K339" s="72" t="n"/>
      <c r="L339" s="72" t="n"/>
      <c r="M339" s="72" t="n"/>
      <c r="N339" s="73" t="n"/>
      <c r="O339" s="73" t="n"/>
      <c r="P339" s="73" t="n"/>
      <c r="Q339" s="434" t="n"/>
      <c r="R339" s="434" t="n"/>
      <c r="S339" s="124" t="n"/>
      <c r="T339" s="51" t="n"/>
      <c r="U339" s="61" t="n"/>
    </row>
    <row r="340" customFormat="1" s="52">
      <c r="A340" s="433" t="n"/>
      <c r="B340" s="433" t="n"/>
      <c r="D340" s="433" t="n"/>
      <c r="E340" s="427" t="n"/>
      <c r="F340" s="434" t="n"/>
      <c r="G340" s="79" t="n"/>
      <c r="H340" s="72" t="n"/>
      <c r="I340" s="72" t="n"/>
      <c r="J340" s="79" t="n"/>
      <c r="K340" s="72" t="n"/>
      <c r="L340" s="72" t="n"/>
      <c r="M340" s="72" t="n"/>
      <c r="N340" s="73" t="n"/>
      <c r="O340" s="73" t="n"/>
      <c r="P340" s="73" t="n"/>
      <c r="Q340" s="434" t="n"/>
      <c r="R340" s="434" t="n"/>
      <c r="S340" s="124" t="n"/>
      <c r="T340" s="51" t="n"/>
      <c r="U340" s="61" t="n"/>
    </row>
    <row r="341" customFormat="1" s="52">
      <c r="A341" s="433" t="n"/>
      <c r="B341" s="433" t="n"/>
      <c r="D341" s="433" t="n"/>
      <c r="E341" s="427" t="n"/>
      <c r="F341" s="434" t="n"/>
      <c r="G341" s="79" t="n"/>
      <c r="H341" s="72" t="n"/>
      <c r="I341" s="72" t="n"/>
      <c r="J341" s="79" t="n"/>
      <c r="K341" s="72" t="n"/>
      <c r="L341" s="72" t="n"/>
      <c r="M341" s="72" t="n"/>
      <c r="N341" s="73" t="n"/>
      <c r="O341" s="73" t="n"/>
      <c r="P341" s="73" t="n"/>
      <c r="Q341" s="434" t="n"/>
      <c r="R341" s="434" t="n"/>
      <c r="S341" s="124" t="n"/>
      <c r="T341" s="51" t="n"/>
      <c r="U341" s="61" t="n"/>
    </row>
    <row r="342" customFormat="1" s="52">
      <c r="A342" s="433" t="n"/>
      <c r="B342" s="433" t="n"/>
      <c r="D342" s="433" t="n"/>
      <c r="E342" s="427" t="n"/>
      <c r="F342" s="434" t="n"/>
      <c r="G342" s="79" t="n"/>
      <c r="H342" s="72" t="n"/>
      <c r="I342" s="72" t="n"/>
      <c r="J342" s="79" t="n"/>
      <c r="K342" s="72" t="n"/>
      <c r="L342" s="72" t="n"/>
      <c r="M342" s="72" t="n"/>
      <c r="N342" s="73" t="n"/>
      <c r="O342" s="73" t="n"/>
      <c r="P342" s="73" t="n"/>
      <c r="Q342" s="434" t="n"/>
      <c r="R342" s="434" t="n"/>
      <c r="S342" s="124" t="n"/>
      <c r="T342" s="51" t="n"/>
      <c r="U342" s="61" t="n"/>
    </row>
    <row r="343" customFormat="1" s="52">
      <c r="A343" s="433" t="n"/>
      <c r="B343" s="433" t="n"/>
      <c r="D343" s="433" t="n"/>
      <c r="E343" s="427" t="n"/>
      <c r="F343" s="434" t="n"/>
      <c r="G343" s="79" t="n"/>
      <c r="H343" s="72" t="n"/>
      <c r="I343" s="72" t="n"/>
      <c r="J343" s="79" t="n"/>
      <c r="K343" s="72" t="n"/>
      <c r="L343" s="72" t="n"/>
      <c r="M343" s="72" t="n"/>
      <c r="N343" s="73" t="n"/>
      <c r="O343" s="73" t="n"/>
      <c r="P343" s="73" t="n"/>
      <c r="Q343" s="434" t="n"/>
      <c r="R343" s="434" t="n"/>
      <c r="S343" s="124" t="n"/>
      <c r="T343" s="51" t="n"/>
      <c r="U343" s="61" t="n"/>
    </row>
    <row r="344" customFormat="1" s="52">
      <c r="A344" s="433" t="n"/>
      <c r="B344" s="433" t="n"/>
      <c r="D344" s="433" t="n"/>
      <c r="E344" s="427" t="n"/>
      <c r="F344" s="434" t="n"/>
      <c r="G344" s="79" t="n"/>
      <c r="H344" s="72" t="n"/>
      <c r="I344" s="72" t="n"/>
      <c r="J344" s="79" t="n"/>
      <c r="K344" s="72" t="n"/>
      <c r="L344" s="72" t="n"/>
      <c r="M344" s="72" t="n"/>
      <c r="N344" s="73" t="n"/>
      <c r="O344" s="73" t="n"/>
      <c r="P344" s="73" t="n"/>
      <c r="Q344" s="434" t="n"/>
      <c r="R344" s="434" t="n"/>
      <c r="S344" s="124" t="n"/>
      <c r="T344" s="51" t="n"/>
      <c r="U344" s="61" t="n"/>
    </row>
    <row r="345" customFormat="1" s="52">
      <c r="A345" s="433" t="n"/>
      <c r="B345" s="433" t="n"/>
      <c r="D345" s="433" t="n"/>
      <c r="E345" s="427" t="n"/>
      <c r="F345" s="434" t="n"/>
      <c r="G345" s="79" t="n"/>
      <c r="H345" s="72" t="n"/>
      <c r="I345" s="72" t="n"/>
      <c r="J345" s="79" t="n"/>
      <c r="K345" s="72" t="n"/>
      <c r="L345" s="72" t="n"/>
      <c r="M345" s="72" t="n"/>
      <c r="N345" s="73" t="n"/>
      <c r="O345" s="73" t="n"/>
      <c r="P345" s="73" t="n"/>
      <c r="Q345" s="434" t="n"/>
      <c r="R345" s="434" t="n"/>
      <c r="S345" s="124" t="n"/>
      <c r="T345" s="51" t="n"/>
      <c r="U345" s="61" t="n"/>
    </row>
    <row r="346" customFormat="1" s="52">
      <c r="A346" s="433" t="n"/>
      <c r="B346" s="433" t="n"/>
      <c r="D346" s="433" t="n"/>
      <c r="E346" s="427" t="n"/>
      <c r="F346" s="434" t="n"/>
      <c r="G346" s="79" t="n"/>
      <c r="H346" s="72" t="n"/>
      <c r="I346" s="72" t="n"/>
      <c r="J346" s="79" t="n"/>
      <c r="K346" s="72" t="n"/>
      <c r="L346" s="72" t="n"/>
      <c r="M346" s="72" t="n"/>
      <c r="N346" s="73" t="n"/>
      <c r="O346" s="73" t="n"/>
      <c r="P346" s="73" t="n"/>
      <c r="Q346" s="434" t="n"/>
      <c r="R346" s="434" t="n"/>
      <c r="S346" s="124" t="n"/>
      <c r="T346" s="51" t="n"/>
      <c r="U346" s="61" t="n"/>
    </row>
    <row r="347" customFormat="1" s="52">
      <c r="A347" s="433" t="n"/>
      <c r="B347" s="433" t="n"/>
      <c r="D347" s="433" t="n"/>
      <c r="E347" s="427" t="n"/>
      <c r="F347" s="434" t="n"/>
      <c r="G347" s="79" t="n"/>
      <c r="H347" s="72" t="n"/>
      <c r="I347" s="72" t="n"/>
      <c r="J347" s="79" t="n"/>
      <c r="K347" s="72" t="n"/>
      <c r="L347" s="72" t="n"/>
      <c r="M347" s="72" t="n"/>
      <c r="N347" s="73" t="n"/>
      <c r="O347" s="73" t="n"/>
      <c r="P347" s="73" t="n"/>
      <c r="Q347" s="434" t="n"/>
      <c r="R347" s="434" t="n"/>
      <c r="S347" s="124" t="n"/>
      <c r="T347" s="51" t="n"/>
      <c r="U347" s="61" t="n"/>
    </row>
    <row r="348" customFormat="1" s="52">
      <c r="A348" s="433" t="n"/>
      <c r="B348" s="433" t="n"/>
      <c r="D348" s="433" t="n"/>
      <c r="E348" s="427" t="n"/>
      <c r="F348" s="434" t="n"/>
      <c r="G348" s="79" t="n"/>
      <c r="H348" s="72" t="n"/>
      <c r="I348" s="72" t="n"/>
      <c r="J348" s="79" t="n"/>
      <c r="K348" s="72" t="n"/>
      <c r="L348" s="72" t="n"/>
      <c r="M348" s="72" t="n"/>
      <c r="N348" s="73" t="n"/>
      <c r="O348" s="73" t="n"/>
      <c r="P348" s="73" t="n"/>
      <c r="Q348" s="434" t="n"/>
      <c r="R348" s="434" t="n"/>
      <c r="S348" s="124" t="n"/>
      <c r="T348" s="51" t="n"/>
      <c r="U348" s="61" t="n"/>
    </row>
    <row r="349" customFormat="1" s="52">
      <c r="A349" s="433" t="n"/>
      <c r="B349" s="433" t="n"/>
      <c r="D349" s="433" t="n"/>
      <c r="E349" s="427" t="n"/>
      <c r="F349" s="434" t="n"/>
      <c r="G349" s="79" t="n"/>
      <c r="H349" s="72" t="n"/>
      <c r="I349" s="72" t="n"/>
      <c r="J349" s="79" t="n"/>
      <c r="K349" s="72" t="n"/>
      <c r="L349" s="72" t="n"/>
      <c r="M349" s="72" t="n"/>
      <c r="N349" s="73" t="n"/>
      <c r="O349" s="73" t="n"/>
      <c r="P349" s="73" t="n"/>
      <c r="Q349" s="434" t="n"/>
      <c r="R349" s="434" t="n"/>
      <c r="S349" s="124" t="n"/>
      <c r="T349" s="51" t="n"/>
      <c r="U349" s="61" t="n"/>
    </row>
    <row r="350" customFormat="1" s="52">
      <c r="A350" s="433" t="n"/>
      <c r="B350" s="433" t="n"/>
      <c r="D350" s="433" t="n"/>
      <c r="E350" s="427" t="n"/>
      <c r="F350" s="434" t="n"/>
      <c r="G350" s="79" t="n"/>
      <c r="H350" s="72" t="n"/>
      <c r="I350" s="72" t="n"/>
      <c r="J350" s="79" t="n"/>
      <c r="K350" s="72" t="n"/>
      <c r="L350" s="72" t="n"/>
      <c r="M350" s="72" t="n"/>
      <c r="N350" s="73" t="n"/>
      <c r="O350" s="73" t="n"/>
      <c r="P350" s="73" t="n"/>
      <c r="Q350" s="434" t="n"/>
      <c r="R350" s="434" t="n"/>
      <c r="S350" s="124" t="n"/>
      <c r="T350" s="51" t="n"/>
      <c r="U350" s="61" t="n"/>
    </row>
    <row r="351" customFormat="1" s="52">
      <c r="A351" s="433" t="n"/>
      <c r="B351" s="433" t="n"/>
      <c r="D351" s="433" t="n"/>
      <c r="E351" s="427" t="n"/>
      <c r="F351" s="434" t="n"/>
      <c r="G351" s="433" t="n"/>
      <c r="H351" s="434" t="n"/>
      <c r="I351" s="435" t="n"/>
      <c r="J351" s="433" t="n"/>
      <c r="K351" s="434" t="n"/>
      <c r="L351" s="434" t="n"/>
      <c r="M351" s="435" t="n"/>
      <c r="N351" s="5" t="n"/>
      <c r="O351" s="5" t="n"/>
      <c r="P351" s="5" t="n"/>
      <c r="Q351" s="434" t="n"/>
      <c r="R351" s="434" t="n"/>
      <c r="S351" s="124" t="n"/>
      <c r="T351" s="51" t="n"/>
      <c r="U351" s="61" t="n"/>
    </row>
    <row r="352" customFormat="1" s="52">
      <c r="A352" s="433" t="n"/>
      <c r="B352" s="433" t="n"/>
      <c r="D352" s="433" t="n"/>
      <c r="E352" s="427" t="n"/>
      <c r="F352" s="434" t="n"/>
      <c r="G352" s="433" t="n"/>
      <c r="H352" s="434" t="n"/>
      <c r="I352" s="435" t="n"/>
      <c r="J352" s="433" t="n"/>
      <c r="K352" s="434" t="n"/>
      <c r="L352" s="434" t="n"/>
      <c r="M352" s="435" t="n"/>
      <c r="N352" s="5" t="n"/>
      <c r="O352" s="5" t="n"/>
      <c r="P352" s="5" t="n"/>
      <c r="Q352" s="434" t="n"/>
      <c r="R352" s="434" t="n"/>
      <c r="S352" s="124" t="n"/>
      <c r="T352" s="51" t="n"/>
      <c r="U352" s="61" t="n"/>
    </row>
    <row r="353">
      <c r="U353" s="61" t="n"/>
    </row>
    <row r="354">
      <c r="U354" s="61" t="n"/>
    </row>
    <row r="355">
      <c r="U355" s="61" t="n"/>
    </row>
    <row r="356">
      <c r="U356" s="61" t="n"/>
    </row>
    <row r="357">
      <c r="U357" s="61" t="n"/>
    </row>
    <row r="358">
      <c r="U358" s="61" t="n"/>
    </row>
    <row r="359">
      <c r="U359" s="61" t="n"/>
    </row>
    <row r="360">
      <c r="U360" s="61" t="n"/>
    </row>
    <row r="361">
      <c r="U361" s="61" t="n"/>
    </row>
    <row r="362">
      <c r="U362" s="61" t="n"/>
    </row>
    <row r="363">
      <c r="U363" s="61" t="n"/>
    </row>
    <row r="364">
      <c r="U364" s="61" t="n"/>
    </row>
    <row r="365">
      <c r="U365" s="61" t="n"/>
    </row>
    <row r="366">
      <c r="U366" s="61" t="n"/>
    </row>
    <row r="367">
      <c r="U367" s="61" t="n"/>
    </row>
    <row r="368">
      <c r="U368" s="61" t="n"/>
    </row>
    <row r="369">
      <c r="U369" s="61" t="n"/>
    </row>
    <row r="370">
      <c r="U370" s="61" t="n"/>
    </row>
    <row r="371">
      <c r="U371" s="61" t="n"/>
    </row>
    <row r="372">
      <c r="U372" s="61" t="n"/>
    </row>
    <row r="373">
      <c r="U373" s="61" t="n"/>
    </row>
    <row r="374">
      <c r="U374" s="61" t="n"/>
    </row>
    <row r="375">
      <c r="U375" s="61" t="n"/>
    </row>
    <row r="376">
      <c r="U376" s="61" t="n"/>
    </row>
    <row r="377">
      <c r="U377" s="61" t="n"/>
    </row>
    <row r="378">
      <c r="U378" s="61" t="n"/>
    </row>
    <row r="379">
      <c r="U379" s="61" t="n"/>
    </row>
    <row r="380">
      <c r="U380" s="61" t="n"/>
    </row>
    <row r="381">
      <c r="U381" s="61" t="n"/>
    </row>
    <row r="382">
      <c r="U382" s="61" t="n"/>
    </row>
    <row r="383">
      <c r="U383" s="61" t="n"/>
    </row>
    <row r="384">
      <c r="U384" s="61" t="n"/>
    </row>
    <row r="385">
      <c r="U385" s="61" t="n"/>
    </row>
    <row r="386">
      <c r="U386" s="61" t="n"/>
    </row>
    <row r="387">
      <c r="U387" s="61" t="n"/>
    </row>
    <row r="388">
      <c r="U388" s="61" t="n"/>
    </row>
    <row r="389">
      <c r="U389" s="61" t="n"/>
    </row>
    <row r="390">
      <c r="U390" s="61" t="n"/>
    </row>
    <row r="391">
      <c r="U391" s="61" t="n"/>
    </row>
    <row r="392">
      <c r="U392" s="61" t="n"/>
    </row>
    <row r="393">
      <c r="U393" s="61" t="n"/>
    </row>
    <row r="394">
      <c r="U394" s="61" t="n"/>
    </row>
    <row r="395">
      <c r="U395" s="61" t="n"/>
    </row>
    <row r="396">
      <c r="U396" s="61" t="n"/>
    </row>
    <row r="397">
      <c r="U397" s="61" t="n"/>
    </row>
    <row r="398">
      <c r="U398" s="61" t="n"/>
    </row>
    <row r="399">
      <c r="U399" s="61" t="n"/>
    </row>
    <row r="400">
      <c r="U400" s="61" t="n"/>
    </row>
    <row r="401">
      <c r="U401" s="61" t="n"/>
    </row>
    <row r="402">
      <c r="U402" s="61" t="n"/>
    </row>
    <row r="403">
      <c r="U403" s="61" t="n"/>
    </row>
    <row r="404">
      <c r="U404" s="61" t="n"/>
    </row>
    <row r="405">
      <c r="U405" s="61" t="n"/>
    </row>
    <row r="406">
      <c r="U406" s="61" t="n"/>
    </row>
    <row r="407">
      <c r="U407" s="61" t="n"/>
    </row>
    <row r="408">
      <c r="U408" s="61" t="n"/>
    </row>
    <row r="409">
      <c r="U409" s="61" t="n"/>
    </row>
    <row r="410">
      <c r="U410" s="61" t="n"/>
    </row>
    <row r="411">
      <c r="U411" s="61" t="n"/>
    </row>
    <row r="412">
      <c r="U412" s="61" t="n"/>
    </row>
    <row r="413">
      <c r="U413" s="61" t="n"/>
    </row>
    <row r="414">
      <c r="U414" s="61" t="n"/>
    </row>
    <row r="415">
      <c r="U415" s="61" t="n"/>
    </row>
    <row r="416">
      <c r="U416" s="61" t="n"/>
    </row>
    <row r="417">
      <c r="U417" s="61" t="n"/>
    </row>
    <row r="418">
      <c r="U418" s="61" t="n"/>
    </row>
    <row r="419">
      <c r="U419" s="61" t="n"/>
    </row>
    <row r="420">
      <c r="U420" s="61" t="n"/>
    </row>
    <row r="421">
      <c r="U421" s="61" t="n"/>
    </row>
    <row r="422">
      <c r="U422" s="61" t="n"/>
    </row>
    <row r="423">
      <c r="U423" s="61" t="n"/>
    </row>
    <row r="424">
      <c r="U424" s="61" t="n"/>
    </row>
    <row r="425">
      <c r="U425" s="61" t="n"/>
    </row>
    <row r="426">
      <c r="U426" s="61" t="n"/>
    </row>
    <row r="427">
      <c r="U427" s="61" t="n"/>
    </row>
    <row r="428">
      <c r="U428" s="61" t="n"/>
    </row>
    <row r="429">
      <c r="U429" s="61" t="n"/>
    </row>
    <row r="430">
      <c r="U430" s="61" t="n"/>
    </row>
    <row r="431">
      <c r="U431" s="61" t="n"/>
    </row>
    <row r="432">
      <c r="U432" s="61" t="n"/>
    </row>
    <row r="433">
      <c r="U433" s="61" t="n"/>
    </row>
    <row r="434">
      <c r="U434" s="61" t="n"/>
    </row>
    <row r="435">
      <c r="U435" s="61" t="n"/>
    </row>
    <row r="436">
      <c r="U436" s="61" t="n"/>
    </row>
    <row r="437">
      <c r="U437" s="61" t="n"/>
    </row>
    <row r="438">
      <c r="U438" s="61" t="n"/>
    </row>
    <row r="439">
      <c r="U439" s="61" t="n"/>
    </row>
    <row r="440">
      <c r="U440" s="61" t="n"/>
    </row>
    <row r="441">
      <c r="U441" s="61" t="n"/>
    </row>
    <row r="442">
      <c r="U442" s="61" t="n"/>
    </row>
    <row r="443">
      <c r="U443" s="61" t="n"/>
    </row>
    <row r="444">
      <c r="U444" s="61" t="n"/>
    </row>
    <row r="445">
      <c r="U445" s="61" t="n"/>
    </row>
    <row r="446">
      <c r="U446" s="61" t="n"/>
    </row>
    <row r="447">
      <c r="U447" s="61" t="n"/>
    </row>
    <row r="448">
      <c r="U448" s="61" t="n"/>
    </row>
    <row r="449">
      <c r="U449" s="61" t="n"/>
    </row>
    <row r="450">
      <c r="U450" s="61" t="n"/>
    </row>
    <row r="451">
      <c r="U451" s="61" t="n"/>
    </row>
    <row r="452">
      <c r="U452" s="61" t="n"/>
    </row>
    <row r="453">
      <c r="U453" s="61" t="n"/>
    </row>
    <row r="454">
      <c r="U454" s="61" t="n"/>
    </row>
    <row r="455">
      <c r="U455" s="61" t="n"/>
    </row>
    <row r="456">
      <c r="U456" s="61" t="n"/>
    </row>
    <row r="457">
      <c r="U457" s="61" t="n"/>
    </row>
    <row r="458">
      <c r="U458" s="61" t="n"/>
    </row>
    <row r="459">
      <c r="U459" s="61" t="n"/>
    </row>
    <row r="460">
      <c r="U460" s="61" t="n"/>
    </row>
    <row r="461">
      <c r="U461" s="61" t="n"/>
    </row>
    <row r="462">
      <c r="U462" s="61" t="n"/>
    </row>
    <row r="463">
      <c r="U463" s="61" t="n"/>
    </row>
    <row r="464">
      <c r="U464" s="61" t="n"/>
    </row>
    <row r="465">
      <c r="U465" s="61" t="n"/>
    </row>
    <row r="466">
      <c r="U466" s="61" t="n"/>
    </row>
    <row r="467">
      <c r="U467" s="61" t="n"/>
    </row>
    <row r="468">
      <c r="U468" s="61" t="n"/>
    </row>
    <row r="469">
      <c r="U469" s="61" t="n"/>
    </row>
    <row r="470">
      <c r="U470" s="61" t="n"/>
    </row>
    <row r="471">
      <c r="U471" s="61" t="n"/>
    </row>
    <row r="472">
      <c r="U472" s="61" t="n"/>
    </row>
    <row r="473">
      <c r="U473" s="61" t="n"/>
    </row>
    <row r="474">
      <c r="U474" s="61" t="n"/>
    </row>
    <row r="475">
      <c r="U475" s="61" t="n"/>
    </row>
    <row r="476">
      <c r="U476" s="61" t="n"/>
    </row>
    <row r="477">
      <c r="U477" s="61" t="n"/>
    </row>
  </sheetData>
  <autoFilter ref="A6:U259"/>
  <conditionalFormatting sqref="R7:R251">
    <cfRule type="cellIs" priority="3" operator="greaterThanOrEqual" dxfId="24" stopIfTrue="1">
      <formula>4.2</formula>
    </cfRule>
  </conditionalFormatting>
  <conditionalFormatting sqref="R254:R257">
    <cfRule type="cellIs" priority="4" operator="greaterThanOrEqual" dxfId="24" stopIfTrue="1">
      <formula>4.2</formula>
    </cfRule>
  </conditionalFormatting>
  <conditionalFormatting sqref="S7:S265">
    <cfRule type="cellIs" priority="10" operator="equal" dxfId="23" stopIfTrue="1">
      <formula>"fail"</formula>
    </cfRule>
  </conditionalFormatting>
  <conditionalFormatting sqref="T41">
    <cfRule type="cellIs" priority="2" operator="equal" dxfId="25" stopIfTrue="1">
      <formula>"Fail"</formula>
    </cfRule>
  </conditionalFormatting>
  <pageMargins left="0.73" right="0.2" top="0.5" bottom="0.25" header="0.05" footer="0.05"/>
  <pageSetup orientation="landscape" paperSize="9" scale="45" fitToHeight="0" errors="blank" horizontalDpi="1200" verticalDpi="1200"/>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E230"/>
  <sheetViews>
    <sheetView zoomScale="70" zoomScaleNormal="70" workbookViewId="0">
      <selection activeCell="T4" sqref="T4"/>
    </sheetView>
  </sheetViews>
  <sheetFormatPr baseColWidth="8" defaultRowHeight="15"/>
  <cols>
    <col width="17.140625" customWidth="1" style="433" min="1" max="1"/>
    <col width="36" bestFit="1" customWidth="1" style="433" min="2" max="2"/>
    <col width="35" customWidth="1" style="433" min="3" max="3"/>
    <col width="15.85546875" customWidth="1" style="433" min="4" max="4"/>
    <col width="10.7109375" customWidth="1" style="427" min="5" max="5"/>
    <col width="13.42578125" customWidth="1" style="434" min="6" max="6"/>
    <col width="10.28515625" customWidth="1" style="433" min="7" max="7"/>
    <col width="13.42578125" customWidth="1" style="434" min="8" max="8"/>
    <col width="18.7109375" customWidth="1" style="435" min="9" max="9"/>
    <col width="7.28515625" customWidth="1" style="433" min="10" max="10"/>
    <col width="17.85546875" customWidth="1" style="434" min="11" max="11"/>
    <col width="14.85546875" customWidth="1" style="434" min="12" max="12"/>
    <col width="7.7109375" customWidth="1" style="435" min="13" max="13"/>
    <col width="7.28515625" customWidth="1" style="5" min="14" max="14"/>
    <col width="12" bestFit="1" customWidth="1" style="5" min="15" max="15"/>
    <col width="8.7109375" customWidth="1" style="5" min="16" max="16"/>
    <col width="9.85546875" customWidth="1" style="434" min="17" max="18"/>
    <col width="10.140625" bestFit="1" customWidth="1" style="440" min="19" max="19"/>
    <col width="14.85546875" customWidth="1" style="53" min="20" max="20"/>
    <col width="45.5703125" customWidth="1" style="51" min="21" max="21"/>
    <col hidden="1" width="6" customWidth="1" min="22" max="22"/>
    <col hidden="1" width="9.140625" customWidth="1" min="23" max="23"/>
    <col width="4.140625" customWidth="1" min="24" max="24"/>
    <col width="14.28515625" customWidth="1" min="25" max="25"/>
    <col width="15.5703125" customWidth="1" min="26" max="26"/>
    <col width="26.28515625" customWidth="1" min="27" max="27"/>
    <col width="16.42578125" customWidth="1" min="28" max="28"/>
    <col width="16.28515625" customWidth="1" min="29" max="29"/>
  </cols>
  <sheetData>
    <row r="1" ht="21" customHeight="1">
      <c r="A1" s="425" t="inlineStr">
        <is>
          <t xml:space="preserve">Monthly Total Error vs Total allowable error </t>
        </is>
      </c>
      <c r="T1" s="51" t="n"/>
    </row>
    <row r="2" ht="21.75" customHeight="1" thickBot="1">
      <c r="A2" s="1" t="inlineStr">
        <is>
          <t>Laboratory</t>
        </is>
      </c>
      <c r="B2" s="430" t="inlineStr">
        <is>
          <t>GSH</t>
        </is>
      </c>
      <c r="C2" s="437" t="n"/>
      <c r="D2" s="437" t="n"/>
      <c r="E2" s="437" t="n"/>
      <c r="G2" s="79" t="n"/>
      <c r="H2" s="80" t="inlineStr">
        <is>
          <t>Department</t>
        </is>
      </c>
      <c r="I2" s="72" t="n"/>
      <c r="J2" s="423" t="inlineStr">
        <is>
          <t>C17 CHEM PATH</t>
        </is>
      </c>
      <c r="K2" s="437" t="n"/>
      <c r="L2" s="437" t="n"/>
      <c r="M2" s="436"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430" t="n"/>
      <c r="C4" s="437" t="n"/>
      <c r="D4" s="437" t="n"/>
      <c r="E4" s="437" t="n"/>
      <c r="G4" s="79" t="n"/>
      <c r="H4" s="80" t="inlineStr">
        <is>
          <t>Done by</t>
        </is>
      </c>
      <c r="I4" s="72" t="n"/>
      <c r="J4" s="423" t="n"/>
      <c r="K4" s="437" t="n"/>
      <c r="L4" s="437" t="n"/>
      <c r="M4" s="436" t="n"/>
      <c r="N4" s="73" t="n"/>
      <c r="R4" s="50" t="inlineStr">
        <is>
          <t>Approved by</t>
        </is>
      </c>
      <c r="S4" s="434" t="n"/>
      <c r="T4" s="115" t="n"/>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116" t="inlineStr">
        <is>
          <t xml:space="preserve">Pathologist Comment: </t>
        </is>
      </c>
      <c r="U6" s="117" t="inlineStr">
        <is>
          <t xml:space="preserve">QC lot usage </t>
        </is>
      </c>
    </row>
    <row r="7" ht="15" customHeight="1">
      <c r="A7" s="192" t="inlineStr">
        <is>
          <t>LIAISON XL</t>
        </is>
      </c>
      <c r="B7" s="48" t="inlineStr">
        <is>
          <t>ALDO</t>
        </is>
      </c>
      <c r="C7" s="48" t="inlineStr">
        <is>
          <t>ALDO L1</t>
        </is>
      </c>
      <c r="D7" s="48" t="n">
        <v>234201</v>
      </c>
      <c r="E7" s="43" t="inlineStr">
        <is>
          <t>pmol/L</t>
        </is>
      </c>
      <c r="F7" s="48" t="n">
        <v>215.5</v>
      </c>
      <c r="G7" s="43" t="inlineStr">
        <is>
          <t>2</t>
        </is>
      </c>
      <c r="H7" s="62" t="n">
        <v>64.2</v>
      </c>
      <c r="I7" s="47">
        <f>(H7*F7)/100</f>
        <v/>
      </c>
      <c r="J7" s="43" t="inlineStr">
        <is>
          <t>A</t>
        </is>
      </c>
      <c r="K7" s="48" t="n">
        <v>208.361</v>
      </c>
      <c r="L7" s="48" t="n">
        <v>19.74</v>
      </c>
      <c r="M7" s="47">
        <f>ABS(K7-F7) + 1.65*L7</f>
        <v/>
      </c>
      <c r="N7" s="48" t="n">
        <v>36</v>
      </c>
      <c r="O7" s="67">
        <f>L7/K7</f>
        <v/>
      </c>
      <c r="P7" s="67">
        <f>ABS((K7-F7)/F7)</f>
        <v/>
      </c>
      <c r="Q7" s="62">
        <f>((I7-ABS(K7-F7))/L7)-1.65</f>
        <v/>
      </c>
      <c r="R7" s="62">
        <f>Q7+1.65</f>
        <v/>
      </c>
      <c r="S7" s="48">
        <f>IF(M7&gt;I7,"Fail","Pass")</f>
        <v/>
      </c>
      <c r="T7" s="48" t="n"/>
      <c r="U7" s="191" t="n"/>
      <c r="V7" s="69" t="n"/>
      <c r="W7" s="69" t="n"/>
      <c r="X7" s="69" t="n"/>
      <c r="Y7" s="69" t="n"/>
      <c r="Z7" s="69" t="n"/>
      <c r="AA7" s="69" t="n"/>
      <c r="AB7" s="69" t="n"/>
      <c r="AC7" s="69" t="n"/>
      <c r="AD7" s="69" t="n"/>
      <c r="AE7" s="69" t="n"/>
    </row>
    <row r="8" ht="15" customHeight="1">
      <c r="A8" s="192" t="inlineStr">
        <is>
          <t>LIAISON XL</t>
        </is>
      </c>
      <c r="B8" s="48" t="inlineStr">
        <is>
          <t>ALDO</t>
        </is>
      </c>
      <c r="C8" s="48" t="inlineStr">
        <is>
          <t>ALDO L2</t>
        </is>
      </c>
      <c r="D8" s="48" t="n">
        <v>235201</v>
      </c>
      <c r="E8" s="43" t="inlineStr">
        <is>
          <t>pmol/L</t>
        </is>
      </c>
      <c r="F8" s="48" t="n">
        <v>825.46</v>
      </c>
      <c r="G8" s="43" t="inlineStr">
        <is>
          <t>2</t>
        </is>
      </c>
      <c r="H8" s="62" t="n">
        <v>64.2</v>
      </c>
      <c r="I8" s="47">
        <f>(H8*F8)/100</f>
        <v/>
      </c>
      <c r="J8" s="43" t="inlineStr">
        <is>
          <t>A</t>
        </is>
      </c>
      <c r="K8" s="48" t="n">
        <v>826.147</v>
      </c>
      <c r="L8" s="48" t="n">
        <v>54.054</v>
      </c>
      <c r="M8" s="47">
        <f>ABS(K8-F8) + 1.65*L8</f>
        <v/>
      </c>
      <c r="N8" s="48" t="n">
        <v>34</v>
      </c>
      <c r="O8" s="67">
        <f>L8/K8</f>
        <v/>
      </c>
      <c r="P8" s="67">
        <f>ABS((K8-F8)/F8)</f>
        <v/>
      </c>
      <c r="Q8" s="62">
        <f>((I8-ABS(K8-F8))/L8)-1.65</f>
        <v/>
      </c>
      <c r="R8" s="135">
        <f>Q8+1.65</f>
        <v/>
      </c>
      <c r="S8" s="48">
        <f>IF(M8&gt;I8,"Fail","Pass")</f>
        <v/>
      </c>
      <c r="T8" s="48" t="n"/>
      <c r="U8" s="191" t="n"/>
      <c r="V8" s="69" t="n"/>
      <c r="W8" s="69" t="n"/>
      <c r="X8" s="69" t="n"/>
      <c r="Y8" s="69" t="n"/>
      <c r="Z8" s="69" t="n"/>
      <c r="AA8" s="69" t="n"/>
      <c r="AB8" s="69" t="n"/>
      <c r="AC8" s="69" t="n"/>
      <c r="AD8" s="69" t="n"/>
      <c r="AE8" s="69" t="n"/>
    </row>
    <row r="9" ht="15" customHeight="1">
      <c r="A9" s="192" t="inlineStr">
        <is>
          <t>LIAISON XL</t>
        </is>
      </c>
      <c r="B9" s="48" t="inlineStr">
        <is>
          <t>C-peptide</t>
        </is>
      </c>
      <c r="C9" s="48" t="inlineStr">
        <is>
          <t>Liason CPEP L1</t>
        </is>
      </c>
      <c r="D9" s="48" t="inlineStr">
        <is>
          <t>2124EC</t>
        </is>
      </c>
      <c r="E9" s="43" t="inlineStr">
        <is>
          <t>ug/L</t>
        </is>
      </c>
      <c r="F9" s="48" t="n">
        <v>7.43</v>
      </c>
      <c r="G9" s="43" t="inlineStr">
        <is>
          <t>2</t>
        </is>
      </c>
      <c r="H9" s="62" t="n">
        <v>20.8</v>
      </c>
      <c r="I9" s="47">
        <f>(H9*F9)/100</f>
        <v/>
      </c>
      <c r="J9" s="43" t="inlineStr">
        <is>
          <t>C</t>
        </is>
      </c>
      <c r="K9" s="48" t="n">
        <v>7.138</v>
      </c>
      <c r="L9" s="48" t="n">
        <v>0.285</v>
      </c>
      <c r="M9" s="47">
        <f>ABS(K9-F9) + 1.65*L9</f>
        <v/>
      </c>
      <c r="N9" s="48" t="n">
        <v>52</v>
      </c>
      <c r="O9" s="67">
        <f>L9/K9</f>
        <v/>
      </c>
      <c r="P9" s="67">
        <f>ABS((K9-F9)/F9)</f>
        <v/>
      </c>
      <c r="Q9" s="62">
        <f>((I9-ABS(K9-F9))/L9)-1.65</f>
        <v/>
      </c>
      <c r="R9" s="62">
        <f>Q9+1.65</f>
        <v/>
      </c>
      <c r="S9" s="48">
        <f>IF(M9&gt;I9,"Fail","Pass")</f>
        <v/>
      </c>
      <c r="T9" s="48" t="n"/>
      <c r="U9" s="191" t="n"/>
    </row>
    <row r="10" ht="15" customHeight="1">
      <c r="A10" s="192" t="inlineStr">
        <is>
          <t>LIAISON XL</t>
        </is>
      </c>
      <c r="B10" s="48" t="inlineStr">
        <is>
          <t>C-peptide</t>
        </is>
      </c>
      <c r="C10" s="48" t="inlineStr">
        <is>
          <t>Liason CPEP L3</t>
        </is>
      </c>
      <c r="D10" s="48" t="inlineStr">
        <is>
          <t>2105EC</t>
        </is>
      </c>
      <c r="E10" s="43" t="inlineStr">
        <is>
          <t>ng/ml</t>
        </is>
      </c>
      <c r="F10" s="48" t="n">
        <v>2.15</v>
      </c>
      <c r="G10" s="43" t="inlineStr">
        <is>
          <t>2</t>
        </is>
      </c>
      <c r="H10" s="62" t="n">
        <v>20.8</v>
      </c>
      <c r="I10" s="47">
        <f>(H10*F10)/100</f>
        <v/>
      </c>
      <c r="J10" s="43" t="inlineStr">
        <is>
          <t>C</t>
        </is>
      </c>
      <c r="K10" s="48" t="n">
        <v>2.139</v>
      </c>
      <c r="L10" s="48" t="n">
        <v>0.073</v>
      </c>
      <c r="M10" s="47">
        <f>ABS(K10-F10) + 1.65*L10</f>
        <v/>
      </c>
      <c r="N10" s="48" t="n">
        <v>58</v>
      </c>
      <c r="O10" s="67">
        <f>L10/K10</f>
        <v/>
      </c>
      <c r="P10" s="67">
        <f>ABS((K10-F10)/F10)</f>
        <v/>
      </c>
      <c r="Q10" s="62">
        <f>((I10-ABS(K10-F10))/L10)-1.65</f>
        <v/>
      </c>
      <c r="R10" s="62">
        <f>Q10+1.65</f>
        <v/>
      </c>
      <c r="S10" s="48">
        <f>IF(M10&gt;I10,"Fail","Pass")</f>
        <v/>
      </c>
      <c r="T10" s="48" t="n"/>
      <c r="U10" s="191" t="n"/>
    </row>
    <row r="11" ht="15" customHeight="1">
      <c r="A11" s="124" t="inlineStr">
        <is>
          <t>LIAISON XL</t>
        </is>
      </c>
      <c r="B11" s="199" t="inlineStr">
        <is>
          <t>LIAISON XL</t>
        </is>
      </c>
      <c r="C11" s="199" t="inlineStr">
        <is>
          <t>Human growth hormone</t>
        </is>
      </c>
      <c r="D11" s="48" t="n">
        <v>7980310</v>
      </c>
      <c r="E11" s="199" t="n"/>
      <c r="F11" s="48" t="n">
        <v>3.81</v>
      </c>
      <c r="G11" s="43" t="inlineStr">
        <is>
          <t>2</t>
        </is>
      </c>
      <c r="H11" s="62" t="n">
        <v>15</v>
      </c>
      <c r="I11" s="47">
        <f>(H11*F11)/100</f>
        <v/>
      </c>
      <c r="J11" s="43" t="inlineStr">
        <is>
          <t>C</t>
        </is>
      </c>
      <c r="K11" s="48" t="n">
        <v>3.795</v>
      </c>
      <c r="L11" s="48" t="n">
        <v>0.083</v>
      </c>
      <c r="M11" s="47">
        <f>ABS(K11-F11) + 1.65*L11</f>
        <v/>
      </c>
      <c r="N11" s="48" t="n">
        <v>40</v>
      </c>
      <c r="O11" s="67">
        <f>L11/K11</f>
        <v/>
      </c>
      <c r="P11" s="67">
        <f>ABS((K11-F11)/F11)</f>
        <v/>
      </c>
      <c r="Q11" s="62">
        <f>((I11-ABS(K11-F11))/L11)-1.65</f>
        <v/>
      </c>
      <c r="R11" s="62">
        <f>Q11+1.65</f>
        <v/>
      </c>
      <c r="S11" s="48">
        <f>IF(M11&gt;I11,"Fail","Pass")</f>
        <v/>
      </c>
      <c r="T11" s="48" t="n"/>
      <c r="U11" s="191" t="n"/>
      <c r="V11" s="120" t="n"/>
      <c r="W11" s="120" t="n"/>
      <c r="X11" s="120" t="n"/>
      <c r="Y11" s="120" t="n"/>
      <c r="Z11" s="120" t="n"/>
      <c r="AA11" s="120" t="n"/>
      <c r="AB11" s="120" t="n"/>
      <c r="AC11" s="121" t="n"/>
      <c r="AD11" s="121" t="n"/>
      <c r="AE11" s="121" t="n"/>
    </row>
    <row r="12" ht="15" customHeight="1">
      <c r="A12" s="124" t="inlineStr">
        <is>
          <t>LIAISON XL</t>
        </is>
      </c>
      <c r="B12" s="199" t="inlineStr">
        <is>
          <t>LIAISON XL</t>
        </is>
      </c>
      <c r="C12" s="199" t="inlineStr">
        <is>
          <t>Human growth hormone</t>
        </is>
      </c>
      <c r="D12" s="48" t="n">
        <v>9260310</v>
      </c>
      <c r="E12" s="199" t="n"/>
      <c r="F12" s="48" t="n">
        <v>17.8</v>
      </c>
      <c r="G12" s="43" t="inlineStr">
        <is>
          <t>2</t>
        </is>
      </c>
      <c r="H12" s="62" t="n">
        <v>15</v>
      </c>
      <c r="I12" s="47">
        <f>(H12*F12)/100</f>
        <v/>
      </c>
      <c r="J12" s="43" t="inlineStr">
        <is>
          <t>C</t>
        </is>
      </c>
      <c r="K12" s="48" t="n">
        <v>17.276</v>
      </c>
      <c r="L12" s="48" t="n">
        <v>0.502</v>
      </c>
      <c r="M12" s="47">
        <f>ABS(K12-F12) + 1.65*L12</f>
        <v/>
      </c>
      <c r="N12" s="48" t="n">
        <v>41</v>
      </c>
      <c r="O12" s="67">
        <f>L12/K12</f>
        <v/>
      </c>
      <c r="P12" s="67">
        <f>ABS((K12-F12)/F12)</f>
        <v/>
      </c>
      <c r="Q12" s="62">
        <f>((I12-ABS(K12-F12))/L12)-1.65</f>
        <v/>
      </c>
      <c r="R12" s="62">
        <f>Q12+1.65</f>
        <v/>
      </c>
      <c r="S12" s="48">
        <f>IF(M12&gt;I12,"Fail","Pass")</f>
        <v/>
      </c>
      <c r="T12" s="48" t="n"/>
      <c r="U12" s="191" t="n"/>
      <c r="V12" s="120" t="n"/>
      <c r="W12" s="120" t="n"/>
      <c r="X12" s="120" t="n"/>
      <c r="Y12" s="120" t="n"/>
      <c r="Z12" s="120" t="n"/>
      <c r="AA12" s="120" t="n"/>
      <c r="AB12" s="120" t="n"/>
      <c r="AC12" s="121" t="n"/>
      <c r="AD12" s="121" t="n"/>
      <c r="AE12" s="121" t="n"/>
    </row>
    <row r="13">
      <c r="A13" s="192" t="inlineStr">
        <is>
          <t>LIAISON XL</t>
        </is>
      </c>
      <c r="B13" s="48" t="inlineStr">
        <is>
          <t>Insulin-like growth factor I</t>
        </is>
      </c>
      <c r="C13" s="48" t="inlineStr">
        <is>
          <t>IGF-1 L1</t>
        </is>
      </c>
      <c r="D13" s="48" t="n">
        <v>1411193</v>
      </c>
      <c r="E13" s="43" t="inlineStr">
        <is>
          <t>ng/ml</t>
        </is>
      </c>
      <c r="F13" s="124" t="n">
        <v>102</v>
      </c>
      <c r="G13" s="43" t="inlineStr">
        <is>
          <t>2</t>
        </is>
      </c>
      <c r="H13" s="62" t="n">
        <v>24</v>
      </c>
      <c r="I13" s="47">
        <f>(H13*F13)/100</f>
        <v/>
      </c>
      <c r="J13" s="43" t="inlineStr">
        <is>
          <t>C3</t>
        </is>
      </c>
      <c r="K13" s="48" t="n">
        <v>98.57599999999999</v>
      </c>
      <c r="L13" s="48" t="n">
        <v>9.973000000000001</v>
      </c>
      <c r="M13" s="47">
        <f>ABS(K13-F13) + 1.65*L13</f>
        <v/>
      </c>
      <c r="N13" s="48" t="n">
        <v>52</v>
      </c>
      <c r="O13" s="67">
        <f>L13/K13</f>
        <v/>
      </c>
      <c r="P13" s="67">
        <f>ABS((K13-F13)/F13)</f>
        <v/>
      </c>
      <c r="Q13" s="62">
        <f>((I13-ABS(K13-F13))/L13)-1.65</f>
        <v/>
      </c>
      <c r="R13" s="62">
        <f>Q13+1.65</f>
        <v/>
      </c>
      <c r="S13" s="48">
        <f>IF(M13&gt;I13,"Fail","Pass")</f>
        <v/>
      </c>
      <c r="T13" s="48" t="n"/>
      <c r="U13" s="191" t="n"/>
      <c r="V13" s="69" t="n"/>
      <c r="W13" s="69" t="n"/>
      <c r="X13" s="69" t="n"/>
      <c r="Y13" s="69" t="n"/>
      <c r="Z13" s="69" t="n"/>
      <c r="AA13" s="69" t="n"/>
      <c r="AB13" s="69" t="n"/>
      <c r="AC13" s="69" t="n"/>
    </row>
    <row r="14" ht="15" customHeight="1">
      <c r="A14" s="192" t="inlineStr">
        <is>
          <t>LIAISON XL</t>
        </is>
      </c>
      <c r="B14" s="48" t="inlineStr">
        <is>
          <t>Insulin-like growth factor I</t>
        </is>
      </c>
      <c r="C14" s="48" t="inlineStr">
        <is>
          <t>IGF-1 L2</t>
        </is>
      </c>
      <c r="D14" s="48" t="n">
        <v>1421193</v>
      </c>
      <c r="E14" s="43" t="inlineStr">
        <is>
          <t>ng/ml</t>
        </is>
      </c>
      <c r="F14" s="124" t="n">
        <v>409</v>
      </c>
      <c r="G14" s="43" t="inlineStr">
        <is>
          <t>2</t>
        </is>
      </c>
      <c r="H14" s="62" t="n">
        <v>24</v>
      </c>
      <c r="I14" s="47">
        <f>(H14*F14)/100</f>
        <v/>
      </c>
      <c r="J14" s="43" t="inlineStr">
        <is>
          <t>C3</t>
        </is>
      </c>
      <c r="K14" s="48" t="n">
        <v>380.767</v>
      </c>
      <c r="L14" s="48" t="n">
        <v>24.504</v>
      </c>
      <c r="M14" s="47">
        <f>ABS(K14-F14) + 1.65*L14</f>
        <v/>
      </c>
      <c r="N14" s="48" t="n">
        <v>52</v>
      </c>
      <c r="O14" s="67">
        <f>L14/K14</f>
        <v/>
      </c>
      <c r="P14" s="67">
        <f>ABS((K14-F14)/F14)</f>
        <v/>
      </c>
      <c r="Q14" s="62">
        <f>((I14-ABS(K14-F14))/L14)-1.65</f>
        <v/>
      </c>
      <c r="R14" s="62">
        <f>Q14+1.65</f>
        <v/>
      </c>
      <c r="S14" s="48">
        <f>IF(M14&gt;I14,"Fail","Pass")</f>
        <v/>
      </c>
      <c r="T14" s="48" t="n"/>
      <c r="U14" s="191" t="n"/>
      <c r="V14" s="191" t="inlineStr">
        <is>
          <t>All data (active lots)</t>
        </is>
      </c>
      <c r="W14" s="191" t="inlineStr">
        <is>
          <t>All data (active lots)</t>
        </is>
      </c>
      <c r="X14" s="69" t="n"/>
      <c r="Y14" s="69" t="n"/>
      <c r="Z14" s="69" t="n"/>
      <c r="AA14" s="69" t="n"/>
      <c r="AB14" s="69" t="n"/>
      <c r="AC14" s="69" t="n"/>
    </row>
    <row r="15" ht="15" customFormat="1" customHeight="1" s="52">
      <c r="A15" s="124" t="inlineStr">
        <is>
          <t>LIAISON XL</t>
        </is>
      </c>
      <c r="B15" s="48" t="inlineStr">
        <is>
          <t>Renin</t>
        </is>
      </c>
      <c r="C15" s="48" t="inlineStr">
        <is>
          <t>RENIN L1</t>
        </is>
      </c>
      <c r="D15" s="48" t="n">
        <v>7520320</v>
      </c>
      <c r="E15" s="43" t="inlineStr">
        <is>
          <t>mIU/l</t>
        </is>
      </c>
      <c r="F15" s="124" t="n">
        <v>27.79</v>
      </c>
      <c r="G15" s="43" t="inlineStr">
        <is>
          <t>2</t>
        </is>
      </c>
      <c r="H15" s="62" t="n">
        <v>56.5</v>
      </c>
      <c r="I15" s="47">
        <f>(H15*F15)/100</f>
        <v/>
      </c>
      <c r="J15" s="43" t="inlineStr">
        <is>
          <t>C2</t>
        </is>
      </c>
      <c r="K15" s="48" t="n">
        <v>25.513</v>
      </c>
      <c r="L15" s="48" t="n">
        <v>1.722</v>
      </c>
      <c r="M15" s="64">
        <f>ABS(K15-F15) + 1.65*L15</f>
        <v/>
      </c>
      <c r="N15" s="48" t="n">
        <v>55</v>
      </c>
      <c r="O15" s="67">
        <f>L15/K15</f>
        <v/>
      </c>
      <c r="P15" s="67">
        <f>ABS((K15-F15)/F15)</f>
        <v/>
      </c>
      <c r="Q15" s="62">
        <f>((I15-ABS(K15-F15))/L15)-1.65</f>
        <v/>
      </c>
      <c r="R15" s="62">
        <f>Q15+1.65</f>
        <v/>
      </c>
      <c r="S15" s="48">
        <f>IF(M15&gt;I15,"Fail","Pass")</f>
        <v/>
      </c>
      <c r="T15" s="48" t="n"/>
      <c r="U15" s="191" t="n"/>
      <c r="V15" s="69" t="n"/>
      <c r="W15" s="69" t="n"/>
      <c r="X15" s="69" t="n"/>
      <c r="Y15" s="69" t="n"/>
      <c r="Z15" s="69" t="n"/>
      <c r="AA15" s="69" t="n"/>
      <c r="AB15" s="69" t="n"/>
      <c r="AC15" s="69" t="n"/>
      <c r="AD15" s="69" t="n"/>
      <c r="AE15" s="69" t="n"/>
    </row>
    <row r="16" ht="15" customFormat="1" customHeight="1" s="52">
      <c r="A16" s="124" t="inlineStr">
        <is>
          <t>LIAISON XL</t>
        </is>
      </c>
      <c r="B16" s="48" t="inlineStr">
        <is>
          <t>Renin</t>
        </is>
      </c>
      <c r="C16" s="48" t="inlineStr">
        <is>
          <t>RENIN L2</t>
        </is>
      </c>
      <c r="D16" s="48" t="n">
        <v>7530320</v>
      </c>
      <c r="E16" s="43" t="inlineStr">
        <is>
          <t>mIU/l</t>
        </is>
      </c>
      <c r="F16" s="124" t="n">
        <v>116.6</v>
      </c>
      <c r="G16" s="43" t="inlineStr">
        <is>
          <t>2</t>
        </is>
      </c>
      <c r="H16" s="62" t="n">
        <v>56.5</v>
      </c>
      <c r="I16" s="47">
        <f>(H16*F16)/100</f>
        <v/>
      </c>
      <c r="J16" s="43" t="inlineStr">
        <is>
          <t>C2</t>
        </is>
      </c>
      <c r="K16" s="48" t="n">
        <v>114.467</v>
      </c>
      <c r="L16" s="48" t="n">
        <v>5.808</v>
      </c>
      <c r="M16" s="47">
        <f>ABS(K16-F16) + 1.65*L16</f>
        <v/>
      </c>
      <c r="N16" s="48" t="n">
        <v>52</v>
      </c>
      <c r="O16" s="67">
        <f>L16/K16</f>
        <v/>
      </c>
      <c r="P16" s="67">
        <f>ABS((K16-F16)/F16)</f>
        <v/>
      </c>
      <c r="Q16" s="62">
        <f>((I16-ABS(K16-F16))/L16)-1.65</f>
        <v/>
      </c>
      <c r="R16" s="62">
        <f>Q16+1.65</f>
        <v/>
      </c>
      <c r="S16" s="48">
        <f>IF(M16&gt;I16,"Fail","Pass")</f>
        <v/>
      </c>
      <c r="T16" s="48" t="n"/>
      <c r="U16" s="191" t="n"/>
      <c r="V16" s="69" t="n"/>
      <c r="W16" s="69" t="n"/>
      <c r="X16" s="69" t="n"/>
      <c r="Y16" s="69" t="n"/>
      <c r="Z16" s="69" t="n"/>
      <c r="AA16" s="69" t="n"/>
      <c r="AB16" s="69" t="n"/>
      <c r="AC16" s="71" t="n"/>
      <c r="AD16" s="71" t="n"/>
      <c r="AE16" s="71" t="n"/>
    </row>
    <row r="17">
      <c r="A17" s="193" t="n"/>
      <c r="B17" s="9" t="n"/>
      <c r="C17" s="6" t="n"/>
      <c r="D17" s="6" t="n"/>
      <c r="E17" s="43" t="n"/>
      <c r="F17" s="7" t="n"/>
      <c r="G17" s="6" t="n"/>
      <c r="H17" s="7" t="n"/>
      <c r="I17" s="46" t="n"/>
      <c r="J17" s="6" t="n"/>
      <c r="K17" s="7" t="n"/>
      <c r="L17" s="7" t="n"/>
      <c r="M17" s="46" t="n"/>
      <c r="N17" s="49" t="n"/>
      <c r="O17" s="67" t="n"/>
      <c r="P17" s="67" t="n"/>
      <c r="Q17" s="7" t="n"/>
      <c r="R17" s="7" t="n"/>
      <c r="S17" s="48" t="n"/>
      <c r="T17" s="188" t="n"/>
      <c r="U17" s="61" t="n"/>
    </row>
    <row r="18">
      <c r="A18" s="193" t="n"/>
      <c r="B18" s="9" t="n"/>
      <c r="C18" s="6" t="n"/>
      <c r="D18" s="6" t="n"/>
      <c r="E18" s="43" t="n"/>
      <c r="F18" s="7" t="n"/>
      <c r="G18" s="6" t="n"/>
      <c r="H18" s="7" t="n"/>
      <c r="I18" s="46" t="n"/>
      <c r="J18" s="6" t="n"/>
      <c r="K18" s="7" t="n"/>
      <c r="L18" s="7" t="n"/>
      <c r="M18" s="46" t="n"/>
      <c r="N18" s="49" t="n"/>
      <c r="O18" s="67" t="n"/>
      <c r="P18" s="67" t="n"/>
      <c r="Q18" s="7" t="n"/>
      <c r="R18" s="7" t="n"/>
      <c r="S18" s="48" t="n"/>
      <c r="T18" s="189" t="n"/>
      <c r="U18" s="61" t="n"/>
    </row>
    <row r="19">
      <c r="B19" s="8" t="n"/>
      <c r="G19" s="79" t="n"/>
      <c r="H19" s="72" t="n"/>
      <c r="I19" s="72" t="n"/>
      <c r="J19" s="79" t="n"/>
      <c r="K19" s="72" t="n"/>
      <c r="L19" s="72" t="n"/>
      <c r="M19" s="72" t="n"/>
      <c r="N19" s="73" t="n"/>
      <c r="O19" s="73" t="n"/>
      <c r="P19" s="73" t="n"/>
      <c r="S19" s="124" t="n"/>
      <c r="T19" s="51" t="n"/>
      <c r="U19" s="61" t="n"/>
    </row>
    <row r="20" ht="17.25" customFormat="1" customHeight="1" s="440">
      <c r="A20" s="10" t="inlineStr">
        <is>
          <t>[i] spreadsheet modified from Brooks, Zoe (2001). Performance-Driven Quality Control (Appendices B1 &amp; B2)</t>
        </is>
      </c>
      <c r="B20" s="8" t="n"/>
      <c r="C20" s="8" t="n"/>
      <c r="D20" s="8" t="n"/>
      <c r="E20" s="11" t="n"/>
      <c r="F20" s="8" t="n"/>
      <c r="G20" s="74" t="n"/>
      <c r="H20" s="75" t="n"/>
      <c r="I20" s="74" t="n"/>
      <c r="J20" s="74" t="n"/>
      <c r="K20" s="76" t="n"/>
      <c r="L20" s="74" t="n"/>
      <c r="M20" s="74" t="n"/>
      <c r="N20" s="74" t="n"/>
      <c r="O20" s="74" t="n"/>
      <c r="P20" s="74" t="n"/>
      <c r="Q20" s="434" t="n"/>
      <c r="R20" s="434" t="n"/>
      <c r="S20" s="124" t="n"/>
      <c r="T20" s="51" t="n"/>
      <c r="U20" s="61" t="n"/>
      <c r="X20" s="10" t="n"/>
      <c r="Y20" s="10" t="n"/>
      <c r="AA20" s="10" t="n"/>
      <c r="AB20" s="10" t="n"/>
    </row>
    <row r="21" customFormat="1" s="440">
      <c r="A21" s="8" t="n"/>
      <c r="B21" s="14" t="inlineStr">
        <is>
          <t>#   Target based on</t>
        </is>
      </c>
      <c r="C21" s="8" t="n"/>
      <c r="D21" s="8" t="n"/>
      <c r="E21" s="11" t="n"/>
      <c r="F21" s="8" t="n"/>
      <c r="G21" s="77" t="inlineStr">
        <is>
          <t>* TEa limits based on</t>
        </is>
      </c>
      <c r="H21" s="75" t="n"/>
      <c r="I21" s="74" t="n"/>
      <c r="J21" s="74" t="n"/>
      <c r="K21" s="76" t="n"/>
      <c r="L21" s="77" t="n"/>
      <c r="M21" s="74" t="n"/>
      <c r="N21" s="74" t="n"/>
      <c r="O21" s="74" t="n"/>
      <c r="P21" s="74" t="n"/>
      <c r="Q21" s="434" t="n"/>
      <c r="R21" s="434" t="n"/>
      <c r="S21" s="124" t="n"/>
      <c r="T21" s="51" t="n"/>
      <c r="U21" s="61" t="n"/>
      <c r="X21" s="10" t="n"/>
      <c r="Y21" s="10" t="n"/>
      <c r="AA21" s="10" t="n"/>
      <c r="AB21" s="10" t="n"/>
    </row>
    <row r="22" customFormat="1" s="440">
      <c r="A22" s="8" t="n"/>
      <c r="B22" s="8" t="inlineStr">
        <is>
          <t>1.inter-laboratory peer comparison</t>
        </is>
      </c>
      <c r="C22" s="8" t="n"/>
      <c r="D22" s="8" t="n"/>
      <c r="E22" s="11" t="n"/>
      <c r="F22" s="8" t="n"/>
      <c r="G22" s="61" t="inlineStr">
        <is>
          <t>A: Westgard's recommended choice</t>
        </is>
      </c>
      <c r="H22" s="75" t="n"/>
      <c r="I22" s="74" t="n"/>
      <c r="J22" s="74" t="n"/>
      <c r="K22" s="76" t="n"/>
      <c r="L22" s="74" t="n"/>
      <c r="M22" s="74" t="n"/>
      <c r="N22" s="74" t="n"/>
      <c r="O22" s="74" t="n"/>
      <c r="P22" s="74" t="n"/>
      <c r="Q22" s="434" t="n"/>
      <c r="R22" s="434" t="n"/>
      <c r="S22" s="327" t="n"/>
      <c r="T22" s="51" t="n"/>
      <c r="U22" s="61" t="n"/>
      <c r="X22" s="10" t="n"/>
      <c r="Y22" s="10" t="n"/>
      <c r="AA22" s="10" t="n"/>
      <c r="AB22" s="10" t="n"/>
    </row>
    <row r="23" customFormat="1" s="440">
      <c r="A23" s="8" t="n"/>
      <c r="B23" s="8" t="inlineStr">
        <is>
          <t>2. package insert</t>
        </is>
      </c>
      <c r="C23" s="8" t="n"/>
      <c r="D23" s="8" t="n"/>
      <c r="E23" s="11" t="n"/>
      <c r="F23" s="8" t="n"/>
      <c r="G23" s="61" t="inlineStr">
        <is>
          <t>B: Published target: NGSP or ClinChem</t>
        </is>
      </c>
      <c r="H23" s="75" t="n"/>
      <c r="I23" s="76" t="n"/>
      <c r="J23" s="74" t="n"/>
      <c r="K23" s="76" t="n"/>
      <c r="L23" s="74" t="n"/>
      <c r="M23" s="74" t="n"/>
      <c r="N23" s="74" t="n"/>
      <c r="O23" s="74" t="n"/>
      <c r="P23" s="74" t="n"/>
      <c r="Q23" s="434" t="n"/>
      <c r="R23" s="434" t="n"/>
      <c r="S23" s="328" t="n"/>
      <c r="T23" s="51" t="n"/>
      <c r="U23" s="61" t="n"/>
      <c r="X23" s="10" t="n"/>
      <c r="Y23" s="10" t="n"/>
      <c r="AA23" s="10" t="n"/>
      <c r="AB23" s="10" t="n"/>
    </row>
    <row r="24" customFormat="1" s="440">
      <c r="A24" s="8" t="n"/>
      <c r="B24" s="8" t="inlineStr">
        <is>
          <t>3.historical/cumulative date</t>
        </is>
      </c>
      <c r="C24" s="8" t="n"/>
      <c r="D24" s="8" t="n"/>
      <c r="E24" s="11" t="n"/>
      <c r="F24" s="8" t="n"/>
      <c r="G24" s="61" t="inlineStr">
        <is>
          <t>C: Algorithm:  1. SOTA  2. EFLM_M  3. BV_D  4. RCPA_U  5. Thistle</t>
        </is>
      </c>
      <c r="H24" s="75" t="n"/>
      <c r="I24" s="74" t="n"/>
      <c r="J24" s="74" t="n"/>
      <c r="K24" s="76" t="n"/>
      <c r="L24" s="74" t="n"/>
      <c r="M24" s="74" t="n"/>
      <c r="N24" s="74" t="n"/>
      <c r="O24" s="74" t="n"/>
      <c r="P24" s="74" t="n"/>
      <c r="Q24" s="434" t="n"/>
      <c r="R24" s="434" t="n"/>
      <c r="S24" s="328" t="n"/>
      <c r="T24" s="51" t="n"/>
      <c r="U24" s="61" t="n"/>
      <c r="X24" s="10" t="n"/>
      <c r="Y24" s="10" t="n"/>
      <c r="AA24" s="10" t="n"/>
      <c r="AB24" s="10" t="n"/>
    </row>
    <row r="25" customFormat="1" s="440">
      <c r="A25" s="8" t="n"/>
      <c r="B25" s="8" t="inlineStr">
        <is>
          <t>4. other ______________________</t>
        </is>
      </c>
      <c r="C25" s="8" t="n"/>
      <c r="D25" s="8" t="n"/>
      <c r="E25" s="11" t="n"/>
      <c r="F25" s="8" t="n"/>
      <c r="G25" s="74" t="n"/>
      <c r="H25" s="75" t="n"/>
      <c r="I25" s="74" t="n"/>
      <c r="J25" s="74" t="n"/>
      <c r="K25" s="76" t="n"/>
      <c r="L25" s="74" t="n"/>
      <c r="M25" s="74" t="n"/>
      <c r="N25" s="74" t="n"/>
      <c r="O25" s="74" t="n"/>
      <c r="P25" s="74" t="n"/>
      <c r="Q25" s="434" t="n"/>
      <c r="R25" s="434" t="n"/>
      <c r="S25" s="329" t="n"/>
      <c r="T25" s="51" t="n"/>
      <c r="U25" s="61" t="n"/>
      <c r="X25" s="10" t="n"/>
      <c r="Y25" s="10" t="n"/>
      <c r="AA25" s="10" t="n"/>
      <c r="AB25" s="10" t="n"/>
    </row>
    <row r="26" customFormat="1" s="440">
      <c r="A26" s="8" t="n"/>
      <c r="B26" s="8" t="n"/>
      <c r="C26" s="8" t="n"/>
      <c r="D26" s="8" t="n"/>
      <c r="E26" s="11" t="n"/>
      <c r="F26" s="8" t="n"/>
      <c r="G26" s="74" t="n"/>
      <c r="H26" s="75" t="n"/>
      <c r="I26" s="74" t="n"/>
      <c r="J26" s="74" t="n"/>
      <c r="K26" s="76" t="n"/>
      <c r="L26" s="74" t="n"/>
      <c r="M26" s="74" t="n"/>
      <c r="N26" s="74" t="n"/>
      <c r="O26" s="74" t="n"/>
      <c r="P26" s="74" t="n"/>
      <c r="Q26" s="434" t="n"/>
      <c r="R26" s="434" t="n"/>
      <c r="S26" s="329" t="n"/>
      <c r="T26" s="51" t="n"/>
      <c r="U26" s="61" t="n"/>
      <c r="X26" s="10" t="n"/>
      <c r="Y26" s="10" t="n"/>
      <c r="AA26" s="10" t="n"/>
      <c r="AB26" s="10" t="n"/>
    </row>
    <row r="27" customFormat="1" s="440">
      <c r="A27" s="8" t="n"/>
      <c r="B27" s="8" t="n"/>
      <c r="C27" s="8" t="n"/>
      <c r="D27" s="8" t="n"/>
      <c r="E27" s="11" t="n"/>
      <c r="F27" s="8" t="n"/>
      <c r="G27" s="74" t="n"/>
      <c r="H27" s="75" t="n"/>
      <c r="I27" s="74" t="n"/>
      <c r="J27" s="74" t="n"/>
      <c r="K27" s="76" t="n"/>
      <c r="L27" s="74" t="n"/>
      <c r="M27" s="74" t="n"/>
      <c r="N27" s="74" t="n"/>
      <c r="O27" s="74" t="n"/>
      <c r="P27" s="74" t="n"/>
      <c r="Q27" s="434" t="n"/>
      <c r="R27" s="434" t="n"/>
      <c r="S27" s="329" t="n"/>
      <c r="T27" s="51" t="n"/>
      <c r="U27" s="61" t="n"/>
      <c r="X27" s="10" t="n"/>
      <c r="Y27" s="10" t="n"/>
      <c r="AA27" s="10" t="n"/>
      <c r="AB27" s="10" t="n"/>
    </row>
    <row r="28" customFormat="1" s="440">
      <c r="A28" s="8" t="n"/>
      <c r="B28" s="8" t="n"/>
      <c r="C28" s="8" t="n"/>
      <c r="D28" s="8" t="n"/>
      <c r="E28" s="11" t="n"/>
      <c r="F28" s="8" t="n"/>
      <c r="G28" s="74" t="n"/>
      <c r="H28" s="75" t="n"/>
      <c r="I28" s="74" t="n"/>
      <c r="J28" s="74" t="n"/>
      <c r="K28" s="76" t="n"/>
      <c r="L28" s="74" t="n"/>
      <c r="M28" s="74" t="n"/>
      <c r="N28" s="74" t="n"/>
      <c r="O28" s="74" t="n"/>
      <c r="P28" s="74" t="n"/>
      <c r="Q28" s="434" t="n"/>
      <c r="R28" s="434" t="n"/>
      <c r="S28" s="124" t="n"/>
      <c r="T28" s="51" t="n"/>
      <c r="U28" s="61" t="n"/>
      <c r="X28" s="10" t="n"/>
      <c r="Y28" s="10" t="n"/>
      <c r="AA28" s="10" t="n"/>
      <c r="AB28" s="10" t="n"/>
    </row>
    <row r="29" customFormat="1" s="440">
      <c r="A29" s="8" t="n"/>
      <c r="B29" s="8" t="n"/>
      <c r="C29" s="8" t="n"/>
      <c r="D29" s="8" t="n"/>
      <c r="E29" s="11" t="n"/>
      <c r="F29" s="8" t="n"/>
      <c r="G29" s="439" t="n"/>
      <c r="H29" s="75" t="n"/>
      <c r="I29" s="74" t="n"/>
      <c r="J29" s="74" t="n"/>
      <c r="K29" s="76" t="n"/>
      <c r="L29" s="74" t="n"/>
      <c r="M29" s="74" t="n"/>
      <c r="N29" s="74" t="n"/>
      <c r="O29" s="74" t="n"/>
      <c r="P29" s="74" t="n"/>
      <c r="Q29" s="434" t="n"/>
      <c r="R29" s="434" t="n"/>
      <c r="S29" s="124" t="n"/>
      <c r="T29" s="51" t="n"/>
      <c r="U29" s="61" t="n"/>
      <c r="X29" s="10" t="n"/>
      <c r="Y29" s="10" t="n"/>
      <c r="AA29" s="10" t="n"/>
      <c r="AB29" s="10" t="n"/>
    </row>
    <row r="30" customFormat="1" s="440">
      <c r="A30" s="8" t="n"/>
      <c r="B30" s="8" t="n"/>
      <c r="C30" s="8" t="n"/>
      <c r="D30" s="8" t="n"/>
      <c r="E30" s="11" t="n"/>
      <c r="F30" s="8" t="n"/>
      <c r="G30" s="439" t="n"/>
      <c r="H30" s="440" t="n"/>
      <c r="I30" s="440" t="n"/>
      <c r="J30" s="440" t="n"/>
      <c r="K30" s="440" t="n"/>
      <c r="L30" s="440" t="n"/>
      <c r="M30" s="439" t="n"/>
      <c r="N30" s="439" t="n"/>
      <c r="O30" s="439" t="n"/>
      <c r="P30" s="439" t="n"/>
      <c r="R30" s="434" t="n"/>
      <c r="S30" s="124" t="n"/>
      <c r="T30" s="51" t="n"/>
      <c r="U30" s="61" t="n"/>
      <c r="X30" s="10" t="n"/>
      <c r="Y30" s="10" t="n"/>
      <c r="AA30" s="10" t="n"/>
      <c r="AB30" s="10" t="n"/>
    </row>
    <row r="31">
      <c r="G31" s="74" t="n"/>
      <c r="H31" s="75" t="n"/>
      <c r="I31" s="74" t="n"/>
      <c r="J31" s="74" t="n"/>
      <c r="K31" s="76" t="n"/>
      <c r="L31" s="74" t="n"/>
      <c r="M31" s="74" t="n"/>
      <c r="N31" s="74" t="n"/>
      <c r="O31" s="74" t="n"/>
      <c r="P31" s="74" t="n"/>
      <c r="S31" s="124" t="n"/>
      <c r="T31" s="51" t="n"/>
      <c r="U31" s="61" t="n"/>
    </row>
    <row r="32">
      <c r="G32" s="79" t="n"/>
      <c r="H32" s="72" t="n"/>
      <c r="I32" s="72" t="n"/>
      <c r="J32" s="79" t="n"/>
      <c r="K32" s="72" t="n"/>
      <c r="L32" s="72" t="n"/>
      <c r="M32" s="72" t="n"/>
      <c r="N32" s="73" t="n"/>
      <c r="O32" s="73" t="n"/>
      <c r="P32" s="73" t="n"/>
      <c r="S32" s="124" t="n"/>
      <c r="T32" s="51" t="n"/>
      <c r="U32" s="61" t="n"/>
    </row>
    <row r="33">
      <c r="G33" s="79" t="n"/>
      <c r="H33" s="72" t="n"/>
      <c r="I33" s="72" t="n"/>
      <c r="J33" s="79" t="n"/>
      <c r="K33" s="72" t="n"/>
      <c r="L33" s="72" t="n"/>
      <c r="M33" s="72" t="n"/>
      <c r="N33" s="73" t="n"/>
      <c r="O33" s="73" t="n"/>
      <c r="P33" s="73" t="n"/>
      <c r="S33" s="124" t="n"/>
      <c r="T33" s="51" t="n"/>
      <c r="U33" s="61" t="n"/>
    </row>
    <row r="34">
      <c r="G34" s="79" t="n"/>
      <c r="H34" s="72" t="n"/>
      <c r="I34" s="72" t="n"/>
      <c r="J34" s="79" t="n"/>
      <c r="K34" s="72" t="n"/>
      <c r="L34" s="72" t="n"/>
      <c r="M34" s="72" t="n"/>
      <c r="N34" s="73" t="n"/>
      <c r="O34" s="73" t="n"/>
      <c r="P34" s="73" t="n"/>
      <c r="S34" s="124" t="n"/>
      <c r="T34" s="51" t="n"/>
      <c r="U34" s="61" t="n"/>
    </row>
    <row r="35">
      <c r="G35" s="79" t="n"/>
      <c r="H35" s="72" t="n"/>
      <c r="I35" s="72" t="n"/>
      <c r="J35" s="79" t="n"/>
      <c r="K35" s="72" t="n"/>
      <c r="L35" s="72" t="n"/>
      <c r="M35" s="72" t="n"/>
      <c r="N35" s="73" t="n"/>
      <c r="O35" s="73" t="n"/>
      <c r="P35" s="73" t="n"/>
      <c r="S35" s="124" t="n"/>
      <c r="T35" s="51" t="n"/>
      <c r="U35" s="61" t="n"/>
    </row>
    <row r="36">
      <c r="A36" s="124" t="n"/>
      <c r="B36" s="124" t="n"/>
      <c r="C36" s="124" t="n"/>
      <c r="D36" s="124" t="n"/>
      <c r="E36" s="124" t="n"/>
      <c r="F36" s="124" t="n"/>
      <c r="G36" s="124" t="n"/>
      <c r="H36" s="124" t="n"/>
      <c r="I36" s="124" t="n"/>
      <c r="J36" s="124" t="n"/>
      <c r="K36" s="124" t="n"/>
      <c r="L36" s="124" t="n"/>
      <c r="M36" s="124" t="n"/>
      <c r="N36" s="124" t="n"/>
      <c r="O36" s="73" t="n"/>
      <c r="P36" s="73" t="n"/>
      <c r="S36" s="124" t="n"/>
      <c r="T36" s="51" t="n"/>
      <c r="U36" s="61" t="n"/>
    </row>
    <row r="37">
      <c r="A37" s="124" t="n"/>
      <c r="B37" s="124" t="n"/>
      <c r="C37" s="124" t="n"/>
      <c r="D37" s="124" t="n"/>
      <c r="E37" s="124" t="n"/>
      <c r="F37" s="124" t="n"/>
      <c r="G37" s="124" t="n"/>
      <c r="H37" s="124" t="n"/>
      <c r="I37" s="124" t="n"/>
      <c r="J37" s="124" t="n"/>
      <c r="K37" s="124" t="n"/>
      <c r="L37" s="124" t="n"/>
      <c r="M37" s="124" t="n"/>
      <c r="N37" s="124" t="n"/>
      <c r="O37" s="73" t="n"/>
      <c r="P37" s="73" t="n"/>
      <c r="S37" s="124" t="n"/>
      <c r="T37" s="51" t="n"/>
      <c r="U37" s="61" t="n"/>
    </row>
    <row r="38">
      <c r="A38" s="124" t="n"/>
      <c r="B38" s="124" t="inlineStr">
        <is>
          <t>Instrument</t>
        </is>
      </c>
      <c r="C38" s="124" t="inlineStr">
        <is>
          <t>Test</t>
        </is>
      </c>
      <c r="D38" s="124" t="n"/>
      <c r="E38" s="124" t="n"/>
      <c r="F38" s="124" t="n"/>
      <c r="G38" s="124" t="n"/>
      <c r="H38" s="124" t="n"/>
      <c r="I38" s="124" t="n"/>
      <c r="J38" s="124" t="n"/>
      <c r="K38" s="124" t="n"/>
      <c r="L38" s="124" t="n"/>
      <c r="M38" s="124" t="n"/>
      <c r="N38" s="124" t="n"/>
      <c r="O38" s="73" t="n"/>
      <c r="P38" s="73" t="n"/>
      <c r="S38" s="124" t="n"/>
      <c r="T38" s="51" t="n"/>
      <c r="U38" s="61" t="n"/>
    </row>
    <row r="39">
      <c r="A39" s="124" t="n"/>
      <c r="B39" s="124" t="inlineStr">
        <is>
          <t>C6000-A:E1-1</t>
        </is>
      </c>
      <c r="C39" s="124" t="inlineStr">
        <is>
          <t>ADRENOCORTICOTROPIC HORMONE</t>
        </is>
      </c>
      <c r="D39" s="124" t="n"/>
      <c r="E39" s="124" t="n"/>
      <c r="F39" s="124" t="n"/>
      <c r="G39" s="124" t="n"/>
      <c r="H39" s="124" t="n"/>
      <c r="I39" s="124" t="n"/>
      <c r="J39" s="124" t="n"/>
      <c r="K39" s="124" t="n"/>
      <c r="L39" s="124" t="n"/>
      <c r="M39" s="124" t="n"/>
      <c r="N39" s="124" t="n"/>
      <c r="O39" s="73" t="n"/>
      <c r="P39" s="73" t="n"/>
      <c r="S39" s="124" t="n"/>
      <c r="T39" s="51" t="n"/>
      <c r="U39" s="61" t="n"/>
    </row>
    <row r="40" customFormat="1" s="52">
      <c r="A40" s="124" t="n"/>
      <c r="B40" s="124" t="inlineStr">
        <is>
          <t>C6000-A:E1-1</t>
        </is>
      </c>
      <c r="C40" s="124" t="inlineStr">
        <is>
          <t>ADRENOCORTICOTROPIC HORMONE</t>
        </is>
      </c>
      <c r="D40" s="124" t="n"/>
      <c r="E40" s="124" t="n"/>
      <c r="F40" s="124" t="n"/>
      <c r="G40" s="124" t="n"/>
      <c r="H40" s="124" t="n"/>
      <c r="I40" s="124" t="n"/>
      <c r="J40" s="124" t="n"/>
      <c r="K40" s="124" t="n"/>
      <c r="L40" s="124" t="n"/>
      <c r="M40" s="124" t="n"/>
      <c r="N40" s="124" t="n"/>
      <c r="O40" s="73" t="n"/>
      <c r="P40" s="73" t="n"/>
      <c r="Q40" s="434" t="n"/>
      <c r="R40" s="434" t="n"/>
      <c r="S40" s="124" t="n"/>
      <c r="T40" s="51" t="n"/>
      <c r="U40" s="61" t="n"/>
    </row>
    <row r="41" customFormat="1" s="52">
      <c r="A41" s="124" t="n"/>
      <c r="B41" s="124" t="inlineStr">
        <is>
          <t>C6000-A:E1-1</t>
        </is>
      </c>
      <c r="C41" s="124" t="inlineStr">
        <is>
          <t>ADRENOCORTICOTROPIC HORMONE</t>
        </is>
      </c>
      <c r="D41" s="124" t="n"/>
      <c r="E41" s="124" t="n"/>
      <c r="F41" s="124" t="n"/>
      <c r="G41" s="124" t="n"/>
      <c r="H41" s="124" t="n"/>
      <c r="I41" s="124" t="n"/>
      <c r="J41" s="124" t="n"/>
      <c r="K41" s="124" t="n"/>
      <c r="L41" s="124" t="n"/>
      <c r="M41" s="124" t="n"/>
      <c r="N41" s="124" t="n"/>
      <c r="O41" s="73" t="n"/>
      <c r="P41" s="73" t="n"/>
      <c r="Q41" s="434" t="n"/>
      <c r="R41" s="434" t="n"/>
      <c r="S41" s="329" t="n"/>
      <c r="T41" s="51" t="n"/>
      <c r="U41" s="61" t="n"/>
    </row>
    <row r="42" customFormat="1" s="52">
      <c r="A42" s="124" t="n"/>
      <c r="B42" s="124" t="inlineStr">
        <is>
          <t>C6000-A:E1-1</t>
        </is>
      </c>
      <c r="C42" s="124" t="inlineStr">
        <is>
          <t>ADRENOCORTICOTROPIC HORMONE</t>
        </is>
      </c>
      <c r="D42" s="124" t="n"/>
      <c r="E42" s="124" t="n"/>
      <c r="F42" s="124" t="n"/>
      <c r="G42" s="124" t="n"/>
      <c r="H42" s="124" t="n"/>
      <c r="I42" s="124" t="n"/>
      <c r="J42" s="124" t="n"/>
      <c r="K42" s="124" t="n"/>
      <c r="L42" s="124" t="n"/>
      <c r="M42" s="124" t="n"/>
      <c r="N42" s="124" t="n"/>
      <c r="O42" s="73" t="n"/>
      <c r="P42" s="73" t="n"/>
      <c r="Q42" s="434" t="n"/>
      <c r="R42" s="434" t="n"/>
      <c r="S42" s="124" t="n"/>
      <c r="T42" s="51" t="n"/>
      <c r="U42" s="61" t="n"/>
    </row>
    <row r="43" customFormat="1" s="52">
      <c r="A43" s="124" t="n"/>
      <c r="B43" s="124" t="inlineStr">
        <is>
          <t>LIAISON XL</t>
        </is>
      </c>
      <c r="C43" s="124" t="inlineStr">
        <is>
          <t>ALDO</t>
        </is>
      </c>
      <c r="D43" s="124" t="n"/>
      <c r="E43" s="124" t="n"/>
      <c r="F43" s="124" t="n"/>
      <c r="G43" s="124" t="n"/>
      <c r="H43" s="124" t="n"/>
      <c r="I43" s="124" t="n"/>
      <c r="J43" s="124" t="n"/>
      <c r="K43" s="124" t="n"/>
      <c r="L43" s="124" t="n"/>
      <c r="M43" s="124" t="n"/>
      <c r="N43" s="124" t="n"/>
      <c r="O43" s="73" t="n"/>
      <c r="P43" s="73" t="n"/>
      <c r="Q43" s="434" t="n"/>
      <c r="R43" s="434" t="n"/>
      <c r="S43" s="124" t="n"/>
      <c r="T43" s="51" t="n"/>
      <c r="U43" s="61" t="n"/>
    </row>
    <row r="44" customFormat="1" s="52">
      <c r="A44" s="124" t="n"/>
      <c r="B44" s="124" t="inlineStr">
        <is>
          <t>LIAISON XL</t>
        </is>
      </c>
      <c r="C44" s="124" t="inlineStr">
        <is>
          <t>ALDO</t>
        </is>
      </c>
      <c r="D44" s="124" t="n"/>
      <c r="E44" s="124" t="n"/>
      <c r="F44" s="124" t="n"/>
      <c r="G44" s="124" t="n"/>
      <c r="H44" s="124" t="n"/>
      <c r="I44" s="124" t="n"/>
      <c r="J44" s="124" t="n"/>
      <c r="K44" s="124" t="n"/>
      <c r="L44" s="124" t="n"/>
      <c r="M44" s="124" t="n"/>
      <c r="N44" s="124" t="n"/>
      <c r="O44" s="73" t="n"/>
      <c r="P44" s="73" t="n"/>
      <c r="Q44" s="434" t="n"/>
      <c r="R44" s="434" t="n"/>
      <c r="S44" s="124" t="n"/>
      <c r="T44" s="51" t="n"/>
      <c r="U44" s="61" t="n"/>
    </row>
    <row r="45" customFormat="1" s="52">
      <c r="A45" s="124" t="n"/>
      <c r="B45" s="124" t="inlineStr">
        <is>
          <t>LIAISON XL</t>
        </is>
      </c>
      <c r="C45" s="124" t="inlineStr">
        <is>
          <t>ALDO</t>
        </is>
      </c>
      <c r="D45" s="124" t="n"/>
      <c r="E45" s="124" t="n"/>
      <c r="F45" s="124" t="n"/>
      <c r="G45" s="124" t="n"/>
      <c r="H45" s="124" t="n"/>
      <c r="I45" s="124" t="n"/>
      <c r="J45" s="124" t="n"/>
      <c r="K45" s="124" t="n"/>
      <c r="L45" s="124" t="n"/>
      <c r="M45" s="124" t="n"/>
      <c r="N45" s="124" t="n"/>
      <c r="O45" s="73" t="n"/>
      <c r="P45" s="73" t="n"/>
      <c r="Q45" s="434" t="n"/>
      <c r="R45" s="434" t="n"/>
      <c r="S45" s="124" t="n"/>
      <c r="T45" s="51" t="n"/>
      <c r="U45" s="61" t="n"/>
    </row>
    <row r="46" customFormat="1" s="52">
      <c r="A46" s="124" t="n"/>
      <c r="B46" s="124" t="inlineStr">
        <is>
          <t>LIAISON XL</t>
        </is>
      </c>
      <c r="C46" s="124" t="inlineStr">
        <is>
          <t>ALDO</t>
        </is>
      </c>
      <c r="D46" s="124" t="n"/>
      <c r="E46" s="124" t="n"/>
      <c r="F46" s="124" t="n"/>
      <c r="G46" s="124" t="n"/>
      <c r="H46" s="124" t="n"/>
      <c r="I46" s="124" t="n"/>
      <c r="J46" s="124" t="n"/>
      <c r="K46" s="124" t="n"/>
      <c r="L46" s="124" t="n"/>
      <c r="M46" s="124" t="n"/>
      <c r="N46" s="124" t="n"/>
      <c r="O46" s="73" t="n"/>
      <c r="P46" s="73" t="n"/>
      <c r="Q46" s="434" t="n"/>
      <c r="R46" s="434" t="n"/>
      <c r="S46" s="124" t="n"/>
      <c r="T46" s="51" t="n"/>
      <c r="U46" s="61" t="n"/>
    </row>
    <row r="47" customFormat="1" s="52">
      <c r="A47" s="124" t="n"/>
      <c r="B47" s="124" t="inlineStr">
        <is>
          <t>LIAISON XL</t>
        </is>
      </c>
      <c r="C47" s="124" t="inlineStr">
        <is>
          <t>ALDO</t>
        </is>
      </c>
      <c r="D47" s="124" t="n"/>
      <c r="E47" s="124" t="n"/>
      <c r="F47" s="124" t="n"/>
      <c r="G47" s="124" t="n"/>
      <c r="H47" s="124" t="n"/>
      <c r="I47" s="124" t="n"/>
      <c r="J47" s="124" t="n"/>
      <c r="K47" s="124" t="n"/>
      <c r="L47" s="124" t="n"/>
      <c r="M47" s="124" t="n"/>
      <c r="N47" s="124" t="n"/>
      <c r="O47" s="73" t="n"/>
      <c r="P47" s="73" t="n"/>
      <c r="Q47" s="434" t="n"/>
      <c r="R47" s="434" t="n"/>
      <c r="S47" s="124" t="n"/>
      <c r="T47" s="51" t="n"/>
      <c r="U47" s="61" t="n"/>
    </row>
    <row r="48" customFormat="1" s="52">
      <c r="A48" s="124" t="n"/>
      <c r="B48" s="124" t="inlineStr">
        <is>
          <t>C6000-A:E1-1</t>
        </is>
      </c>
      <c r="C48" s="124" t="inlineStr">
        <is>
          <t>ANTI-THYROID PEROXIDASE AB</t>
        </is>
      </c>
      <c r="D48" s="124" t="n"/>
      <c r="E48" s="124" t="n"/>
      <c r="F48" s="124" t="n"/>
      <c r="G48" s="124" t="n"/>
      <c r="H48" s="124" t="n"/>
      <c r="I48" s="124" t="n"/>
      <c r="J48" s="124" t="n"/>
      <c r="K48" s="124" t="n"/>
      <c r="L48" s="124" t="n"/>
      <c r="M48" s="124" t="n"/>
      <c r="N48" s="124" t="n"/>
      <c r="O48" s="73" t="n"/>
      <c r="P48" s="73" t="n"/>
      <c r="Q48" s="434" t="n"/>
      <c r="R48" s="434" t="n"/>
      <c r="S48" s="124" t="n"/>
      <c r="T48" s="51" t="n"/>
      <c r="U48" s="61" t="n"/>
    </row>
    <row r="49" customFormat="1" s="52">
      <c r="A49" s="124" t="n"/>
      <c r="B49" s="124" t="inlineStr">
        <is>
          <t>C6000-A:E1-1</t>
        </is>
      </c>
      <c r="C49" s="124" t="inlineStr">
        <is>
          <t>ANTI-THYROID PEROXIDASE AB</t>
        </is>
      </c>
      <c r="D49" s="124" t="n"/>
      <c r="E49" s="124" t="n"/>
      <c r="F49" s="124" t="n"/>
      <c r="G49" s="124" t="n"/>
      <c r="H49" s="124" t="n"/>
      <c r="I49" s="124" t="n"/>
      <c r="J49" s="124" t="n"/>
      <c r="K49" s="124" t="n"/>
      <c r="L49" s="124" t="n"/>
      <c r="M49" s="124" t="n"/>
      <c r="N49" s="124" t="n"/>
      <c r="O49" s="73" t="n"/>
      <c r="P49" s="73" t="n"/>
      <c r="Q49" s="434" t="n"/>
      <c r="R49" s="434" t="n"/>
      <c r="S49" s="124" t="n"/>
      <c r="T49" s="51" t="n"/>
      <c r="U49" s="61" t="n"/>
    </row>
    <row r="50" customFormat="1" s="52">
      <c r="A50" s="124" t="n"/>
      <c r="B50" s="124" t="inlineStr">
        <is>
          <t>C6000-A:E1-1</t>
        </is>
      </c>
      <c r="C50" s="124" t="inlineStr">
        <is>
          <t>ANTI-THYROID PEROXIDASE AB</t>
        </is>
      </c>
      <c r="D50" s="124" t="n"/>
      <c r="E50" s="124" t="n"/>
      <c r="F50" s="124" t="n"/>
      <c r="G50" s="124" t="n"/>
      <c r="H50" s="124" t="n"/>
      <c r="I50" s="124" t="n"/>
      <c r="J50" s="124" t="n"/>
      <c r="K50" s="124" t="n"/>
      <c r="L50" s="124" t="n"/>
      <c r="M50" s="124" t="n"/>
      <c r="N50" s="124" t="n"/>
      <c r="O50" s="73" t="n"/>
      <c r="P50" s="73" t="n"/>
      <c r="Q50" s="434" t="n"/>
      <c r="R50" s="434" t="n"/>
      <c r="S50" s="124" t="n"/>
      <c r="T50" s="51" t="n"/>
      <c r="U50" s="61" t="n"/>
    </row>
    <row r="51" customFormat="1" s="52">
      <c r="A51" s="124" t="n"/>
      <c r="B51" s="124" t="inlineStr">
        <is>
          <t>C6000-A:E1-1</t>
        </is>
      </c>
      <c r="C51" s="124" t="inlineStr">
        <is>
          <t>ANTI-THYROID PEROXIDASE AB</t>
        </is>
      </c>
      <c r="D51" s="124" t="n"/>
      <c r="E51" s="124" t="n"/>
      <c r="F51" s="124" t="n"/>
      <c r="G51" s="124" t="n"/>
      <c r="H51" s="124" t="n"/>
      <c r="I51" s="124" t="n"/>
      <c r="J51" s="124" t="n"/>
      <c r="K51" s="124" t="n"/>
      <c r="L51" s="124" t="n"/>
      <c r="M51" s="124" t="n"/>
      <c r="N51" s="124" t="n"/>
      <c r="O51" s="73" t="n"/>
      <c r="P51" s="73" t="n"/>
      <c r="Q51" s="434" t="n"/>
      <c r="R51" s="434" t="n"/>
      <c r="S51" s="124" t="n"/>
      <c r="T51" s="51" t="n"/>
      <c r="U51" s="61" t="n"/>
    </row>
    <row r="52" customFormat="1" s="52">
      <c r="A52" s="124" t="n"/>
      <c r="B52" s="124" t="inlineStr">
        <is>
          <t>C6000-A:E1-1</t>
        </is>
      </c>
      <c r="C52" s="124" t="inlineStr">
        <is>
          <t>ANTI-THYROID PEROXIDASE AB</t>
        </is>
      </c>
      <c r="D52" s="124" t="n"/>
      <c r="E52" s="124" t="n"/>
      <c r="F52" s="124" t="n"/>
      <c r="G52" s="124" t="n"/>
      <c r="H52" s="124" t="n"/>
      <c r="I52" s="124" t="n"/>
      <c r="J52" s="124" t="n"/>
      <c r="K52" s="124" t="n"/>
      <c r="L52" s="124" t="n"/>
      <c r="M52" s="124" t="n"/>
      <c r="N52" s="124" t="n"/>
      <c r="O52" s="73" t="n"/>
      <c r="P52" s="73" t="n"/>
      <c r="Q52" s="434" t="n"/>
      <c r="R52" s="434" t="n"/>
      <c r="S52" s="124" t="n"/>
      <c r="T52" s="51" t="n"/>
      <c r="U52" s="61" t="n"/>
    </row>
    <row r="53" customFormat="1" s="52">
      <c r="A53" s="124" t="n"/>
      <c r="B53" s="124" t="inlineStr">
        <is>
          <t>C6000-A:E1-1</t>
        </is>
      </c>
      <c r="C53" s="124" t="inlineStr">
        <is>
          <t>ANTI-THYROID PEROXIDASE AB</t>
        </is>
      </c>
      <c r="D53" s="124" t="n"/>
      <c r="E53" s="124" t="n"/>
      <c r="F53" s="124" t="n"/>
      <c r="G53" s="124" t="n"/>
      <c r="H53" s="124" t="n"/>
      <c r="I53" s="124" t="n"/>
      <c r="J53" s="124" t="n"/>
      <c r="K53" s="124" t="n"/>
      <c r="L53" s="124" t="n"/>
      <c r="M53" s="124" t="n"/>
      <c r="N53" s="124" t="n"/>
      <c r="O53" s="73" t="n"/>
      <c r="P53" s="73" t="n"/>
      <c r="Q53" s="434" t="n"/>
      <c r="R53" s="434" t="n"/>
      <c r="S53" s="124" t="n"/>
      <c r="T53" s="51" t="n"/>
      <c r="U53" s="61" t="n"/>
    </row>
    <row r="54" customFormat="1" s="52">
      <c r="A54" s="124" t="n"/>
      <c r="B54" s="124" t="inlineStr">
        <is>
          <t>C6000-A:E2-2</t>
        </is>
      </c>
      <c r="C54" s="124" t="inlineStr">
        <is>
          <t>C-peptide</t>
        </is>
      </c>
      <c r="D54" s="124" t="n"/>
      <c r="E54" s="124" t="n"/>
      <c r="F54" s="124" t="n"/>
      <c r="G54" s="124" t="n"/>
      <c r="H54" s="124" t="n"/>
      <c r="I54" s="124" t="n"/>
      <c r="J54" s="124" t="n"/>
      <c r="K54" s="124" t="n"/>
      <c r="L54" s="124" t="n"/>
      <c r="M54" s="124" t="n"/>
      <c r="N54" s="124" t="n"/>
      <c r="O54" s="73" t="n"/>
      <c r="P54" s="73" t="n"/>
      <c r="Q54" s="434" t="n"/>
      <c r="R54" s="434" t="n"/>
      <c r="S54" s="124" t="n"/>
      <c r="T54" s="51" t="n"/>
      <c r="U54" s="61" t="n"/>
    </row>
    <row r="55" customFormat="1" s="52">
      <c r="A55" s="124" t="n"/>
      <c r="B55" s="124" t="inlineStr">
        <is>
          <t>C6000-A:E2-2</t>
        </is>
      </c>
      <c r="C55" s="124" t="inlineStr">
        <is>
          <t>C-peptide</t>
        </is>
      </c>
      <c r="D55" s="124" t="n"/>
      <c r="E55" s="124" t="n"/>
      <c r="F55" s="124" t="n"/>
      <c r="G55" s="124" t="n"/>
      <c r="H55" s="124" t="n"/>
      <c r="I55" s="124" t="n"/>
      <c r="J55" s="124" t="n"/>
      <c r="K55" s="124" t="n"/>
      <c r="L55" s="124" t="n"/>
      <c r="M55" s="124" t="n"/>
      <c r="N55" s="124" t="n"/>
      <c r="O55" s="73" t="n"/>
      <c r="P55" s="73" t="n"/>
      <c r="Q55" s="434" t="n"/>
      <c r="R55" s="434" t="n"/>
      <c r="S55" s="124" t="n"/>
      <c r="T55" s="51" t="n"/>
      <c r="U55" s="61" t="n"/>
    </row>
    <row r="56" customFormat="1" s="52">
      <c r="A56" s="124" t="n"/>
      <c r="B56" s="124" t="inlineStr">
        <is>
          <t>LIAISON XL</t>
        </is>
      </c>
      <c r="C56" s="124" t="inlineStr">
        <is>
          <t>C-peptide</t>
        </is>
      </c>
      <c r="D56" s="124" t="n"/>
      <c r="E56" s="124" t="n"/>
      <c r="F56" s="124" t="n"/>
      <c r="G56" s="124" t="n"/>
      <c r="H56" s="124" t="n"/>
      <c r="I56" s="124" t="n"/>
      <c r="J56" s="124" t="n"/>
      <c r="K56" s="124" t="n"/>
      <c r="L56" s="124" t="n"/>
      <c r="M56" s="124" t="n"/>
      <c r="N56" s="124" t="n"/>
      <c r="O56" s="73" t="n"/>
      <c r="P56" s="73" t="n"/>
      <c r="Q56" s="434" t="n"/>
      <c r="R56" s="434" t="n"/>
      <c r="S56" s="124" t="n"/>
      <c r="T56" s="51" t="n"/>
      <c r="U56" s="61" t="n"/>
    </row>
    <row r="57" customFormat="1" s="52">
      <c r="A57" s="124" t="n"/>
      <c r="B57" s="124" t="inlineStr">
        <is>
          <t>LIAISON XL</t>
        </is>
      </c>
      <c r="C57" s="124" t="inlineStr">
        <is>
          <t>C-peptide</t>
        </is>
      </c>
      <c r="D57" s="124" t="n"/>
      <c r="E57" s="124" t="n"/>
      <c r="F57" s="124" t="n"/>
      <c r="G57" s="124" t="n"/>
      <c r="H57" s="124" t="n"/>
      <c r="I57" s="124" t="n"/>
      <c r="J57" s="124" t="n"/>
      <c r="K57" s="124" t="n"/>
      <c r="L57" s="124" t="n"/>
      <c r="M57" s="124" t="n"/>
      <c r="N57" s="124" t="n"/>
      <c r="O57" s="73" t="n"/>
      <c r="P57" s="73" t="n"/>
      <c r="Q57" s="434" t="n"/>
      <c r="R57" s="434" t="n"/>
      <c r="S57" s="124" t="n"/>
      <c r="T57" s="51" t="n"/>
      <c r="U57" s="61" t="n"/>
    </row>
    <row r="58" customFormat="1" s="52">
      <c r="A58" s="124" t="n"/>
      <c r="B58" s="124" t="inlineStr">
        <is>
          <t>LIAISON XL</t>
        </is>
      </c>
      <c r="C58" s="124" t="inlineStr">
        <is>
          <t>Human growth hormone</t>
        </is>
      </c>
      <c r="D58" s="124" t="n"/>
      <c r="E58" s="124" t="n"/>
      <c r="F58" s="124" t="n"/>
      <c r="G58" s="124" t="n"/>
      <c r="H58" s="124" t="n"/>
      <c r="I58" s="124" t="n"/>
      <c r="J58" s="124" t="n"/>
      <c r="K58" s="124" t="n"/>
      <c r="L58" s="124" t="n"/>
      <c r="M58" s="124" t="n"/>
      <c r="N58" s="124" t="n"/>
      <c r="O58" s="73" t="n"/>
      <c r="P58" s="73" t="n"/>
      <c r="Q58" s="434" t="n"/>
      <c r="R58" s="434" t="n"/>
      <c r="S58" s="124" t="n"/>
      <c r="T58" s="51" t="n"/>
      <c r="U58" s="61" t="n"/>
    </row>
    <row r="59" customFormat="1" s="52">
      <c r="A59" s="124" t="n"/>
      <c r="B59" s="124" t="inlineStr">
        <is>
          <t>LIAISON XL</t>
        </is>
      </c>
      <c r="C59" s="124" t="inlineStr">
        <is>
          <t>Human growth hormone</t>
        </is>
      </c>
      <c r="D59" s="124" t="n"/>
      <c r="E59" s="124" t="n"/>
      <c r="F59" s="124" t="n"/>
      <c r="G59" s="124" t="n"/>
      <c r="H59" s="124" t="n"/>
      <c r="I59" s="124" t="n"/>
      <c r="J59" s="124" t="n"/>
      <c r="K59" s="124" t="n"/>
      <c r="L59" s="124" t="n"/>
      <c r="M59" s="124" t="n"/>
      <c r="N59" s="124" t="n"/>
      <c r="O59" s="73" t="n"/>
      <c r="P59" s="73" t="n"/>
      <c r="Q59" s="434" t="n"/>
      <c r="R59" s="434" t="n"/>
      <c r="S59" s="124" t="n"/>
      <c r="T59" s="51" t="n"/>
      <c r="U59" s="61" t="n"/>
    </row>
    <row r="60" customFormat="1" s="52">
      <c r="A60" s="124" t="n"/>
      <c r="B60" s="124" t="inlineStr">
        <is>
          <t>LIAISON XL</t>
        </is>
      </c>
      <c r="C60" s="124" t="inlineStr">
        <is>
          <t>Insulin-like growth factor I</t>
        </is>
      </c>
      <c r="D60" s="124" t="n"/>
      <c r="E60" s="124" t="n"/>
      <c r="F60" s="124" t="n"/>
      <c r="G60" s="124" t="n"/>
      <c r="H60" s="124" t="n"/>
      <c r="I60" s="124" t="n"/>
      <c r="J60" s="124" t="n"/>
      <c r="K60" s="124" t="n"/>
      <c r="L60" s="124" t="n"/>
      <c r="M60" s="124" t="n"/>
      <c r="N60" s="124" t="n"/>
      <c r="O60" s="73" t="n"/>
      <c r="P60" s="73" t="n"/>
      <c r="Q60" s="434" t="n"/>
      <c r="R60" s="434" t="n"/>
      <c r="S60" s="124" t="n"/>
      <c r="T60" s="51" t="n"/>
      <c r="U60" s="61" t="n"/>
    </row>
    <row r="61" customFormat="1" s="52">
      <c r="A61" s="124" t="n"/>
      <c r="B61" s="124" t="inlineStr">
        <is>
          <t>LIAISON XL</t>
        </is>
      </c>
      <c r="C61" s="124" t="inlineStr">
        <is>
          <t>Insulin-like growth factor I</t>
        </is>
      </c>
      <c r="D61" s="124" t="n"/>
      <c r="E61" s="124" t="n"/>
      <c r="F61" s="124" t="n"/>
      <c r="G61" s="124" t="n"/>
      <c r="H61" s="124" t="n"/>
      <c r="I61" s="124" t="n"/>
      <c r="J61" s="124" t="n"/>
      <c r="K61" s="124" t="n"/>
      <c r="L61" s="124" t="n"/>
      <c r="M61" s="124" t="n"/>
      <c r="N61" s="124" t="n"/>
      <c r="O61" s="73" t="n"/>
      <c r="P61" s="73" t="n"/>
      <c r="Q61" s="434" t="n"/>
      <c r="R61" s="434" t="n"/>
      <c r="S61" s="124" t="n"/>
      <c r="T61" s="51" t="n"/>
      <c r="U61" s="61" t="n"/>
    </row>
    <row r="62" customFormat="1" s="52">
      <c r="A62" s="124" t="n"/>
      <c r="B62" s="124" t="inlineStr">
        <is>
          <t>LIAISON XL</t>
        </is>
      </c>
      <c r="C62" s="124" t="inlineStr">
        <is>
          <t>Renin</t>
        </is>
      </c>
      <c r="D62" s="124" t="n"/>
      <c r="E62" s="124" t="n"/>
      <c r="F62" s="124" t="n"/>
      <c r="G62" s="124" t="n"/>
      <c r="H62" s="124" t="n"/>
      <c r="I62" s="124" t="n"/>
      <c r="J62" s="124" t="n"/>
      <c r="K62" s="124" t="n"/>
      <c r="L62" s="124" t="n"/>
      <c r="M62" s="124" t="n"/>
      <c r="N62" s="124" t="n"/>
      <c r="O62" s="73" t="n"/>
      <c r="P62" s="73" t="n"/>
      <c r="Q62" s="434" t="n"/>
      <c r="R62" s="434" t="n"/>
      <c r="S62" s="124" t="n"/>
      <c r="T62" s="51" t="n"/>
      <c r="U62" s="61" t="n"/>
    </row>
    <row r="63" customFormat="1" s="52">
      <c r="A63" s="124" t="n"/>
      <c r="B63" s="124" t="inlineStr">
        <is>
          <t>LIAISON XL</t>
        </is>
      </c>
      <c r="C63" s="124" t="inlineStr">
        <is>
          <t>Renin</t>
        </is>
      </c>
      <c r="D63" s="124" t="n"/>
      <c r="E63" s="124" t="n"/>
      <c r="F63" s="124" t="n"/>
      <c r="G63" s="124" t="n"/>
      <c r="H63" s="124" t="n"/>
      <c r="I63" s="124" t="n"/>
      <c r="J63" s="124" t="n"/>
      <c r="K63" s="124" t="n"/>
      <c r="L63" s="124" t="n"/>
      <c r="M63" s="124" t="n"/>
      <c r="N63" s="124" t="n"/>
      <c r="O63" s="73" t="n"/>
      <c r="P63" s="73" t="n"/>
      <c r="Q63" s="434" t="n"/>
      <c r="R63" s="434" t="n"/>
      <c r="S63" s="124" t="n"/>
      <c r="T63" s="51" t="n"/>
      <c r="U63" s="61" t="n"/>
    </row>
    <row r="64" customFormat="1" s="52">
      <c r="A64" s="124" t="n"/>
      <c r="B64" s="48" t="n"/>
      <c r="C64" s="48" t="n"/>
      <c r="D64" s="48" t="n"/>
      <c r="E64" s="48" t="n"/>
      <c r="F64" s="48" t="n"/>
      <c r="G64" s="48" t="n"/>
      <c r="H64" s="48" t="n"/>
      <c r="I64" s="48" t="n"/>
      <c r="J64" s="48" t="n"/>
      <c r="K64" s="48" t="n"/>
      <c r="L64" s="48" t="n"/>
      <c r="M64" s="48" t="n"/>
      <c r="N64" s="48" t="n"/>
      <c r="O64" s="73" t="n"/>
      <c r="P64" s="73" t="n"/>
      <c r="Q64" s="434" t="n"/>
      <c r="R64" s="434" t="n"/>
      <c r="S64" s="124" t="n"/>
      <c r="T64" s="51" t="n"/>
      <c r="U64" s="61" t="n"/>
    </row>
    <row r="65" customFormat="1" s="52">
      <c r="A65" s="124" t="n"/>
      <c r="B65" s="48" t="n"/>
      <c r="C65" s="48" t="n"/>
      <c r="D65" s="48" t="n"/>
      <c r="E65" s="48" t="n"/>
      <c r="F65" s="48" t="n"/>
      <c r="G65" s="48" t="n"/>
      <c r="H65" s="48" t="n"/>
      <c r="I65" s="48" t="n"/>
      <c r="J65" s="48" t="n"/>
      <c r="K65" s="48" t="n"/>
      <c r="L65" s="48" t="n"/>
      <c r="M65" s="48" t="n"/>
      <c r="N65" s="48" t="n"/>
      <c r="O65" s="73" t="n"/>
      <c r="P65" s="73" t="n"/>
      <c r="Q65" s="434" t="n"/>
      <c r="R65" s="434" t="n"/>
      <c r="S65" s="124" t="n"/>
      <c r="T65" s="51" t="n"/>
      <c r="U65" s="61" t="n"/>
    </row>
    <row r="66" customFormat="1" s="52">
      <c r="A66" s="124" t="n"/>
      <c r="B66" s="48" t="n"/>
      <c r="C66" s="48" t="n"/>
      <c r="D66" s="48" t="n"/>
      <c r="E66" s="48" t="n"/>
      <c r="F66" s="48" t="n"/>
      <c r="G66" s="48" t="n"/>
      <c r="H66" s="48" t="n"/>
      <c r="I66" s="48" t="n"/>
      <c r="J66" s="48" t="n"/>
      <c r="K66" s="48" t="n"/>
      <c r="L66" s="48" t="n"/>
      <c r="M66" s="48" t="n"/>
      <c r="N66" s="48" t="n"/>
      <c r="O66" s="73" t="n"/>
      <c r="P66" s="73" t="n"/>
      <c r="Q66" s="434" t="n"/>
      <c r="R66" s="434" t="n"/>
      <c r="S66" s="124" t="n"/>
      <c r="T66" s="51" t="n"/>
      <c r="U66" s="61" t="n"/>
    </row>
    <row r="67" customFormat="1" s="52">
      <c r="A67" s="124" t="n"/>
      <c r="B67" s="48" t="n"/>
      <c r="C67" s="48" t="n"/>
      <c r="D67" s="48" t="n"/>
      <c r="E67" s="48" t="n"/>
      <c r="F67" s="48" t="n"/>
      <c r="G67" s="48" t="n"/>
      <c r="H67" s="48" t="n"/>
      <c r="I67" s="48" t="n"/>
      <c r="J67" s="48" t="n"/>
      <c r="K67" s="48" t="n"/>
      <c r="L67" s="48" t="n"/>
      <c r="M67" s="48" t="n"/>
      <c r="N67" s="48" t="n"/>
      <c r="O67" s="73" t="n"/>
      <c r="P67" s="73" t="n"/>
      <c r="Q67" s="434" t="n"/>
      <c r="R67" s="434" t="n"/>
      <c r="S67" s="124" t="n"/>
      <c r="T67" s="51" t="n"/>
      <c r="U67" s="61" t="n"/>
    </row>
    <row r="68" customFormat="1" s="52">
      <c r="A68" s="124" t="n"/>
      <c r="B68" s="48" t="n"/>
      <c r="C68" s="48" t="n"/>
      <c r="D68" s="48" t="n"/>
      <c r="E68" s="48" t="n"/>
      <c r="F68" s="48" t="n"/>
      <c r="G68" s="48" t="n"/>
      <c r="H68" s="48" t="n"/>
      <c r="I68" s="48" t="n"/>
      <c r="J68" s="48" t="n"/>
      <c r="K68" s="48" t="n"/>
      <c r="L68" s="48" t="n"/>
      <c r="M68" s="48" t="n"/>
      <c r="N68" s="48" t="n"/>
      <c r="O68" s="73" t="n"/>
      <c r="P68" s="73" t="n"/>
      <c r="Q68" s="434" t="n"/>
      <c r="R68" s="434" t="n"/>
      <c r="S68" s="124" t="n"/>
      <c r="T68" s="51" t="n"/>
      <c r="U68" s="61" t="n"/>
    </row>
    <row r="69" customFormat="1" s="52">
      <c r="A69" s="124" t="n"/>
      <c r="B69" s="124" t="n"/>
      <c r="C69" s="124" t="n"/>
      <c r="D69" s="124" t="n"/>
      <c r="E69" s="124" t="n"/>
      <c r="F69" s="124" t="n"/>
      <c r="G69" s="124" t="n"/>
      <c r="H69" s="124" t="n"/>
      <c r="I69" s="124" t="n"/>
      <c r="J69" s="124" t="n"/>
      <c r="K69" s="124" t="n"/>
      <c r="L69" s="124" t="n"/>
      <c r="M69" s="124" t="n"/>
      <c r="N69" s="124" t="n"/>
      <c r="O69" s="73" t="n"/>
      <c r="P69" s="73" t="n"/>
      <c r="Q69" s="434" t="n"/>
      <c r="R69" s="434" t="n"/>
      <c r="S69" s="124" t="n"/>
      <c r="T69" s="51" t="n"/>
      <c r="U69" s="61" t="n"/>
    </row>
    <row r="70" customFormat="1" s="52">
      <c r="A70" s="60" t="n">
        <v>44540.41864583334</v>
      </c>
      <c r="B70" s="124" t="n"/>
      <c r="C70" s="124" t="n"/>
      <c r="D70" s="124" t="n"/>
      <c r="E70" s="124" t="n"/>
      <c r="F70" s="124" t="n"/>
      <c r="G70" s="124" t="n"/>
      <c r="H70" s="124" t="n"/>
      <c r="I70" s="124" t="n"/>
      <c r="J70" s="124" t="n"/>
      <c r="K70" s="124" t="n"/>
      <c r="L70" s="124" t="n"/>
      <c r="M70" s="124" t="n"/>
      <c r="N70" s="124" t="n"/>
      <c r="O70" s="73" t="n"/>
      <c r="P70" s="73" t="n"/>
      <c r="Q70" s="434" t="n"/>
      <c r="R70" s="434" t="n"/>
      <c r="S70" s="124" t="n"/>
      <c r="T70" s="51" t="n"/>
      <c r="U70" s="61" t="n"/>
    </row>
    <row r="71" customFormat="1" s="52">
      <c r="A71" s="433" t="n"/>
      <c r="B71" s="433" t="n"/>
      <c r="C71" s="433" t="n"/>
      <c r="D71" s="433" t="n"/>
      <c r="E71" s="427" t="n"/>
      <c r="F71" s="434" t="n"/>
      <c r="G71" s="79" t="n"/>
      <c r="H71" s="72" t="n"/>
      <c r="I71" s="72" t="n"/>
      <c r="J71" s="79" t="n"/>
      <c r="K71" s="72" t="n"/>
      <c r="L71" s="72" t="n"/>
      <c r="M71" s="72" t="n"/>
      <c r="N71" s="73" t="n"/>
      <c r="O71" s="73" t="n"/>
      <c r="P71" s="73" t="n"/>
      <c r="Q71" s="434" t="n"/>
      <c r="R71" s="434" t="n"/>
      <c r="S71" s="124" t="n"/>
      <c r="T71" s="51" t="n"/>
      <c r="U71" s="61" t="n"/>
    </row>
    <row r="72" customFormat="1" s="52">
      <c r="A72" s="433" t="n"/>
      <c r="B72" s="433" t="n"/>
      <c r="C72" s="433" t="n"/>
      <c r="D72" s="433" t="n"/>
      <c r="E72" s="427" t="n"/>
      <c r="F72" s="434" t="n"/>
      <c r="G72" s="79" t="n"/>
      <c r="H72" s="72" t="n"/>
      <c r="I72" s="72" t="n"/>
      <c r="J72" s="79" t="n"/>
      <c r="K72" s="72" t="n"/>
      <c r="L72" s="72" t="n"/>
      <c r="M72" s="72" t="n"/>
      <c r="N72" s="73" t="n"/>
      <c r="O72" s="73" t="n"/>
      <c r="P72" s="73" t="n"/>
      <c r="Q72" s="434" t="n"/>
      <c r="R72" s="434" t="n"/>
      <c r="S72" s="124" t="n"/>
      <c r="T72" s="51" t="n"/>
      <c r="U72" s="61" t="n"/>
    </row>
    <row r="73" customFormat="1" s="52">
      <c r="A73" s="124" t="n"/>
      <c r="B73" s="124" t="n"/>
      <c r="C73" s="124" t="n"/>
      <c r="D73" s="124" t="n"/>
      <c r="E73" s="124" t="n"/>
      <c r="F73" s="124" t="n"/>
      <c r="G73" s="124" t="n"/>
      <c r="H73" s="124" t="n"/>
      <c r="I73" s="124" t="n"/>
      <c r="J73" s="124" t="n"/>
      <c r="K73" s="124" t="n"/>
      <c r="L73" s="124" t="n"/>
      <c r="M73" s="124" t="n"/>
      <c r="N73" s="124" t="n"/>
      <c r="O73" s="73" t="n"/>
      <c r="P73" s="73" t="n"/>
      <c r="Q73" s="434" t="n"/>
      <c r="R73" s="434" t="n"/>
      <c r="S73" s="124" t="n"/>
      <c r="T73" s="51" t="n"/>
      <c r="U73" s="61" t="n"/>
    </row>
    <row r="74" customFormat="1" s="52">
      <c r="A74" s="60" t="n"/>
      <c r="B74" s="124" t="n"/>
      <c r="C74" s="124" t="n"/>
      <c r="D74" s="124" t="n"/>
      <c r="E74" s="124" t="n"/>
      <c r="F74" s="124" t="n"/>
      <c r="G74" s="124" t="n"/>
      <c r="H74" s="124" t="n"/>
      <c r="I74" s="124" t="n"/>
      <c r="J74" s="124" t="n"/>
      <c r="K74" s="124" t="n"/>
      <c r="L74" s="124" t="n"/>
      <c r="M74" s="124" t="n"/>
      <c r="N74" s="124" t="n"/>
      <c r="O74" s="73" t="n"/>
      <c r="P74" s="73" t="n"/>
      <c r="Q74" s="434" t="n"/>
      <c r="R74" s="434" t="n"/>
      <c r="S74" s="124" t="n"/>
      <c r="T74" s="51" t="n"/>
      <c r="U74" s="61" t="n"/>
    </row>
    <row r="75" customFormat="1" s="52">
      <c r="A75" s="60" t="n"/>
      <c r="B75" s="124" t="n"/>
      <c r="C75" s="124" t="n"/>
      <c r="D75" s="124" t="n"/>
      <c r="E75" s="124" t="n"/>
      <c r="F75" s="124" t="n"/>
      <c r="G75" s="124" t="n"/>
      <c r="H75" s="124" t="n"/>
      <c r="I75" s="124" t="n"/>
      <c r="J75" s="124" t="n"/>
      <c r="K75" s="124" t="n"/>
      <c r="L75" s="124" t="n"/>
      <c r="M75" s="124" t="n"/>
      <c r="N75" s="124" t="n"/>
      <c r="O75" s="73" t="n"/>
      <c r="P75" s="73" t="n"/>
      <c r="Q75" s="434" t="n"/>
      <c r="R75" s="434" t="n"/>
      <c r="S75" s="124" t="n"/>
      <c r="T75" s="51" t="n"/>
      <c r="U75" s="61" t="n"/>
    </row>
    <row r="76" customFormat="1" s="52">
      <c r="A76" s="60" t="n"/>
      <c r="B76" s="124" t="n"/>
      <c r="C76" s="124" t="n"/>
      <c r="D76" s="124" t="n"/>
      <c r="E76" s="124" t="n"/>
      <c r="F76" s="124" t="n"/>
      <c r="G76" s="124" t="n"/>
      <c r="H76" s="124" t="n"/>
      <c r="I76" s="124" t="n"/>
      <c r="J76" s="124" t="n"/>
      <c r="K76" s="124" t="n"/>
      <c r="L76" s="124" t="n"/>
      <c r="M76" s="124" t="n"/>
      <c r="N76" s="124" t="n"/>
      <c r="O76" s="73" t="n"/>
      <c r="P76" s="73" t="n"/>
      <c r="Q76" s="434" t="n"/>
      <c r="R76" s="434" t="n"/>
      <c r="S76" s="124" t="n"/>
      <c r="T76" s="51" t="n"/>
      <c r="U76" s="61" t="n"/>
    </row>
    <row r="77" customFormat="1" s="52">
      <c r="A77" s="60" t="n"/>
      <c r="B77" s="124" t="n"/>
      <c r="C77" s="124" t="n"/>
      <c r="D77" s="124" t="n"/>
      <c r="E77" s="124" t="n"/>
      <c r="F77" s="124" t="n"/>
      <c r="G77" s="124" t="n"/>
      <c r="H77" s="124" t="n"/>
      <c r="I77" s="124" t="n"/>
      <c r="J77" s="124" t="n"/>
      <c r="K77" s="124" t="n"/>
      <c r="L77" s="124" t="n"/>
      <c r="M77" s="124" t="n"/>
      <c r="N77" s="124" t="n"/>
      <c r="O77" s="73" t="n"/>
      <c r="P77" s="73" t="n"/>
      <c r="Q77" s="434" t="n"/>
      <c r="R77" s="434" t="n"/>
      <c r="S77" s="124" t="n"/>
      <c r="T77" s="51" t="n"/>
      <c r="U77" s="61" t="n"/>
    </row>
    <row r="78" customFormat="1" s="52">
      <c r="A78" s="60" t="n"/>
      <c r="B78" s="124" t="n"/>
      <c r="C78" s="124" t="n"/>
      <c r="D78" s="124" t="n"/>
      <c r="E78" s="124" t="n"/>
      <c r="F78" s="124" t="n"/>
      <c r="G78" s="124" t="n"/>
      <c r="H78" s="124" t="n"/>
      <c r="I78" s="124" t="n"/>
      <c r="J78" s="124" t="n"/>
      <c r="K78" s="124" t="n"/>
      <c r="L78" s="124" t="n"/>
      <c r="M78" s="124" t="n"/>
      <c r="N78" s="124" t="n"/>
      <c r="O78" s="73" t="n"/>
      <c r="P78" s="73" t="n"/>
      <c r="Q78" s="434" t="n"/>
      <c r="R78" s="434" t="n"/>
      <c r="S78" s="124" t="n"/>
      <c r="T78" s="51" t="n"/>
      <c r="U78" s="61" t="n"/>
    </row>
    <row r="79" customFormat="1" s="52">
      <c r="A79" s="60" t="n"/>
      <c r="B79" s="124" t="n"/>
      <c r="C79" s="124" t="n"/>
      <c r="D79" s="124" t="n"/>
      <c r="E79" s="124" t="n"/>
      <c r="F79" s="124" t="n"/>
      <c r="G79" s="124" t="n"/>
      <c r="H79" s="124" t="n"/>
      <c r="I79" s="124" t="n"/>
      <c r="J79" s="124" t="n"/>
      <c r="K79" s="124" t="n"/>
      <c r="L79" s="124" t="n"/>
      <c r="M79" s="124" t="n"/>
      <c r="N79" s="124" t="n"/>
      <c r="O79" s="73" t="n"/>
      <c r="P79" s="73" t="n"/>
      <c r="Q79" s="434" t="n"/>
      <c r="R79" s="434" t="n"/>
      <c r="S79" s="124" t="n"/>
      <c r="T79" s="51" t="n"/>
      <c r="U79" s="61" t="n"/>
    </row>
    <row r="80" customFormat="1" s="52">
      <c r="A80" s="60" t="n"/>
      <c r="B80" s="124" t="n"/>
      <c r="C80" s="124" t="n"/>
      <c r="D80" s="124" t="n"/>
      <c r="E80" s="124" t="n"/>
      <c r="F80" s="124" t="n"/>
      <c r="G80" s="124" t="n"/>
      <c r="H80" s="124" t="n"/>
      <c r="I80" s="124" t="n"/>
      <c r="J80" s="124" t="n"/>
      <c r="K80" s="124" t="n"/>
      <c r="L80" s="124" t="n"/>
      <c r="M80" s="124" t="n"/>
      <c r="N80" s="124" t="n"/>
      <c r="O80" s="73" t="n"/>
      <c r="P80" s="73" t="n"/>
      <c r="Q80" s="434" t="n"/>
      <c r="R80" s="434" t="n"/>
      <c r="S80" s="124" t="n"/>
      <c r="T80" s="51" t="n"/>
      <c r="U80" s="61" t="n"/>
    </row>
    <row r="81" customFormat="1" s="52">
      <c r="A81" s="60" t="n"/>
      <c r="B81" s="124" t="n"/>
      <c r="C81" s="124" t="n"/>
      <c r="D81" s="124" t="n"/>
      <c r="E81" s="124" t="n"/>
      <c r="F81" s="124" t="n"/>
      <c r="G81" s="124" t="n"/>
      <c r="H81" s="124" t="n"/>
      <c r="I81" s="124" t="n"/>
      <c r="J81" s="124" t="n"/>
      <c r="K81" s="124" t="n"/>
      <c r="L81" s="124" t="n"/>
      <c r="M81" s="124" t="n"/>
      <c r="N81" s="124" t="n"/>
      <c r="O81" s="73" t="n"/>
      <c r="P81" s="73" t="n"/>
      <c r="Q81" s="434" t="n"/>
      <c r="R81" s="434" t="n"/>
      <c r="S81" s="124" t="n"/>
      <c r="T81" s="51" t="n"/>
      <c r="U81" s="61" t="n"/>
    </row>
    <row r="82" customFormat="1" s="52">
      <c r="A82" s="60" t="n"/>
      <c r="B82" s="124" t="n"/>
      <c r="C82" s="124" t="n"/>
      <c r="D82" s="124" t="n"/>
      <c r="E82" s="124" t="n"/>
      <c r="F82" s="124" t="n"/>
      <c r="G82" s="124" t="n"/>
      <c r="H82" s="124" t="n"/>
      <c r="I82" s="124" t="n"/>
      <c r="J82" s="124" t="n"/>
      <c r="K82" s="124" t="n"/>
      <c r="L82" s="124" t="n"/>
      <c r="M82" s="124" t="n"/>
      <c r="N82" s="124" t="n"/>
      <c r="O82" s="73" t="n"/>
      <c r="P82" s="73" t="n"/>
      <c r="Q82" s="434" t="n"/>
      <c r="R82" s="434" t="n"/>
      <c r="S82" s="124" t="n"/>
      <c r="T82" s="51" t="n"/>
      <c r="U82" s="61" t="n"/>
    </row>
    <row r="83" customFormat="1" s="52">
      <c r="A83" s="60" t="n"/>
      <c r="B83" s="124" t="n"/>
      <c r="C83" s="124" t="n"/>
      <c r="D83" s="124" t="n"/>
      <c r="E83" s="124" t="n"/>
      <c r="F83" s="124" t="n"/>
      <c r="G83" s="124" t="n"/>
      <c r="H83" s="124" t="n"/>
      <c r="I83" s="124" t="n"/>
      <c r="J83" s="124" t="n"/>
      <c r="K83" s="124" t="n"/>
      <c r="L83" s="124" t="n"/>
      <c r="M83" s="124" t="n"/>
      <c r="N83" s="124" t="n"/>
      <c r="O83" s="73" t="n"/>
      <c r="P83" s="73" t="n"/>
      <c r="Q83" s="434" t="n"/>
      <c r="R83" s="434" t="n"/>
      <c r="S83" s="124" t="n"/>
      <c r="T83" s="51" t="n"/>
      <c r="U83" s="61" t="n"/>
    </row>
    <row r="84" customFormat="1" s="52">
      <c r="A84" s="60" t="n"/>
      <c r="B84" s="124" t="n"/>
      <c r="C84" s="124" t="n"/>
      <c r="D84" s="124" t="n"/>
      <c r="E84" s="124" t="n"/>
      <c r="F84" s="124" t="n"/>
      <c r="G84" s="124" t="n"/>
      <c r="H84" s="124" t="n"/>
      <c r="I84" s="124" t="n"/>
      <c r="J84" s="124" t="n"/>
      <c r="K84" s="124" t="n"/>
      <c r="L84" s="124" t="n"/>
      <c r="M84" s="124" t="n"/>
      <c r="N84" s="124" t="n"/>
      <c r="O84" s="73" t="n"/>
      <c r="P84" s="73" t="n"/>
      <c r="Q84" s="434" t="n"/>
      <c r="R84" s="434" t="n"/>
      <c r="S84" s="124" t="n"/>
      <c r="T84" s="51" t="n"/>
      <c r="U84" s="61" t="n"/>
    </row>
    <row r="85" customFormat="1" s="52">
      <c r="A85" s="60" t="n"/>
      <c r="B85" s="124" t="n"/>
      <c r="C85" s="124" t="n"/>
      <c r="D85" s="124" t="n"/>
      <c r="E85" s="124" t="n"/>
      <c r="F85" s="124" t="n"/>
      <c r="G85" s="124" t="n"/>
      <c r="H85" s="124" t="n"/>
      <c r="I85" s="124" t="n"/>
      <c r="J85" s="124" t="n"/>
      <c r="K85" s="124" t="n"/>
      <c r="L85" s="124" t="n"/>
      <c r="M85" s="124" t="n"/>
      <c r="N85" s="124" t="n"/>
      <c r="O85" s="73" t="n"/>
      <c r="P85" s="73" t="n"/>
      <c r="Q85" s="434" t="n"/>
      <c r="R85" s="434" t="n"/>
      <c r="S85" s="124" t="n"/>
      <c r="T85" s="51" t="n"/>
      <c r="U85" s="61" t="n"/>
    </row>
    <row r="86" customFormat="1" s="52">
      <c r="A86" s="60" t="n"/>
      <c r="B86" s="124" t="n"/>
      <c r="C86" s="124" t="n"/>
      <c r="D86" s="124" t="n"/>
      <c r="E86" s="124" t="n"/>
      <c r="F86" s="124" t="n"/>
      <c r="G86" s="124" t="n"/>
      <c r="H86" s="124" t="n"/>
      <c r="I86" s="124" t="n"/>
      <c r="J86" s="124" t="n"/>
      <c r="K86" s="124" t="n"/>
      <c r="L86" s="124" t="n"/>
      <c r="M86" s="124" t="n"/>
      <c r="N86" s="124" t="n"/>
      <c r="O86" s="73" t="n"/>
      <c r="P86" s="73" t="n"/>
      <c r="Q86" s="434" t="n"/>
      <c r="R86" s="434" t="n"/>
      <c r="S86" s="124" t="n"/>
      <c r="T86" s="51" t="n"/>
      <c r="U86" s="61" t="n"/>
    </row>
    <row r="87" customFormat="1" s="52">
      <c r="A87" s="60" t="n"/>
      <c r="B87" s="124" t="n"/>
      <c r="C87" s="124" t="n"/>
      <c r="D87" s="124" t="n"/>
      <c r="E87" s="124" t="n"/>
      <c r="F87" s="124" t="n"/>
      <c r="G87" s="124" t="n"/>
      <c r="H87" s="124" t="n"/>
      <c r="I87" s="124" t="n"/>
      <c r="J87" s="124" t="n"/>
      <c r="K87" s="124" t="n"/>
      <c r="L87" s="124" t="n"/>
      <c r="M87" s="124" t="n"/>
      <c r="N87" s="124" t="n"/>
      <c r="O87" s="73" t="n"/>
      <c r="P87" s="73" t="n"/>
      <c r="Q87" s="434" t="n"/>
      <c r="R87" s="434" t="n"/>
      <c r="S87" s="124" t="n"/>
      <c r="T87" s="51" t="n"/>
      <c r="U87" s="61" t="n"/>
    </row>
    <row r="88" customFormat="1" s="52">
      <c r="A88" s="60" t="n"/>
      <c r="B88" s="124" t="n"/>
      <c r="C88" s="124" t="n"/>
      <c r="D88" s="124" t="n"/>
      <c r="E88" s="124" t="n"/>
      <c r="F88" s="124" t="n"/>
      <c r="G88" s="124" t="n"/>
      <c r="H88" s="124" t="n"/>
      <c r="I88" s="124" t="n"/>
      <c r="J88" s="124" t="n"/>
      <c r="K88" s="124" t="n"/>
      <c r="L88" s="124" t="n"/>
      <c r="M88" s="124" t="n"/>
      <c r="N88" s="124" t="n"/>
      <c r="O88" s="73" t="n"/>
      <c r="P88" s="73" t="n"/>
      <c r="Q88" s="434" t="n"/>
      <c r="R88" s="434" t="n"/>
      <c r="S88" s="124" t="n"/>
      <c r="T88" s="51" t="n"/>
      <c r="U88" s="61" t="n"/>
    </row>
    <row r="89" customFormat="1" s="52">
      <c r="A89" s="60" t="n"/>
      <c r="B89" s="124" t="n"/>
      <c r="C89" s="124" t="n"/>
      <c r="D89" s="124" t="n"/>
      <c r="E89" s="124" t="n"/>
      <c r="F89" s="124" t="n"/>
      <c r="G89" s="124" t="n"/>
      <c r="H89" s="124" t="n"/>
      <c r="I89" s="124" t="n"/>
      <c r="J89" s="124" t="n"/>
      <c r="K89" s="124" t="n"/>
      <c r="L89" s="124" t="n"/>
      <c r="M89" s="124" t="n"/>
      <c r="N89" s="124" t="n"/>
      <c r="O89" s="73" t="n"/>
      <c r="P89" s="73" t="n"/>
      <c r="Q89" s="434" t="n"/>
      <c r="R89" s="434" t="n"/>
      <c r="S89" s="124" t="n"/>
      <c r="T89" s="51" t="n"/>
      <c r="U89" s="61" t="n"/>
    </row>
    <row r="90" customFormat="1" s="52">
      <c r="A90" s="60" t="n"/>
      <c r="B90" s="124" t="n"/>
      <c r="C90" s="124" t="n"/>
      <c r="D90" s="124" t="n"/>
      <c r="E90" s="124" t="n"/>
      <c r="F90" s="124" t="n"/>
      <c r="G90" s="124" t="n"/>
      <c r="H90" s="124" t="n"/>
      <c r="I90" s="124" t="n"/>
      <c r="J90" s="124" t="n"/>
      <c r="K90" s="124" t="n"/>
      <c r="L90" s="124" t="n"/>
      <c r="M90" s="124" t="n"/>
      <c r="N90" s="124" t="n"/>
      <c r="O90" s="73" t="n"/>
      <c r="P90" s="73" t="n"/>
      <c r="Q90" s="434" t="n"/>
      <c r="R90" s="434" t="n"/>
      <c r="S90" s="124" t="n"/>
      <c r="T90" s="51" t="n"/>
      <c r="U90" s="61" t="n"/>
    </row>
    <row r="91" customFormat="1" s="52">
      <c r="A91" s="60" t="n"/>
      <c r="B91" s="124" t="n"/>
      <c r="C91" s="124" t="n"/>
      <c r="D91" s="124" t="n"/>
      <c r="E91" s="124" t="n"/>
      <c r="F91" s="124" t="n"/>
      <c r="G91" s="124" t="n"/>
      <c r="H91" s="124" t="n"/>
      <c r="I91" s="124" t="n"/>
      <c r="J91" s="124" t="n"/>
      <c r="K91" s="124" t="n"/>
      <c r="L91" s="124" t="n"/>
      <c r="M91" s="124" t="n"/>
      <c r="N91" s="124" t="n"/>
      <c r="O91" s="73" t="n"/>
      <c r="P91" s="73" t="n"/>
      <c r="Q91" s="434" t="n"/>
      <c r="R91" s="434" t="n"/>
      <c r="S91" s="124" t="n"/>
      <c r="T91" s="51" t="n"/>
      <c r="U91" s="61" t="n"/>
    </row>
    <row r="92" customFormat="1" s="52">
      <c r="A92" s="60" t="n"/>
      <c r="B92" s="124" t="n"/>
      <c r="C92" s="124" t="n"/>
      <c r="D92" s="124" t="n"/>
      <c r="E92" s="124" t="n"/>
      <c r="F92" s="124" t="n"/>
      <c r="G92" s="124" t="n"/>
      <c r="H92" s="124" t="n"/>
      <c r="I92" s="124" t="n"/>
      <c r="J92" s="124" t="n"/>
      <c r="K92" s="124" t="n"/>
      <c r="L92" s="124" t="n"/>
      <c r="M92" s="124" t="n"/>
      <c r="N92" s="124" t="n"/>
      <c r="O92" s="73" t="n"/>
      <c r="P92" s="73" t="n"/>
      <c r="Q92" s="434" t="n"/>
      <c r="R92" s="434" t="n"/>
      <c r="S92" s="124" t="n"/>
      <c r="T92" s="51" t="n"/>
      <c r="U92" s="61" t="n"/>
    </row>
    <row r="93" customFormat="1" s="52">
      <c r="A93" s="60" t="n"/>
      <c r="B93" s="124" t="n"/>
      <c r="C93" s="124" t="n"/>
      <c r="D93" s="124" t="n"/>
      <c r="E93" s="124" t="n"/>
      <c r="F93" s="124" t="n"/>
      <c r="G93" s="124" t="n"/>
      <c r="H93" s="124" t="n"/>
      <c r="I93" s="124" t="n"/>
      <c r="J93" s="124" t="n"/>
      <c r="K93" s="124" t="n"/>
      <c r="L93" s="124" t="n"/>
      <c r="M93" s="124" t="n"/>
      <c r="N93" s="124" t="n"/>
      <c r="O93" s="73" t="n"/>
      <c r="P93" s="73" t="n"/>
      <c r="Q93" s="434" t="n"/>
      <c r="R93" s="434" t="n"/>
      <c r="S93" s="124" t="n"/>
      <c r="T93" s="51" t="n"/>
      <c r="U93" s="61" t="n"/>
    </row>
    <row r="94" customFormat="1" s="52">
      <c r="A94" s="60" t="n"/>
      <c r="B94" s="124" t="n"/>
      <c r="C94" s="124" t="n"/>
      <c r="D94" s="124" t="n"/>
      <c r="E94" s="124" t="n"/>
      <c r="F94" s="124" t="n"/>
      <c r="G94" s="124" t="n"/>
      <c r="H94" s="124" t="n"/>
      <c r="I94" s="124" t="n"/>
      <c r="J94" s="124" t="n"/>
      <c r="K94" s="124" t="n"/>
      <c r="L94" s="124" t="n"/>
      <c r="M94" s="124" t="n"/>
      <c r="N94" s="124" t="n"/>
      <c r="O94" s="73" t="n"/>
      <c r="P94" s="73" t="n"/>
      <c r="Q94" s="434" t="n"/>
      <c r="R94" s="434" t="n"/>
      <c r="S94" s="124" t="n"/>
      <c r="T94" s="51" t="n"/>
      <c r="U94" s="61" t="n"/>
    </row>
    <row r="95" customFormat="1" s="52">
      <c r="A95" s="60" t="n"/>
      <c r="B95" s="124" t="n"/>
      <c r="C95" s="124" t="n"/>
      <c r="D95" s="124" t="n"/>
      <c r="E95" s="124" t="n"/>
      <c r="F95" s="124" t="n"/>
      <c r="G95" s="124" t="n"/>
      <c r="H95" s="124" t="n"/>
      <c r="I95" s="124" t="n"/>
      <c r="J95" s="124" t="n"/>
      <c r="K95" s="124" t="n"/>
      <c r="L95" s="124" t="n"/>
      <c r="M95" s="124" t="n"/>
      <c r="N95" s="124" t="n"/>
      <c r="O95" s="73" t="n"/>
      <c r="P95" s="73" t="n"/>
      <c r="Q95" s="434" t="n"/>
      <c r="R95" s="434" t="n"/>
      <c r="S95" s="124" t="n"/>
      <c r="T95" s="51" t="n"/>
      <c r="U95" s="61" t="n"/>
    </row>
    <row r="96" customFormat="1" s="52">
      <c r="A96" s="60" t="n"/>
      <c r="B96" s="124" t="n"/>
      <c r="C96" s="124" t="n"/>
      <c r="D96" s="124" t="n"/>
      <c r="E96" s="124" t="n"/>
      <c r="F96" s="124" t="n"/>
      <c r="G96" s="124" t="n"/>
      <c r="H96" s="124" t="n"/>
      <c r="I96" s="124" t="n"/>
      <c r="J96" s="124" t="n"/>
      <c r="K96" s="124" t="n"/>
      <c r="L96" s="124" t="n"/>
      <c r="M96" s="124" t="n"/>
      <c r="N96" s="124" t="n"/>
      <c r="O96" s="73" t="n"/>
      <c r="P96" s="73" t="n"/>
      <c r="Q96" s="434" t="n"/>
      <c r="R96" s="434" t="n"/>
      <c r="S96" s="124" t="n"/>
      <c r="T96" s="51" t="n"/>
      <c r="U96" s="61" t="n"/>
    </row>
    <row r="97" customFormat="1" s="52">
      <c r="A97" s="60" t="n"/>
      <c r="B97" s="124" t="n"/>
      <c r="C97" s="124" t="n"/>
      <c r="D97" s="124" t="n"/>
      <c r="E97" s="124" t="n"/>
      <c r="F97" s="124" t="n"/>
      <c r="G97" s="124" t="n"/>
      <c r="H97" s="124" t="n"/>
      <c r="I97" s="124" t="n"/>
      <c r="J97" s="124" t="n"/>
      <c r="K97" s="124" t="n"/>
      <c r="L97" s="124" t="n"/>
      <c r="M97" s="124" t="n"/>
      <c r="N97" s="124" t="n"/>
      <c r="O97" s="73" t="n"/>
      <c r="P97" s="73" t="n"/>
      <c r="Q97" s="434" t="n"/>
      <c r="R97" s="434" t="n"/>
      <c r="S97" s="124" t="n"/>
      <c r="T97" s="51" t="n"/>
      <c r="U97" s="61" t="n"/>
    </row>
    <row r="98" customFormat="1" s="52">
      <c r="A98" s="60" t="n"/>
      <c r="B98" s="124" t="n"/>
      <c r="C98" s="124" t="n"/>
      <c r="D98" s="124" t="n"/>
      <c r="E98" s="124" t="n"/>
      <c r="F98" s="124" t="n"/>
      <c r="G98" s="124" t="n"/>
      <c r="H98" s="124" t="n"/>
      <c r="I98" s="124" t="n"/>
      <c r="J98" s="124" t="n"/>
      <c r="K98" s="124" t="n"/>
      <c r="L98" s="124" t="n"/>
      <c r="M98" s="124" t="n"/>
      <c r="N98" s="124" t="n"/>
      <c r="O98" s="73" t="n"/>
      <c r="P98" s="73" t="n"/>
      <c r="Q98" s="434" t="n"/>
      <c r="R98" s="434" t="n"/>
      <c r="S98" s="124" t="n"/>
      <c r="T98" s="51" t="n"/>
      <c r="U98" s="61" t="n"/>
    </row>
    <row r="99" customFormat="1" s="52">
      <c r="A99" s="60" t="n"/>
      <c r="B99" s="124" t="n"/>
      <c r="C99" s="124" t="n"/>
      <c r="D99" s="124" t="n"/>
      <c r="E99" s="124" t="n"/>
      <c r="F99" s="124" t="n"/>
      <c r="G99" s="124" t="n"/>
      <c r="H99" s="124" t="n"/>
      <c r="I99" s="124" t="n"/>
      <c r="J99" s="124" t="n"/>
      <c r="K99" s="124" t="n"/>
      <c r="L99" s="124" t="n"/>
      <c r="M99" s="124" t="n"/>
      <c r="N99" s="124" t="n"/>
      <c r="O99" s="73" t="n"/>
      <c r="P99" s="73" t="n"/>
      <c r="Q99" s="434" t="n"/>
      <c r="R99" s="434" t="n"/>
      <c r="S99" s="124" t="n"/>
      <c r="T99" s="51" t="n"/>
      <c r="U99" s="61" t="n"/>
    </row>
    <row r="100" customFormat="1" s="52">
      <c r="A100" s="60" t="n"/>
      <c r="B100" s="124" t="n"/>
      <c r="C100" s="124" t="n"/>
      <c r="D100" s="124" t="n"/>
      <c r="E100" s="124" t="n"/>
      <c r="F100" s="124" t="n"/>
      <c r="G100" s="124" t="n"/>
      <c r="H100" s="124" t="n"/>
      <c r="I100" s="124" t="n"/>
      <c r="J100" s="124" t="n"/>
      <c r="K100" s="124" t="n"/>
      <c r="L100" s="124" t="n"/>
      <c r="M100" s="124" t="n"/>
      <c r="N100" s="124" t="n"/>
      <c r="O100" s="73" t="n"/>
      <c r="P100" s="73" t="n"/>
      <c r="Q100" s="434" t="n"/>
      <c r="R100" s="434" t="n"/>
      <c r="S100" s="124" t="n"/>
      <c r="T100" s="51" t="n"/>
      <c r="U100" s="61" t="n"/>
    </row>
    <row r="101" customFormat="1" s="52">
      <c r="A101" s="60" t="n"/>
      <c r="B101" s="124" t="n"/>
      <c r="C101" s="124" t="n"/>
      <c r="D101" s="124" t="n"/>
      <c r="E101" s="124" t="n"/>
      <c r="F101" s="124" t="n"/>
      <c r="G101" s="124" t="n"/>
      <c r="H101" s="124" t="n"/>
      <c r="I101" s="124" t="n"/>
      <c r="J101" s="124" t="n"/>
      <c r="K101" s="124" t="n"/>
      <c r="L101" s="124" t="n"/>
      <c r="M101" s="124" t="n"/>
      <c r="N101" s="124" t="n"/>
      <c r="O101" s="73" t="n"/>
      <c r="P101" s="73" t="n"/>
      <c r="Q101" s="434" t="n"/>
      <c r="R101" s="434" t="n"/>
      <c r="S101" s="124" t="n"/>
      <c r="T101" s="51" t="n"/>
      <c r="U101" s="61" t="n"/>
    </row>
    <row r="102" customFormat="1" s="52">
      <c r="A102" s="60" t="n"/>
      <c r="B102" s="124" t="n"/>
      <c r="C102" s="124" t="n"/>
      <c r="D102" s="124" t="n"/>
      <c r="E102" s="124" t="n"/>
      <c r="F102" s="124" t="n"/>
      <c r="G102" s="124" t="n"/>
      <c r="H102" s="124" t="n"/>
      <c r="I102" s="124" t="n"/>
      <c r="J102" s="124" t="n"/>
      <c r="K102" s="124" t="n"/>
      <c r="L102" s="124" t="n"/>
      <c r="M102" s="124" t="n"/>
      <c r="N102" s="124" t="n"/>
      <c r="O102" s="73" t="n"/>
      <c r="P102" s="73" t="n"/>
      <c r="Q102" s="434" t="n"/>
      <c r="R102" s="434" t="n"/>
      <c r="S102" s="124" t="n"/>
      <c r="T102" s="51" t="n"/>
      <c r="U102" s="61" t="n"/>
    </row>
    <row r="103" customFormat="1" s="52">
      <c r="A103" s="60" t="n"/>
      <c r="B103" s="124" t="n"/>
      <c r="C103" s="124" t="n"/>
      <c r="D103" s="124" t="n"/>
      <c r="E103" s="124" t="n"/>
      <c r="F103" s="124" t="n"/>
      <c r="G103" s="124" t="n"/>
      <c r="H103" s="124" t="n"/>
      <c r="I103" s="124" t="n"/>
      <c r="J103" s="124" t="n"/>
      <c r="K103" s="124" t="n"/>
      <c r="L103" s="124" t="n"/>
      <c r="M103" s="124" t="n"/>
      <c r="N103" s="124" t="n"/>
      <c r="O103" s="73" t="n"/>
      <c r="P103" s="73" t="n"/>
      <c r="Q103" s="434" t="n"/>
      <c r="R103" s="434" t="n"/>
      <c r="S103" s="124" t="n"/>
      <c r="T103" s="51" t="n"/>
      <c r="U103" s="61" t="n"/>
    </row>
    <row r="104" customFormat="1" s="52">
      <c r="A104" s="60" t="n"/>
      <c r="B104" s="124" t="n"/>
      <c r="C104" s="124" t="n"/>
      <c r="D104" s="124" t="n"/>
      <c r="E104" s="124" t="n"/>
      <c r="F104" s="124" t="n"/>
      <c r="G104" s="124" t="n"/>
      <c r="H104" s="124" t="n"/>
      <c r="I104" s="124" t="n"/>
      <c r="J104" s="124" t="n"/>
      <c r="K104" s="124" t="n"/>
      <c r="L104" s="124" t="n"/>
      <c r="M104" s="124" t="n"/>
      <c r="N104" s="124" t="n"/>
      <c r="O104" s="5" t="n"/>
      <c r="P104" s="5" t="n"/>
      <c r="Q104" s="434" t="n"/>
      <c r="R104" s="434" t="n"/>
      <c r="S104" s="124" t="n"/>
      <c r="T104" s="51" t="n"/>
      <c r="U104" s="61" t="n"/>
    </row>
    <row r="105" customFormat="1" s="52">
      <c r="A105" s="60" t="n"/>
      <c r="B105" s="124" t="n"/>
      <c r="C105" s="124" t="n"/>
      <c r="D105" s="124" t="n"/>
      <c r="E105" s="124" t="n"/>
      <c r="F105" s="124" t="n"/>
      <c r="G105" s="124" t="n"/>
      <c r="H105" s="124" t="n"/>
      <c r="I105" s="124" t="n"/>
      <c r="J105" s="124" t="n"/>
      <c r="K105" s="124" t="n"/>
      <c r="L105" s="124" t="n"/>
      <c r="M105" s="124" t="n"/>
      <c r="N105" s="124" t="n"/>
      <c r="O105" s="5" t="n"/>
      <c r="P105" s="5" t="n"/>
      <c r="Q105" s="434" t="n"/>
      <c r="R105" s="434" t="n"/>
      <c r="S105" s="124" t="n"/>
      <c r="T105" s="51" t="n"/>
      <c r="U105" s="61" t="n"/>
    </row>
    <row r="106">
      <c r="A106" s="60" t="n"/>
      <c r="B106" s="124" t="n"/>
      <c r="C106" s="124" t="n"/>
      <c r="D106" s="124" t="n"/>
      <c r="E106" s="124" t="n"/>
      <c r="F106" s="124" t="n"/>
      <c r="G106" s="124" t="n"/>
      <c r="H106" s="124" t="n"/>
      <c r="I106" s="124" t="n"/>
      <c r="J106" s="124" t="n"/>
      <c r="K106" s="124" t="n"/>
      <c r="L106" s="124" t="n"/>
      <c r="M106" s="124" t="n"/>
      <c r="N106" s="124" t="n"/>
      <c r="U106" s="61" t="n"/>
    </row>
    <row r="107">
      <c r="A107" s="60" t="n"/>
      <c r="B107" s="124" t="n"/>
      <c r="C107" s="124" t="n"/>
      <c r="D107" s="124" t="n"/>
      <c r="E107" s="124" t="n"/>
      <c r="F107" s="124" t="n"/>
      <c r="G107" s="124" t="n"/>
      <c r="H107" s="124" t="n"/>
      <c r="I107" s="124" t="n"/>
      <c r="J107" s="124" t="n"/>
      <c r="K107" s="124" t="n"/>
      <c r="L107" s="124" t="n"/>
      <c r="M107" s="124" t="n"/>
      <c r="N107" s="124" t="n"/>
      <c r="U107" s="61" t="n"/>
    </row>
    <row r="108">
      <c r="A108" s="60" t="n"/>
      <c r="B108" s="124" t="n"/>
      <c r="C108" s="124" t="n"/>
      <c r="D108" s="124" t="n"/>
      <c r="E108" s="124" t="n"/>
      <c r="F108" s="124" t="n"/>
      <c r="G108" s="124" t="n"/>
      <c r="H108" s="124" t="n"/>
      <c r="I108" s="124" t="n"/>
      <c r="J108" s="124" t="n"/>
      <c r="K108" s="124" t="n"/>
      <c r="L108" s="124" t="n"/>
      <c r="M108" s="124" t="n"/>
      <c r="N108" s="124" t="n"/>
      <c r="U108" s="61" t="n"/>
    </row>
    <row r="109">
      <c r="A109" s="60" t="n"/>
      <c r="B109" s="124" t="n"/>
      <c r="C109" s="124" t="n"/>
      <c r="D109" s="124" t="n"/>
      <c r="E109" s="124" t="n"/>
      <c r="F109" s="124" t="n"/>
      <c r="G109" s="124" t="n"/>
      <c r="H109" s="124" t="n"/>
      <c r="I109" s="124" t="n"/>
      <c r="J109" s="124" t="n"/>
      <c r="K109" s="124" t="n"/>
      <c r="L109" s="124" t="n"/>
      <c r="M109" s="124" t="n"/>
      <c r="N109" s="124" t="n"/>
      <c r="U109" s="61" t="n"/>
    </row>
    <row r="110">
      <c r="A110" s="60" t="n"/>
      <c r="B110" s="124" t="n"/>
      <c r="C110" s="124" t="n"/>
      <c r="D110" s="124" t="n"/>
      <c r="E110" s="124" t="n"/>
      <c r="F110" s="124" t="n"/>
      <c r="G110" s="124" t="n"/>
      <c r="H110" s="124" t="n"/>
      <c r="I110" s="124" t="n"/>
      <c r="J110" s="124" t="n"/>
      <c r="K110" s="124" t="n"/>
      <c r="L110" s="124" t="n"/>
      <c r="M110" s="124" t="n"/>
      <c r="N110" s="124" t="n"/>
      <c r="U110" s="61" t="n"/>
    </row>
    <row r="111">
      <c r="A111" s="60" t="n"/>
      <c r="B111" s="124" t="n"/>
      <c r="C111" s="124" t="n"/>
      <c r="D111" s="124" t="n"/>
      <c r="E111" s="124" t="n"/>
      <c r="F111" s="124" t="n"/>
      <c r="G111" s="124" t="n"/>
      <c r="H111" s="124" t="n"/>
      <c r="I111" s="124" t="n"/>
      <c r="J111" s="124" t="n"/>
      <c r="K111" s="124" t="n"/>
      <c r="L111" s="124" t="n"/>
      <c r="M111" s="124" t="n"/>
      <c r="N111" s="124" t="n"/>
      <c r="U111" s="61" t="n"/>
    </row>
    <row r="112">
      <c r="A112" s="60" t="n"/>
      <c r="B112" s="124" t="n"/>
      <c r="C112" s="124" t="n"/>
      <c r="D112" s="124" t="n"/>
      <c r="E112" s="124" t="n"/>
      <c r="F112" s="124" t="n"/>
      <c r="G112" s="124" t="n"/>
      <c r="H112" s="124" t="n"/>
      <c r="I112" s="124" t="n"/>
      <c r="J112" s="124" t="n"/>
      <c r="K112" s="124" t="n"/>
      <c r="L112" s="124" t="n"/>
      <c r="M112" s="124" t="n"/>
      <c r="N112" s="124" t="n"/>
      <c r="U112" s="61" t="n"/>
    </row>
    <row r="113">
      <c r="A113" s="60" t="n"/>
      <c r="B113" s="124" t="n"/>
      <c r="C113" s="124" t="n"/>
      <c r="D113" s="124" t="n"/>
      <c r="E113" s="124" t="n"/>
      <c r="F113" s="124" t="n"/>
      <c r="G113" s="124" t="n"/>
      <c r="H113" s="124" t="n"/>
      <c r="I113" s="124" t="n"/>
      <c r="J113" s="124" t="n"/>
      <c r="K113" s="124" t="n"/>
      <c r="L113" s="124" t="n"/>
      <c r="M113" s="124" t="n"/>
      <c r="N113" s="124" t="n"/>
      <c r="U113" s="61" t="n"/>
    </row>
    <row r="114">
      <c r="A114" s="60" t="n"/>
      <c r="B114" s="124" t="n"/>
      <c r="C114" s="124" t="n"/>
      <c r="D114" s="124" t="n"/>
      <c r="E114" s="124" t="n"/>
      <c r="F114" s="124" t="n"/>
      <c r="G114" s="124" t="n"/>
      <c r="H114" s="124" t="n"/>
      <c r="I114" s="124" t="n"/>
      <c r="J114" s="124" t="n"/>
      <c r="K114" s="124" t="n"/>
      <c r="L114" s="124" t="n"/>
      <c r="M114" s="124" t="n"/>
      <c r="N114" s="124" t="n"/>
      <c r="U114" s="61" t="n"/>
    </row>
    <row r="115">
      <c r="A115" s="60" t="n"/>
      <c r="B115" s="124" t="n"/>
      <c r="C115" s="124" t="n"/>
      <c r="D115" s="124" t="n"/>
      <c r="E115" s="124" t="n"/>
      <c r="F115" s="124" t="n"/>
      <c r="G115" s="124" t="n"/>
      <c r="H115" s="124" t="n"/>
      <c r="I115" s="124" t="n"/>
      <c r="J115" s="124" t="n"/>
      <c r="K115" s="124" t="n"/>
      <c r="L115" s="124" t="n"/>
      <c r="M115" s="124" t="n"/>
      <c r="N115" s="124" t="n"/>
      <c r="U115" s="61" t="n"/>
    </row>
    <row r="116">
      <c r="A116" s="60" t="n"/>
      <c r="B116" s="124" t="n"/>
      <c r="C116" s="124" t="n"/>
      <c r="D116" s="124" t="n"/>
      <c r="E116" s="124" t="n"/>
      <c r="F116" s="124" t="n"/>
      <c r="G116" s="124" t="n"/>
      <c r="H116" s="124" t="n"/>
      <c r="I116" s="124" t="n"/>
      <c r="J116" s="124" t="n"/>
      <c r="K116" s="124" t="n"/>
      <c r="L116" s="124" t="n"/>
      <c r="M116" s="124" t="n"/>
      <c r="N116" s="124" t="n"/>
      <c r="U116" s="61" t="n"/>
    </row>
    <row r="117">
      <c r="A117" s="60" t="n"/>
      <c r="B117" s="124" t="n"/>
      <c r="C117" s="124" t="n"/>
      <c r="D117" s="124" t="n"/>
      <c r="E117" s="124" t="n"/>
      <c r="F117" s="124" t="n"/>
      <c r="G117" s="124" t="n"/>
      <c r="H117" s="124" t="n"/>
      <c r="I117" s="124" t="n"/>
      <c r="J117" s="124" t="n"/>
      <c r="K117" s="124" t="n"/>
      <c r="L117" s="124" t="n"/>
      <c r="M117" s="124" t="n"/>
      <c r="N117" s="124" t="n"/>
      <c r="U117" s="61" t="n"/>
    </row>
    <row r="118">
      <c r="A118" s="60" t="n"/>
      <c r="B118" s="124" t="n"/>
      <c r="C118" s="124" t="n"/>
      <c r="D118" s="124" t="n"/>
      <c r="E118" s="124" t="n"/>
      <c r="F118" s="124" t="n"/>
      <c r="G118" s="124" t="n"/>
      <c r="H118" s="124" t="n"/>
      <c r="I118" s="124" t="n"/>
      <c r="J118" s="124" t="n"/>
      <c r="K118" s="124" t="n"/>
      <c r="L118" s="124" t="n"/>
      <c r="M118" s="124" t="n"/>
      <c r="N118" s="124" t="n"/>
      <c r="U118" s="61" t="n"/>
    </row>
    <row r="119">
      <c r="A119" s="60" t="n"/>
      <c r="B119" s="124" t="n"/>
      <c r="C119" s="124" t="n"/>
      <c r="D119" s="124" t="n"/>
      <c r="E119" s="124" t="n"/>
      <c r="F119" s="124" t="n"/>
      <c r="G119" s="124" t="n"/>
      <c r="H119" s="124" t="n"/>
      <c r="I119" s="124" t="n"/>
      <c r="J119" s="124" t="n"/>
      <c r="K119" s="124" t="n"/>
      <c r="L119" s="124" t="n"/>
      <c r="M119" s="124" t="n"/>
      <c r="N119" s="124" t="n"/>
      <c r="U119" s="61" t="n"/>
    </row>
    <row r="120">
      <c r="A120" s="60" t="n"/>
      <c r="B120" s="124" t="n"/>
      <c r="C120" s="124" t="n"/>
      <c r="D120" s="124" t="n"/>
      <c r="E120" s="124" t="n"/>
      <c r="F120" s="124" t="n"/>
      <c r="G120" s="124" t="n"/>
      <c r="H120" s="124" t="n"/>
      <c r="I120" s="124" t="n"/>
      <c r="J120" s="124" t="n"/>
      <c r="K120" s="124" t="n"/>
      <c r="L120" s="124" t="n"/>
      <c r="M120" s="124" t="n"/>
      <c r="N120" s="124" t="n"/>
      <c r="U120" s="61" t="n"/>
    </row>
    <row r="121">
      <c r="A121" s="60" t="n"/>
      <c r="B121" s="124" t="n"/>
      <c r="C121" s="124" t="n"/>
      <c r="D121" s="124" t="n"/>
      <c r="E121" s="124" t="n"/>
      <c r="F121" s="124" t="n"/>
      <c r="G121" s="124" t="n"/>
      <c r="H121" s="124" t="n"/>
      <c r="I121" s="124" t="n"/>
      <c r="J121" s="124" t="n"/>
      <c r="K121" s="124" t="n"/>
      <c r="L121" s="124" t="n"/>
      <c r="M121" s="124" t="n"/>
      <c r="N121" s="124" t="n"/>
      <c r="U121" s="61" t="n"/>
    </row>
    <row r="122">
      <c r="A122" s="60" t="n"/>
      <c r="B122" s="124" t="n"/>
      <c r="C122" s="124" t="n"/>
      <c r="D122" s="124" t="n"/>
      <c r="E122" s="124" t="n"/>
      <c r="F122" s="124" t="n"/>
      <c r="G122" s="124" t="n"/>
      <c r="H122" s="124" t="n"/>
      <c r="I122" s="124" t="n"/>
      <c r="J122" s="124" t="n"/>
      <c r="K122" s="124" t="n"/>
      <c r="L122" s="124" t="n"/>
      <c r="M122" s="124" t="n"/>
      <c r="N122" s="124" t="n"/>
      <c r="U122" s="61" t="n"/>
    </row>
    <row r="123">
      <c r="A123" s="60" t="n"/>
      <c r="B123" s="124" t="n"/>
      <c r="C123" s="124" t="n"/>
      <c r="D123" s="124" t="n"/>
      <c r="E123" s="124" t="n"/>
      <c r="F123" s="124" t="n"/>
      <c r="G123" s="124" t="n"/>
      <c r="H123" s="124" t="n"/>
      <c r="I123" s="124" t="n"/>
      <c r="J123" s="124" t="n"/>
      <c r="K123" s="124" t="n"/>
      <c r="L123" s="124" t="n"/>
      <c r="M123" s="124" t="n"/>
      <c r="N123" s="124" t="n"/>
      <c r="U123" s="61" t="n"/>
    </row>
    <row r="124">
      <c r="A124" s="60" t="n"/>
      <c r="B124" s="124" t="n"/>
      <c r="C124" s="124" t="n"/>
      <c r="D124" s="124" t="n"/>
      <c r="E124" s="124" t="n"/>
      <c r="F124" s="124" t="n"/>
      <c r="G124" s="124" t="n"/>
      <c r="H124" s="124" t="n"/>
      <c r="I124" s="124" t="n"/>
      <c r="J124" s="124" t="n"/>
      <c r="K124" s="124" t="n"/>
      <c r="L124" s="124" t="n"/>
      <c r="M124" s="124" t="n"/>
      <c r="N124" s="124" t="n"/>
      <c r="U124" s="61" t="n"/>
    </row>
    <row r="125">
      <c r="A125" s="60" t="n"/>
      <c r="B125" s="124" t="n"/>
      <c r="C125" s="124" t="n"/>
      <c r="D125" s="124" t="n"/>
      <c r="E125" s="124" t="n"/>
      <c r="F125" s="124" t="n"/>
      <c r="G125" s="124" t="n"/>
      <c r="H125" s="124" t="n"/>
      <c r="I125" s="124" t="n"/>
      <c r="J125" s="124" t="n"/>
      <c r="K125" s="124" t="n"/>
      <c r="L125" s="124" t="n"/>
      <c r="M125" s="124" t="n"/>
      <c r="N125" s="124" t="n"/>
      <c r="U125" s="61" t="n"/>
    </row>
    <row r="126">
      <c r="A126" s="60" t="n"/>
      <c r="B126" s="124" t="n"/>
      <c r="C126" s="124" t="n"/>
      <c r="D126" s="124" t="n"/>
      <c r="E126" s="124" t="n"/>
      <c r="F126" s="124" t="n"/>
      <c r="G126" s="124" t="n"/>
      <c r="H126" s="124" t="n"/>
      <c r="I126" s="124" t="n"/>
      <c r="J126" s="124" t="n"/>
      <c r="K126" s="124" t="n"/>
      <c r="L126" s="124" t="n"/>
      <c r="M126" s="124" t="n"/>
      <c r="N126" s="124" t="n"/>
      <c r="U126" s="61" t="n"/>
    </row>
    <row r="127">
      <c r="A127" s="60" t="n"/>
      <c r="B127" s="124" t="n"/>
      <c r="C127" s="124" t="n"/>
      <c r="D127" s="124" t="n"/>
      <c r="E127" s="124" t="n"/>
      <c r="F127" s="124" t="n"/>
      <c r="G127" s="124" t="n"/>
      <c r="H127" s="124" t="n"/>
      <c r="I127" s="124" t="n"/>
      <c r="J127" s="124" t="n"/>
      <c r="K127" s="124" t="n"/>
      <c r="L127" s="124" t="n"/>
      <c r="M127" s="124" t="n"/>
      <c r="N127" s="124" t="n"/>
      <c r="U127" s="61" t="n"/>
    </row>
    <row r="128">
      <c r="A128" s="60" t="n"/>
      <c r="B128" s="124" t="n"/>
      <c r="C128" s="124" t="n"/>
      <c r="D128" s="124" t="n"/>
      <c r="E128" s="124" t="n"/>
      <c r="F128" s="124" t="n"/>
      <c r="G128" s="124" t="n"/>
      <c r="H128" s="124" t="n"/>
      <c r="I128" s="124" t="n"/>
      <c r="J128" s="124" t="n"/>
      <c r="K128" s="124" t="n"/>
      <c r="L128" s="124" t="n"/>
      <c r="M128" s="124" t="n"/>
      <c r="N128" s="124" t="n"/>
      <c r="U128" s="61" t="n"/>
    </row>
    <row r="129">
      <c r="A129" s="60" t="n"/>
      <c r="B129" s="124" t="n"/>
      <c r="C129" s="124" t="n"/>
      <c r="D129" s="124" t="n"/>
      <c r="E129" s="124" t="n"/>
      <c r="F129" s="124" t="n"/>
      <c r="G129" s="124" t="n"/>
      <c r="H129" s="124" t="n"/>
      <c r="I129" s="124" t="n"/>
      <c r="J129" s="124" t="n"/>
      <c r="K129" s="124" t="n"/>
      <c r="L129" s="124" t="n"/>
      <c r="M129" s="124" t="n"/>
      <c r="N129" s="124" t="n"/>
      <c r="U129" s="61" t="n"/>
    </row>
    <row r="130">
      <c r="A130" s="60" t="n"/>
      <c r="B130" s="124" t="n"/>
      <c r="C130" s="124" t="n"/>
      <c r="D130" s="124" t="n"/>
      <c r="E130" s="124" t="n"/>
      <c r="F130" s="124" t="n"/>
      <c r="G130" s="124" t="n"/>
      <c r="H130" s="124" t="n"/>
      <c r="I130" s="124" t="n"/>
      <c r="J130" s="124" t="n"/>
      <c r="K130" s="124" t="n"/>
      <c r="L130" s="124" t="n"/>
      <c r="M130" s="124" t="n"/>
      <c r="N130" s="124" t="n"/>
      <c r="U130" s="61" t="n"/>
    </row>
    <row r="131">
      <c r="A131" s="60" t="n"/>
      <c r="B131" s="124" t="n"/>
      <c r="C131" s="124" t="n"/>
      <c r="D131" s="124" t="n"/>
      <c r="E131" s="124" t="n"/>
      <c r="F131" s="124" t="n"/>
      <c r="G131" s="124" t="n"/>
      <c r="H131" s="124" t="n"/>
      <c r="I131" s="124" t="n"/>
      <c r="J131" s="124" t="n"/>
      <c r="K131" s="124" t="n"/>
      <c r="L131" s="124" t="n"/>
      <c r="M131" s="124" t="n"/>
      <c r="N131" s="124" t="n"/>
      <c r="U131" s="61" t="n"/>
    </row>
    <row r="132">
      <c r="A132" s="60" t="n"/>
      <c r="B132" s="124" t="n"/>
      <c r="C132" s="124" t="n"/>
      <c r="D132" s="124" t="n"/>
      <c r="E132" s="124" t="n"/>
      <c r="F132" s="124" t="n"/>
      <c r="G132" s="124" t="n"/>
      <c r="H132" s="124" t="n"/>
      <c r="I132" s="124" t="n"/>
      <c r="J132" s="124" t="n"/>
      <c r="K132" s="124" t="n"/>
      <c r="L132" s="124" t="n"/>
      <c r="M132" s="124" t="n"/>
      <c r="N132" s="124" t="n"/>
      <c r="U132" s="61" t="n"/>
    </row>
    <row r="133">
      <c r="A133" s="60" t="n"/>
      <c r="B133" s="124" t="n"/>
      <c r="C133" s="124" t="n"/>
      <c r="D133" s="124" t="n"/>
      <c r="E133" s="124" t="n"/>
      <c r="F133" s="124" t="n"/>
      <c r="G133" s="124" t="n"/>
      <c r="H133" s="124" t="n"/>
      <c r="I133" s="124" t="n"/>
      <c r="J133" s="124" t="n"/>
      <c r="K133" s="124" t="n"/>
      <c r="L133" s="124" t="n"/>
      <c r="M133" s="124" t="n"/>
      <c r="N133" s="124" t="n"/>
      <c r="U133" s="61" t="n"/>
    </row>
    <row r="134">
      <c r="A134" s="60" t="n"/>
      <c r="B134" s="124" t="n"/>
      <c r="C134" s="124" t="n"/>
      <c r="D134" s="124" t="n"/>
      <c r="E134" s="124" t="n"/>
      <c r="F134" s="124" t="n"/>
      <c r="G134" s="124" t="n"/>
      <c r="H134" s="124" t="n"/>
      <c r="I134" s="124" t="n"/>
      <c r="J134" s="124" t="n"/>
      <c r="K134" s="124" t="n"/>
      <c r="L134" s="124" t="n"/>
      <c r="M134" s="124" t="n"/>
      <c r="N134" s="124" t="n"/>
      <c r="U134" s="61" t="n"/>
    </row>
    <row r="135">
      <c r="A135" s="60" t="n"/>
      <c r="B135" s="124" t="n"/>
      <c r="C135" s="124" t="n"/>
      <c r="D135" s="124" t="n"/>
      <c r="E135" s="124" t="n"/>
      <c r="F135" s="124" t="n"/>
      <c r="G135" s="124" t="n"/>
      <c r="H135" s="124" t="n"/>
      <c r="I135" s="124" t="n"/>
      <c r="J135" s="124" t="n"/>
      <c r="K135" s="124" t="n"/>
      <c r="L135" s="124" t="n"/>
      <c r="M135" s="124" t="n"/>
      <c r="N135" s="124" t="n"/>
      <c r="U135" s="61" t="n"/>
    </row>
    <row r="136">
      <c r="A136" s="60" t="n"/>
      <c r="B136" s="124" t="n"/>
      <c r="C136" s="124" t="n"/>
      <c r="D136" s="124" t="n"/>
      <c r="E136" s="124" t="n"/>
      <c r="F136" s="124" t="n"/>
      <c r="G136" s="124" t="n"/>
      <c r="H136" s="124" t="n"/>
      <c r="I136" s="124" t="n"/>
      <c r="J136" s="124" t="n"/>
      <c r="K136" s="124" t="n"/>
      <c r="L136" s="124" t="n"/>
      <c r="M136" s="124" t="n"/>
      <c r="N136" s="124" t="n"/>
      <c r="U136" s="61" t="n"/>
    </row>
    <row r="137">
      <c r="A137" s="60" t="n"/>
      <c r="B137" s="124" t="n"/>
      <c r="C137" s="124" t="n"/>
      <c r="D137" s="124" t="n"/>
      <c r="E137" s="124" t="n"/>
      <c r="F137" s="124" t="n"/>
      <c r="G137" s="124" t="n"/>
      <c r="H137" s="124" t="n"/>
      <c r="I137" s="124" t="n"/>
      <c r="J137" s="124" t="n"/>
      <c r="K137" s="124" t="n"/>
      <c r="L137" s="124" t="n"/>
      <c r="M137" s="124" t="n"/>
      <c r="N137" s="124" t="n"/>
      <c r="U137" s="61" t="n"/>
    </row>
    <row r="138">
      <c r="A138" s="60" t="n"/>
      <c r="B138" s="124" t="n"/>
      <c r="C138" s="124" t="n"/>
      <c r="D138" s="124" t="n"/>
      <c r="E138" s="124" t="n"/>
      <c r="F138" s="124" t="n"/>
      <c r="G138" s="124" t="n"/>
      <c r="H138" s="124" t="n"/>
      <c r="I138" s="124" t="n"/>
      <c r="J138" s="124" t="n"/>
      <c r="K138" s="124" t="n"/>
      <c r="L138" s="124" t="n"/>
      <c r="M138" s="124" t="n"/>
      <c r="N138" s="124" t="n"/>
      <c r="U138" s="61" t="n"/>
    </row>
    <row r="139">
      <c r="A139" s="60" t="n"/>
      <c r="B139" s="124" t="n"/>
      <c r="C139" s="124" t="n"/>
      <c r="D139" s="124" t="n"/>
      <c r="E139" s="124" t="n"/>
      <c r="F139" s="124" t="n"/>
      <c r="G139" s="124" t="n"/>
      <c r="H139" s="124" t="n"/>
      <c r="I139" s="124" t="n"/>
      <c r="J139" s="124" t="n"/>
      <c r="K139" s="124" t="n"/>
      <c r="L139" s="124" t="n"/>
      <c r="M139" s="124" t="n"/>
      <c r="N139" s="124" t="n"/>
      <c r="U139" s="61" t="n"/>
    </row>
    <row r="140">
      <c r="A140" s="60" t="n"/>
      <c r="B140" s="124" t="n"/>
      <c r="C140" s="124" t="n"/>
      <c r="D140" s="124" t="n"/>
      <c r="E140" s="124" t="n"/>
      <c r="F140" s="124" t="n"/>
      <c r="G140" s="124" t="n"/>
      <c r="H140" s="124" t="n"/>
      <c r="I140" s="124" t="n"/>
      <c r="J140" s="124" t="n"/>
      <c r="K140" s="124" t="n"/>
      <c r="L140" s="124" t="n"/>
      <c r="M140" s="124" t="n"/>
      <c r="N140" s="124" t="n"/>
      <c r="U140" s="61" t="n"/>
    </row>
    <row r="141">
      <c r="A141" s="60" t="n"/>
      <c r="B141" s="124" t="n"/>
      <c r="C141" s="124" t="n"/>
      <c r="D141" s="124" t="n"/>
      <c r="E141" s="124" t="n"/>
      <c r="F141" s="124" t="n"/>
      <c r="G141" s="124" t="n"/>
      <c r="H141" s="124" t="n"/>
      <c r="I141" s="124" t="n"/>
      <c r="J141" s="124" t="n"/>
      <c r="K141" s="124" t="n"/>
      <c r="L141" s="124" t="n"/>
      <c r="M141" s="124" t="n"/>
      <c r="N141" s="124" t="n"/>
      <c r="U141" s="61" t="n"/>
    </row>
    <row r="142">
      <c r="A142" s="60" t="n"/>
      <c r="B142" s="124" t="n"/>
      <c r="C142" s="124" t="n"/>
      <c r="D142" s="124" t="n"/>
      <c r="E142" s="124" t="n"/>
      <c r="F142" s="124" t="n"/>
      <c r="G142" s="124" t="n"/>
      <c r="H142" s="124" t="n"/>
      <c r="I142" s="124" t="n"/>
      <c r="J142" s="124" t="n"/>
      <c r="K142" s="124" t="n"/>
      <c r="L142" s="124" t="n"/>
      <c r="M142" s="124" t="n"/>
      <c r="N142" s="124" t="n"/>
      <c r="U142" s="61" t="n"/>
    </row>
    <row r="143">
      <c r="A143" s="60" t="n"/>
      <c r="B143" s="124" t="n"/>
      <c r="C143" s="124" t="n"/>
      <c r="D143" s="124" t="n"/>
      <c r="E143" s="124" t="n"/>
      <c r="F143" s="124" t="n"/>
      <c r="G143" s="124" t="n"/>
      <c r="H143" s="124" t="n"/>
      <c r="I143" s="124" t="n"/>
      <c r="J143" s="124" t="n"/>
      <c r="K143" s="124" t="n"/>
      <c r="L143" s="124" t="n"/>
      <c r="M143" s="124" t="n"/>
      <c r="N143" s="124" t="n"/>
      <c r="U143" s="61" t="n"/>
    </row>
    <row r="144">
      <c r="A144" s="60" t="n"/>
      <c r="B144" s="124" t="n"/>
      <c r="C144" s="124" t="n"/>
      <c r="D144" s="124" t="n"/>
      <c r="E144" s="124" t="n"/>
      <c r="F144" s="124" t="n"/>
      <c r="G144" s="124" t="n"/>
      <c r="H144" s="124" t="n"/>
      <c r="I144" s="124" t="n"/>
      <c r="J144" s="124" t="n"/>
      <c r="K144" s="124" t="n"/>
      <c r="L144" s="124" t="n"/>
      <c r="M144" s="124" t="n"/>
      <c r="N144" s="124" t="n"/>
      <c r="U144" s="61" t="n"/>
    </row>
    <row r="145">
      <c r="A145" s="60" t="n"/>
      <c r="B145" s="124" t="n"/>
      <c r="C145" s="124" t="n"/>
      <c r="D145" s="124" t="n"/>
      <c r="E145" s="124" t="n"/>
      <c r="F145" s="124" t="n"/>
      <c r="G145" s="124" t="n"/>
      <c r="H145" s="124" t="n"/>
      <c r="I145" s="124" t="n"/>
      <c r="J145" s="124" t="n"/>
      <c r="K145" s="124" t="n"/>
      <c r="L145" s="124" t="n"/>
      <c r="M145" s="124" t="n"/>
      <c r="N145" s="124" t="n"/>
      <c r="U145" s="61" t="n"/>
    </row>
    <row r="146">
      <c r="A146" s="60" t="n"/>
      <c r="B146" s="124" t="n"/>
      <c r="C146" s="124" t="n"/>
      <c r="D146" s="124" t="n"/>
      <c r="E146" s="124" t="n"/>
      <c r="F146" s="124" t="n"/>
      <c r="G146" s="124" t="n"/>
      <c r="H146" s="124" t="n"/>
      <c r="I146" s="124" t="n"/>
      <c r="J146" s="124" t="n"/>
      <c r="K146" s="124" t="n"/>
      <c r="L146" s="124" t="n"/>
      <c r="M146" s="124" t="n"/>
      <c r="N146" s="124" t="n"/>
      <c r="U146" s="61" t="n"/>
    </row>
    <row r="147">
      <c r="A147" s="60" t="n"/>
      <c r="B147" s="124" t="n"/>
      <c r="C147" s="124" t="n"/>
      <c r="D147" s="124" t="n"/>
      <c r="E147" s="124" t="n"/>
      <c r="F147" s="124" t="n"/>
      <c r="G147" s="124" t="n"/>
      <c r="H147" s="124" t="n"/>
      <c r="I147" s="124" t="n"/>
      <c r="J147" s="124" t="n"/>
      <c r="K147" s="124" t="n"/>
      <c r="L147" s="124" t="n"/>
      <c r="M147" s="124" t="n"/>
      <c r="N147" s="124" t="n"/>
      <c r="U147" s="61" t="n"/>
    </row>
    <row r="148">
      <c r="A148" s="60" t="n"/>
      <c r="B148" s="124" t="n"/>
      <c r="C148" s="124" t="n"/>
      <c r="D148" s="124" t="n"/>
      <c r="E148" s="124" t="n"/>
      <c r="F148" s="124" t="n"/>
      <c r="G148" s="124" t="n"/>
      <c r="H148" s="124" t="n"/>
      <c r="I148" s="124" t="n"/>
      <c r="J148" s="124" t="n"/>
      <c r="K148" s="124" t="n"/>
      <c r="L148" s="124" t="n"/>
      <c r="M148" s="124" t="n"/>
      <c r="N148" s="124" t="n"/>
      <c r="U148" s="61" t="n"/>
    </row>
    <row r="149">
      <c r="A149" s="60" t="n"/>
      <c r="B149" s="124" t="n"/>
      <c r="C149" s="124" t="n"/>
      <c r="D149" s="124" t="n"/>
      <c r="E149" s="124" t="n"/>
      <c r="F149" s="124" t="n"/>
      <c r="G149" s="124" t="n"/>
      <c r="H149" s="124" t="n"/>
      <c r="I149" s="124" t="n"/>
      <c r="J149" s="124" t="n"/>
      <c r="K149" s="124" t="n"/>
      <c r="L149" s="124" t="n"/>
      <c r="M149" s="124" t="n"/>
      <c r="N149" s="124" t="n"/>
      <c r="U149" s="61" t="n"/>
    </row>
    <row r="150">
      <c r="A150" s="60" t="n"/>
      <c r="B150" s="124" t="n"/>
      <c r="C150" s="124" t="n"/>
      <c r="D150" s="124" t="n"/>
      <c r="E150" s="124" t="n"/>
      <c r="F150" s="124" t="n"/>
      <c r="G150" s="124" t="n"/>
      <c r="H150" s="124" t="n"/>
      <c r="I150" s="124" t="n"/>
      <c r="J150" s="124" t="n"/>
      <c r="K150" s="124" t="n"/>
      <c r="L150" s="124" t="n"/>
      <c r="M150" s="124" t="n"/>
      <c r="N150" s="124" t="n"/>
      <c r="U150" s="61" t="n"/>
    </row>
    <row r="151">
      <c r="A151" s="60" t="n"/>
      <c r="B151" s="124" t="n"/>
      <c r="C151" s="124" t="n"/>
      <c r="D151" s="124" t="n"/>
      <c r="E151" s="124" t="n"/>
      <c r="F151" s="124" t="n"/>
      <c r="G151" s="124" t="n"/>
      <c r="H151" s="124" t="n"/>
      <c r="I151" s="124" t="n"/>
      <c r="J151" s="124" t="n"/>
      <c r="K151" s="124" t="n"/>
      <c r="L151" s="124" t="n"/>
      <c r="M151" s="124" t="n"/>
      <c r="N151" s="124" t="n"/>
      <c r="U151" s="61" t="n"/>
    </row>
    <row r="152">
      <c r="A152" s="60" t="n"/>
      <c r="B152" s="124" t="n"/>
      <c r="C152" s="124" t="n"/>
      <c r="D152" s="124" t="n"/>
      <c r="E152" s="124" t="n"/>
      <c r="F152" s="124" t="n"/>
      <c r="G152" s="124" t="n"/>
      <c r="H152" s="124" t="n"/>
      <c r="I152" s="124" t="n"/>
      <c r="J152" s="124" t="n"/>
      <c r="K152" s="124" t="n"/>
      <c r="L152" s="124" t="n"/>
      <c r="M152" s="124" t="n"/>
      <c r="N152" s="124" t="n"/>
      <c r="U152" s="61" t="n"/>
    </row>
    <row r="153">
      <c r="A153" s="60" t="n"/>
      <c r="B153" s="124" t="n"/>
      <c r="C153" s="124" t="n"/>
      <c r="D153" s="124" t="n"/>
      <c r="E153" s="124" t="n"/>
      <c r="F153" s="124" t="n"/>
      <c r="G153" s="124" t="n"/>
      <c r="H153" s="124" t="n"/>
      <c r="I153" s="124" t="n"/>
      <c r="J153" s="124" t="n"/>
      <c r="K153" s="124" t="n"/>
      <c r="L153" s="124" t="n"/>
      <c r="M153" s="124" t="n"/>
      <c r="N153" s="124" t="n"/>
      <c r="U153" s="61" t="n"/>
    </row>
    <row r="154">
      <c r="A154" s="60" t="n"/>
      <c r="B154" s="124" t="n"/>
      <c r="C154" s="124" t="n"/>
      <c r="D154" s="124" t="n"/>
      <c r="E154" s="124" t="n"/>
      <c r="F154" s="124" t="n"/>
      <c r="G154" s="124" t="n"/>
      <c r="H154" s="124" t="n"/>
      <c r="I154" s="124" t="n"/>
      <c r="J154" s="124" t="n"/>
      <c r="K154" s="124" t="n"/>
      <c r="L154" s="124" t="n"/>
      <c r="M154" s="124" t="n"/>
      <c r="N154" s="124" t="n"/>
      <c r="U154" s="61" t="n"/>
    </row>
    <row r="155">
      <c r="A155" s="60" t="n"/>
      <c r="B155" s="124" t="n"/>
      <c r="C155" s="124" t="n"/>
      <c r="D155" s="124" t="n"/>
      <c r="E155" s="124" t="n"/>
      <c r="F155" s="124" t="n"/>
      <c r="G155" s="124" t="n"/>
      <c r="H155" s="124" t="n"/>
      <c r="I155" s="124" t="n"/>
      <c r="J155" s="124" t="n"/>
      <c r="K155" s="124" t="n"/>
      <c r="L155" s="124" t="n"/>
      <c r="M155" s="124" t="n"/>
      <c r="N155" s="124" t="n"/>
      <c r="U155" s="61" t="n"/>
    </row>
    <row r="156">
      <c r="A156" s="60" t="n"/>
      <c r="B156" s="124" t="n"/>
      <c r="C156" s="124" t="n"/>
      <c r="D156" s="124" t="n"/>
      <c r="E156" s="124" t="n"/>
      <c r="F156" s="124" t="n"/>
      <c r="G156" s="124" t="n"/>
      <c r="H156" s="124" t="n"/>
      <c r="I156" s="124" t="n"/>
      <c r="J156" s="124" t="n"/>
      <c r="K156" s="124" t="n"/>
      <c r="L156" s="124" t="n"/>
      <c r="M156" s="124" t="n"/>
      <c r="N156" s="124" t="n"/>
      <c r="U156" s="61" t="n"/>
    </row>
    <row r="157">
      <c r="A157" s="60" t="n"/>
      <c r="B157" s="124" t="n"/>
      <c r="C157" s="124" t="n"/>
      <c r="D157" s="124" t="n"/>
      <c r="E157" s="124" t="n"/>
      <c r="F157" s="124" t="n"/>
      <c r="G157" s="124" t="n"/>
      <c r="H157" s="124" t="n"/>
      <c r="I157" s="124" t="n"/>
      <c r="J157" s="124" t="n"/>
      <c r="K157" s="124" t="n"/>
      <c r="L157" s="124" t="n"/>
      <c r="M157" s="124" t="n"/>
      <c r="N157" s="124" t="n"/>
      <c r="U157" s="61" t="n"/>
    </row>
    <row r="158">
      <c r="A158" s="60" t="n"/>
      <c r="B158" s="124" t="n"/>
      <c r="C158" s="124" t="n"/>
      <c r="D158" s="124" t="n"/>
      <c r="E158" s="124" t="n"/>
      <c r="F158" s="124" t="n"/>
      <c r="G158" s="124" t="n"/>
      <c r="H158" s="124" t="n"/>
      <c r="I158" s="124" t="n"/>
      <c r="J158" s="124" t="n"/>
      <c r="K158" s="124" t="n"/>
      <c r="L158" s="124" t="n"/>
      <c r="M158" s="124" t="n"/>
      <c r="N158" s="124" t="n"/>
      <c r="U158" s="61" t="n"/>
    </row>
    <row r="159">
      <c r="A159" s="60" t="n"/>
      <c r="B159" s="124" t="n"/>
      <c r="C159" s="124" t="n"/>
      <c r="D159" s="124" t="n"/>
      <c r="E159" s="124" t="n"/>
      <c r="F159" s="124" t="n"/>
      <c r="G159" s="124" t="n"/>
      <c r="H159" s="124" t="n"/>
      <c r="I159" s="124" t="n"/>
      <c r="J159" s="124" t="n"/>
      <c r="K159" s="124" t="n"/>
      <c r="L159" s="124" t="n"/>
      <c r="M159" s="124" t="n"/>
      <c r="N159" s="124" t="n"/>
      <c r="U159" s="61" t="n"/>
    </row>
    <row r="160">
      <c r="A160" s="60" t="n"/>
      <c r="B160" s="124" t="n"/>
      <c r="C160" s="124" t="n"/>
      <c r="D160" s="124" t="n"/>
      <c r="E160" s="124" t="n"/>
      <c r="F160" s="124" t="n"/>
      <c r="G160" s="124" t="n"/>
      <c r="H160" s="124" t="n"/>
      <c r="I160" s="124" t="n"/>
      <c r="J160" s="124" t="n"/>
      <c r="K160" s="124" t="n"/>
      <c r="L160" s="124" t="n"/>
      <c r="M160" s="124" t="n"/>
      <c r="N160" s="124" t="n"/>
      <c r="U160" s="61" t="n"/>
    </row>
    <row r="161">
      <c r="A161" s="60" t="n"/>
      <c r="B161" s="124" t="n"/>
      <c r="C161" s="124" t="n"/>
      <c r="D161" s="124" t="n"/>
      <c r="E161" s="124" t="n"/>
      <c r="F161" s="124" t="n"/>
      <c r="G161" s="124" t="n"/>
      <c r="H161" s="124" t="n"/>
      <c r="I161" s="124" t="n"/>
      <c r="J161" s="124" t="n"/>
      <c r="K161" s="124" t="n"/>
      <c r="L161" s="124" t="n"/>
      <c r="M161" s="124" t="n"/>
      <c r="N161" s="124" t="n"/>
      <c r="U161" s="61" t="n"/>
    </row>
    <row r="162">
      <c r="A162" s="60" t="n"/>
      <c r="B162" s="124" t="n"/>
      <c r="C162" s="124" t="n"/>
      <c r="D162" s="124" t="n"/>
      <c r="E162" s="124" t="n"/>
      <c r="F162" s="124" t="n"/>
      <c r="G162" s="124" t="n"/>
      <c r="H162" s="124" t="n"/>
      <c r="I162" s="124" t="n"/>
      <c r="J162" s="124" t="n"/>
      <c r="K162" s="124" t="n"/>
      <c r="L162" s="124" t="n"/>
      <c r="M162" s="124" t="n"/>
      <c r="N162" s="124" t="n"/>
      <c r="U162" s="61" t="n"/>
    </row>
    <row r="163">
      <c r="A163" s="60" t="n"/>
      <c r="B163" s="124" t="n"/>
      <c r="C163" s="124" t="n"/>
      <c r="D163" s="124" t="n"/>
      <c r="E163" s="124" t="n"/>
      <c r="F163" s="124" t="n"/>
      <c r="G163" s="124" t="n"/>
      <c r="H163" s="124" t="n"/>
      <c r="I163" s="124" t="n"/>
      <c r="J163" s="124" t="n"/>
      <c r="K163" s="124" t="n"/>
      <c r="L163" s="124" t="n"/>
      <c r="M163" s="124" t="n"/>
      <c r="N163" s="124" t="n"/>
      <c r="U163" s="61" t="n"/>
    </row>
    <row r="164">
      <c r="A164" s="60" t="n"/>
      <c r="B164" s="124" t="n"/>
      <c r="C164" s="124" t="n"/>
      <c r="D164" s="124" t="n"/>
      <c r="E164" s="124" t="n"/>
      <c r="F164" s="124" t="n"/>
      <c r="G164" s="124" t="n"/>
      <c r="H164" s="124" t="n"/>
      <c r="I164" s="124" t="n"/>
      <c r="J164" s="124" t="n"/>
      <c r="K164" s="124" t="n"/>
      <c r="L164" s="124" t="n"/>
      <c r="M164" s="124" t="n"/>
      <c r="N164" s="124" t="n"/>
      <c r="U164" s="61" t="n"/>
    </row>
    <row r="165">
      <c r="A165" s="60" t="n"/>
      <c r="B165" s="124" t="n"/>
      <c r="C165" s="124" t="n"/>
      <c r="D165" s="124" t="n"/>
      <c r="E165" s="124" t="n"/>
      <c r="F165" s="124" t="n"/>
      <c r="G165" s="124" t="n"/>
      <c r="H165" s="124" t="n"/>
      <c r="I165" s="124" t="n"/>
      <c r="J165" s="124" t="n"/>
      <c r="K165" s="124" t="n"/>
      <c r="L165" s="124" t="n"/>
      <c r="M165" s="124" t="n"/>
      <c r="N165" s="124" t="n"/>
      <c r="U165" s="61" t="n"/>
    </row>
    <row r="166">
      <c r="A166" s="60" t="n"/>
      <c r="B166" s="124" t="n"/>
      <c r="C166" s="124" t="n"/>
      <c r="D166" s="124" t="n"/>
      <c r="E166" s="124" t="n"/>
      <c r="F166" s="124" t="n"/>
      <c r="G166" s="124" t="n"/>
      <c r="H166" s="124" t="n"/>
      <c r="I166" s="124" t="n"/>
      <c r="J166" s="124" t="n"/>
      <c r="K166" s="124" t="n"/>
      <c r="L166" s="124" t="n"/>
      <c r="M166" s="124" t="n"/>
      <c r="N166" s="124" t="n"/>
      <c r="U166" s="61" t="n"/>
    </row>
    <row r="167">
      <c r="A167" s="60" t="n"/>
      <c r="B167" s="124" t="n"/>
      <c r="C167" s="124" t="n"/>
      <c r="D167" s="124" t="n"/>
      <c r="E167" s="124" t="n"/>
      <c r="F167" s="124" t="n"/>
      <c r="G167" s="124" t="n"/>
      <c r="H167" s="124" t="n"/>
      <c r="I167" s="124" t="n"/>
      <c r="J167" s="124" t="n"/>
      <c r="K167" s="124" t="n"/>
      <c r="L167" s="124" t="n"/>
      <c r="M167" s="124" t="n"/>
      <c r="N167" s="124" t="n"/>
      <c r="U167" s="61" t="n"/>
    </row>
    <row r="168">
      <c r="A168" s="60" t="n"/>
      <c r="B168" s="124" t="n"/>
      <c r="C168" s="124" t="n"/>
      <c r="D168" s="124" t="n"/>
      <c r="E168" s="124" t="n"/>
      <c r="F168" s="124" t="n"/>
      <c r="G168" s="124" t="n"/>
      <c r="H168" s="124" t="n"/>
      <c r="I168" s="124" t="n"/>
      <c r="J168" s="124" t="n"/>
      <c r="K168" s="124" t="n"/>
      <c r="L168" s="124" t="n"/>
      <c r="M168" s="124" t="n"/>
      <c r="N168" s="124" t="n"/>
      <c r="U168" s="61" t="n"/>
    </row>
    <row r="169">
      <c r="A169" s="60" t="n"/>
      <c r="B169" s="124" t="n"/>
      <c r="C169" s="124" t="n"/>
      <c r="D169" s="124" t="n"/>
      <c r="E169" s="124" t="n"/>
      <c r="F169" s="124" t="n"/>
      <c r="G169" s="124" t="n"/>
      <c r="H169" s="124" t="n"/>
      <c r="I169" s="124" t="n"/>
      <c r="J169" s="124" t="n"/>
      <c r="K169" s="124" t="n"/>
      <c r="L169" s="124" t="n"/>
      <c r="M169" s="124" t="n"/>
      <c r="N169" s="124" t="n"/>
      <c r="U169" s="61" t="n"/>
    </row>
    <row r="170">
      <c r="A170" s="60" t="n"/>
      <c r="B170" s="124" t="n"/>
      <c r="C170" s="124" t="n"/>
      <c r="D170" s="124" t="n"/>
      <c r="E170" s="124" t="n"/>
      <c r="F170" s="124" t="n"/>
      <c r="G170" s="124" t="n"/>
      <c r="H170" s="124" t="n"/>
      <c r="I170" s="124" t="n"/>
      <c r="J170" s="124" t="n"/>
      <c r="K170" s="124" t="n"/>
      <c r="L170" s="124" t="n"/>
      <c r="M170" s="124" t="n"/>
      <c r="N170" s="124" t="n"/>
      <c r="U170" s="61" t="n"/>
    </row>
    <row r="171">
      <c r="A171" s="60" t="n"/>
      <c r="B171" s="124" t="n"/>
      <c r="C171" s="124" t="n"/>
      <c r="D171" s="124" t="n"/>
      <c r="E171" s="124" t="n"/>
      <c r="F171" s="124" t="n"/>
      <c r="G171" s="124" t="n"/>
      <c r="H171" s="124" t="n"/>
      <c r="I171" s="124" t="n"/>
      <c r="J171" s="124" t="n"/>
      <c r="K171" s="124" t="n"/>
      <c r="L171" s="124" t="n"/>
      <c r="M171" s="124" t="n"/>
      <c r="N171" s="124" t="n"/>
      <c r="U171" s="61" t="n"/>
    </row>
    <row r="172">
      <c r="A172" s="60" t="n"/>
      <c r="B172" s="124" t="n"/>
      <c r="C172" s="124" t="n"/>
      <c r="D172" s="124" t="n"/>
      <c r="E172" s="124" t="n"/>
      <c r="F172" s="124" t="n"/>
      <c r="G172" s="124" t="n"/>
      <c r="H172" s="124" t="n"/>
      <c r="I172" s="124" t="n"/>
      <c r="J172" s="124" t="n"/>
      <c r="K172" s="124" t="n"/>
      <c r="L172" s="124" t="n"/>
      <c r="M172" s="124" t="n"/>
      <c r="N172" s="124" t="n"/>
      <c r="U172" s="61" t="n"/>
    </row>
    <row r="173">
      <c r="A173" s="60" t="n"/>
      <c r="B173" s="124" t="n"/>
      <c r="C173" s="124" t="n"/>
      <c r="D173" s="124" t="n"/>
      <c r="E173" s="124" t="n"/>
      <c r="F173" s="124" t="n"/>
      <c r="G173" s="124" t="n"/>
      <c r="H173" s="124" t="n"/>
      <c r="I173" s="124" t="n"/>
      <c r="J173" s="124" t="n"/>
      <c r="K173" s="124" t="n"/>
      <c r="L173" s="124" t="n"/>
      <c r="M173" s="124" t="n"/>
      <c r="N173" s="124" t="n"/>
      <c r="U173" s="61" t="n"/>
    </row>
    <row r="174">
      <c r="A174" s="60" t="n"/>
      <c r="B174" s="124" t="n"/>
      <c r="C174" s="124" t="n"/>
      <c r="D174" s="124" t="n"/>
      <c r="E174" s="124" t="n"/>
      <c r="F174" s="124" t="n"/>
      <c r="G174" s="124" t="n"/>
      <c r="H174" s="124" t="n"/>
      <c r="I174" s="124" t="n"/>
      <c r="J174" s="124" t="n"/>
      <c r="K174" s="124" t="n"/>
      <c r="L174" s="124" t="n"/>
      <c r="M174" s="124" t="n"/>
      <c r="N174" s="124" t="n"/>
      <c r="U174" s="61" t="n"/>
    </row>
    <row r="175">
      <c r="A175" s="60" t="n"/>
      <c r="B175" s="124" t="n"/>
      <c r="C175" s="124" t="n"/>
      <c r="D175" s="124" t="n"/>
      <c r="E175" s="124" t="n"/>
      <c r="F175" s="124" t="n"/>
      <c r="G175" s="124" t="n"/>
      <c r="H175" s="124" t="n"/>
      <c r="I175" s="124" t="n"/>
      <c r="J175" s="124" t="n"/>
      <c r="K175" s="124" t="n"/>
      <c r="L175" s="124" t="n"/>
      <c r="M175" s="124" t="n"/>
      <c r="N175" s="124" t="n"/>
      <c r="U175" s="61" t="n"/>
    </row>
    <row r="176">
      <c r="A176" s="60" t="n"/>
      <c r="B176" s="124" t="n"/>
      <c r="C176" s="124" t="n"/>
      <c r="D176" s="124" t="n"/>
      <c r="E176" s="124" t="n"/>
      <c r="F176" s="124" t="n"/>
      <c r="G176" s="124" t="n"/>
      <c r="H176" s="124" t="n"/>
      <c r="I176" s="124" t="n"/>
      <c r="J176" s="124" t="n"/>
      <c r="K176" s="124" t="n"/>
      <c r="L176" s="124" t="n"/>
      <c r="M176" s="124" t="n"/>
      <c r="N176" s="124" t="n"/>
      <c r="U176" s="61" t="n"/>
    </row>
    <row r="177">
      <c r="A177" s="60" t="n"/>
      <c r="B177" s="124" t="n"/>
      <c r="C177" s="124" t="n"/>
      <c r="D177" s="124" t="n"/>
      <c r="E177" s="124" t="n"/>
      <c r="F177" s="124" t="n"/>
      <c r="G177" s="124" t="n"/>
      <c r="H177" s="124" t="n"/>
      <c r="I177" s="124" t="n"/>
      <c r="J177" s="124" t="n"/>
      <c r="K177" s="124" t="n"/>
      <c r="L177" s="124" t="n"/>
      <c r="M177" s="124" t="n"/>
      <c r="N177" s="124" t="n"/>
      <c r="U177" s="61" t="n"/>
    </row>
    <row r="178">
      <c r="A178" s="60" t="n"/>
      <c r="B178" s="124" t="n"/>
      <c r="C178" s="124" t="n"/>
      <c r="D178" s="124" t="n"/>
      <c r="E178" s="124" t="n"/>
      <c r="F178" s="124" t="n"/>
      <c r="G178" s="124" t="n"/>
      <c r="H178" s="124" t="n"/>
      <c r="I178" s="124" t="n"/>
      <c r="J178" s="124" t="n"/>
      <c r="K178" s="124" t="n"/>
      <c r="L178" s="124" t="n"/>
      <c r="M178" s="124" t="n"/>
      <c r="N178" s="124" t="n"/>
      <c r="U178" s="61" t="n"/>
    </row>
    <row r="179">
      <c r="A179" s="60" t="n"/>
      <c r="B179" s="124" t="n"/>
      <c r="C179" s="124" t="n"/>
      <c r="D179" s="124" t="n"/>
      <c r="E179" s="124" t="n"/>
      <c r="F179" s="124" t="n"/>
      <c r="G179" s="124" t="n"/>
      <c r="H179" s="124" t="n"/>
      <c r="I179" s="124" t="n"/>
      <c r="J179" s="124" t="n"/>
      <c r="K179" s="124" t="n"/>
      <c r="L179" s="124" t="n"/>
      <c r="M179" s="124" t="n"/>
      <c r="N179" s="124" t="n"/>
      <c r="U179" s="61" t="n"/>
    </row>
    <row r="180">
      <c r="A180" s="60" t="n"/>
      <c r="B180" s="124" t="n"/>
      <c r="C180" s="124" t="n"/>
      <c r="D180" s="124" t="n"/>
      <c r="E180" s="124" t="n"/>
      <c r="F180" s="124" t="n"/>
      <c r="G180" s="124" t="n"/>
      <c r="H180" s="124" t="n"/>
      <c r="I180" s="124" t="n"/>
      <c r="J180" s="124" t="n"/>
      <c r="K180" s="124" t="n"/>
      <c r="L180" s="124" t="n"/>
      <c r="M180" s="124" t="n"/>
      <c r="N180" s="124" t="n"/>
      <c r="U180" s="61" t="n"/>
    </row>
    <row r="181">
      <c r="A181" s="60" t="n"/>
      <c r="B181" s="124" t="n"/>
      <c r="C181" s="124" t="n"/>
      <c r="D181" s="124" t="n"/>
      <c r="E181" s="124" t="n"/>
      <c r="F181" s="124" t="n"/>
      <c r="G181" s="124" t="n"/>
      <c r="H181" s="124" t="n"/>
      <c r="I181" s="124" t="n"/>
      <c r="J181" s="124" t="n"/>
      <c r="K181" s="124" t="n"/>
      <c r="L181" s="124" t="n"/>
      <c r="M181" s="124" t="n"/>
      <c r="N181" s="124" t="n"/>
      <c r="U181" s="61" t="n"/>
    </row>
    <row r="182">
      <c r="A182" s="60" t="n"/>
      <c r="B182" s="124" t="n"/>
      <c r="C182" s="124" t="n"/>
      <c r="D182" s="124" t="n"/>
      <c r="E182" s="124" t="n"/>
      <c r="F182" s="124" t="n"/>
      <c r="G182" s="124" t="n"/>
      <c r="H182" s="124" t="n"/>
      <c r="I182" s="124" t="n"/>
      <c r="J182" s="124" t="n"/>
      <c r="K182" s="124" t="n"/>
      <c r="L182" s="124" t="n"/>
      <c r="M182" s="124" t="n"/>
      <c r="N182" s="124" t="n"/>
      <c r="U182" s="61" t="n"/>
    </row>
    <row r="183">
      <c r="A183" s="60" t="n"/>
      <c r="B183" s="124" t="n"/>
      <c r="C183" s="124" t="n"/>
      <c r="D183" s="124" t="n"/>
      <c r="E183" s="124" t="n"/>
      <c r="F183" s="124" t="n"/>
      <c r="G183" s="124" t="n"/>
      <c r="H183" s="124" t="n"/>
      <c r="I183" s="124" t="n"/>
      <c r="J183" s="124" t="n"/>
      <c r="K183" s="124" t="n"/>
      <c r="L183" s="124" t="n"/>
      <c r="M183" s="124" t="n"/>
      <c r="N183" s="124" t="n"/>
      <c r="U183" s="61" t="n"/>
    </row>
    <row r="184">
      <c r="A184" s="60" t="n"/>
      <c r="B184" s="124" t="n"/>
      <c r="C184" s="124" t="n"/>
      <c r="D184" s="124" t="n"/>
      <c r="E184" s="124" t="n"/>
      <c r="F184" s="124" t="n"/>
      <c r="G184" s="124" t="n"/>
      <c r="H184" s="124" t="n"/>
      <c r="I184" s="124" t="n"/>
      <c r="J184" s="124" t="n"/>
      <c r="K184" s="124" t="n"/>
      <c r="L184" s="124" t="n"/>
      <c r="M184" s="124" t="n"/>
      <c r="N184" s="124" t="n"/>
      <c r="U184" s="61" t="n"/>
    </row>
    <row r="185">
      <c r="A185" s="60" t="n"/>
      <c r="B185" s="124" t="n"/>
      <c r="C185" s="124" t="n"/>
      <c r="D185" s="124" t="n"/>
      <c r="E185" s="124" t="n"/>
      <c r="F185" s="124" t="n"/>
      <c r="G185" s="124" t="n"/>
      <c r="H185" s="124" t="n"/>
      <c r="I185" s="124" t="n"/>
      <c r="J185" s="124" t="n"/>
      <c r="K185" s="124" t="n"/>
      <c r="L185" s="124" t="n"/>
      <c r="M185" s="124" t="n"/>
      <c r="N185" s="124" t="n"/>
      <c r="U185" s="61" t="n"/>
    </row>
    <row r="186">
      <c r="A186" s="60" t="n"/>
      <c r="B186" s="124" t="n"/>
      <c r="C186" s="124" t="n"/>
      <c r="D186" s="124" t="n"/>
      <c r="E186" s="124" t="n"/>
      <c r="F186" s="124" t="n"/>
      <c r="G186" s="124" t="n"/>
      <c r="H186" s="124" t="n"/>
      <c r="I186" s="124" t="n"/>
      <c r="J186" s="124" t="n"/>
      <c r="K186" s="124" t="n"/>
      <c r="L186" s="124" t="n"/>
      <c r="M186" s="124" t="n"/>
      <c r="N186" s="124" t="n"/>
      <c r="U186" s="61" t="n"/>
    </row>
    <row r="187">
      <c r="A187" s="60" t="n"/>
      <c r="B187" s="124" t="n"/>
      <c r="C187" s="124" t="n"/>
      <c r="D187" s="124" t="n"/>
      <c r="E187" s="124" t="n"/>
      <c r="F187" s="124" t="n"/>
      <c r="G187" s="124" t="n"/>
      <c r="H187" s="124" t="n"/>
      <c r="I187" s="124" t="n"/>
      <c r="J187" s="124" t="n"/>
      <c r="K187" s="124" t="n"/>
      <c r="L187" s="124" t="n"/>
      <c r="M187" s="124" t="n"/>
      <c r="N187" s="124" t="n"/>
      <c r="U187" s="61" t="n"/>
    </row>
    <row r="188">
      <c r="A188" s="60" t="n"/>
      <c r="B188" s="124" t="n"/>
      <c r="C188" s="124" t="n"/>
      <c r="D188" s="124" t="n"/>
      <c r="E188" s="124" t="n"/>
      <c r="F188" s="124" t="n"/>
      <c r="G188" s="124" t="n"/>
      <c r="H188" s="124" t="n"/>
      <c r="I188" s="124" t="n"/>
      <c r="J188" s="124" t="n"/>
      <c r="K188" s="124" t="n"/>
      <c r="L188" s="124" t="n"/>
      <c r="M188" s="124" t="n"/>
      <c r="N188" s="124" t="n"/>
      <c r="U188" s="61" t="n"/>
    </row>
    <row r="189">
      <c r="A189" s="60" t="n"/>
      <c r="B189" s="124" t="n"/>
      <c r="C189" s="124" t="n"/>
      <c r="D189" s="124" t="n"/>
      <c r="E189" s="124" t="n"/>
      <c r="F189" s="124" t="n"/>
      <c r="G189" s="124" t="n"/>
      <c r="H189" s="124" t="n"/>
      <c r="I189" s="124" t="n"/>
      <c r="J189" s="124" t="n"/>
      <c r="K189" s="124" t="n"/>
      <c r="L189" s="124" t="n"/>
      <c r="M189" s="124" t="n"/>
      <c r="N189" s="124" t="n"/>
      <c r="U189" s="61" t="n"/>
    </row>
    <row r="190">
      <c r="A190" s="60" t="n"/>
      <c r="B190" s="124" t="n"/>
      <c r="C190" s="124" t="n"/>
      <c r="D190" s="124" t="n"/>
      <c r="E190" s="124" t="n"/>
      <c r="F190" s="124" t="n"/>
      <c r="G190" s="124" t="n"/>
      <c r="H190" s="124" t="n"/>
      <c r="I190" s="124" t="n"/>
      <c r="J190" s="124" t="n"/>
      <c r="K190" s="124" t="n"/>
      <c r="L190" s="124" t="n"/>
      <c r="M190" s="124" t="n"/>
      <c r="N190" s="124" t="n"/>
      <c r="U190" s="61" t="n"/>
    </row>
    <row r="191">
      <c r="A191" s="60" t="n"/>
      <c r="B191" s="124" t="n"/>
      <c r="C191" s="124" t="n"/>
      <c r="D191" s="124" t="n"/>
      <c r="E191" s="124" t="n"/>
      <c r="F191" s="124" t="n"/>
      <c r="G191" s="124" t="n"/>
      <c r="H191" s="124" t="n"/>
      <c r="I191" s="124" t="n"/>
      <c r="J191" s="124" t="n"/>
      <c r="K191" s="124" t="n"/>
      <c r="L191" s="124" t="n"/>
      <c r="M191" s="124" t="n"/>
      <c r="N191" s="124" t="n"/>
      <c r="U191" s="61" t="n"/>
    </row>
    <row r="192">
      <c r="A192" s="60" t="n"/>
      <c r="B192" s="124" t="n"/>
      <c r="C192" s="124" t="n"/>
      <c r="D192" s="124" t="n"/>
      <c r="E192" s="124" t="n"/>
      <c r="F192" s="124" t="n"/>
      <c r="G192" s="124" t="n"/>
      <c r="H192" s="124" t="n"/>
      <c r="I192" s="124" t="n"/>
      <c r="J192" s="124" t="n"/>
      <c r="K192" s="124" t="n"/>
      <c r="L192" s="124" t="n"/>
      <c r="M192" s="124" t="n"/>
      <c r="N192" s="124" t="n"/>
      <c r="U192" s="61" t="n"/>
    </row>
    <row r="193">
      <c r="A193" s="60" t="n"/>
      <c r="B193" s="124" t="n"/>
      <c r="C193" s="124" t="n"/>
      <c r="D193" s="124" t="n"/>
      <c r="E193" s="124" t="n"/>
      <c r="F193" s="124" t="n"/>
      <c r="G193" s="124" t="n"/>
      <c r="H193" s="124" t="n"/>
      <c r="I193" s="124" t="n"/>
      <c r="J193" s="124" t="n"/>
      <c r="K193" s="124" t="n"/>
      <c r="L193" s="124" t="n"/>
      <c r="M193" s="124" t="n"/>
      <c r="N193" s="124" t="n"/>
      <c r="U193" s="61" t="n"/>
    </row>
    <row r="194">
      <c r="A194" s="60" t="n"/>
      <c r="B194" s="124" t="n"/>
      <c r="C194" s="124" t="n"/>
      <c r="D194" s="124" t="n"/>
      <c r="E194" s="124" t="n"/>
      <c r="F194" s="124" t="n"/>
      <c r="G194" s="124" t="n"/>
      <c r="H194" s="124" t="n"/>
      <c r="I194" s="124" t="n"/>
      <c r="J194" s="124" t="n"/>
      <c r="K194" s="124" t="n"/>
      <c r="L194" s="124" t="n"/>
      <c r="M194" s="124" t="n"/>
      <c r="N194" s="124" t="n"/>
      <c r="U194" s="61" t="n"/>
    </row>
    <row r="195">
      <c r="A195" s="60" t="n"/>
      <c r="B195" s="124" t="n"/>
      <c r="C195" s="124" t="n"/>
      <c r="D195" s="124" t="n"/>
      <c r="E195" s="124" t="n"/>
      <c r="F195" s="124" t="n"/>
      <c r="G195" s="124" t="n"/>
      <c r="H195" s="124" t="n"/>
      <c r="I195" s="124" t="n"/>
      <c r="J195" s="124" t="n"/>
      <c r="K195" s="124" t="n"/>
      <c r="L195" s="124" t="n"/>
      <c r="M195" s="124" t="n"/>
      <c r="N195" s="124" t="n"/>
      <c r="U195" s="61" t="n"/>
    </row>
    <row r="196">
      <c r="A196" s="60" t="n"/>
      <c r="B196" s="124" t="n"/>
      <c r="C196" s="124" t="n"/>
      <c r="D196" s="124" t="n"/>
      <c r="E196" s="124" t="n"/>
      <c r="F196" s="124" t="n"/>
      <c r="G196" s="124" t="n"/>
      <c r="H196" s="124" t="n"/>
      <c r="I196" s="124" t="n"/>
      <c r="J196" s="124" t="n"/>
      <c r="K196" s="124" t="n"/>
      <c r="L196" s="124" t="n"/>
      <c r="M196" s="124" t="n"/>
      <c r="N196" s="124" t="n"/>
      <c r="U196" s="61" t="n"/>
    </row>
    <row r="197">
      <c r="A197" s="60" t="n"/>
      <c r="B197" s="124" t="n"/>
      <c r="C197" s="124" t="n"/>
      <c r="D197" s="124" t="n"/>
      <c r="E197" s="124" t="n"/>
      <c r="F197" s="124" t="n"/>
      <c r="G197" s="124" t="n"/>
      <c r="H197" s="124" t="n"/>
      <c r="I197" s="124" t="n"/>
      <c r="J197" s="124" t="n"/>
      <c r="K197" s="124" t="n"/>
      <c r="L197" s="124" t="n"/>
      <c r="M197" s="124" t="n"/>
      <c r="N197" s="124" t="n"/>
      <c r="U197" s="61" t="n"/>
    </row>
    <row r="198">
      <c r="A198" s="60" t="n"/>
      <c r="B198" s="124" t="n"/>
      <c r="C198" s="124" t="n"/>
      <c r="D198" s="124" t="n"/>
      <c r="E198" s="124" t="n"/>
      <c r="F198" s="124" t="n"/>
      <c r="G198" s="124" t="n"/>
      <c r="H198" s="124" t="n"/>
      <c r="I198" s="124" t="n"/>
      <c r="J198" s="124" t="n"/>
      <c r="K198" s="124" t="n"/>
      <c r="L198" s="124" t="n"/>
      <c r="M198" s="124" t="n"/>
      <c r="N198" s="124" t="n"/>
      <c r="U198" s="61" t="n"/>
    </row>
    <row r="199">
      <c r="A199" s="60" t="n"/>
      <c r="B199" s="124" t="n"/>
      <c r="C199" s="124" t="n"/>
      <c r="D199" s="124" t="n"/>
      <c r="E199" s="124" t="n"/>
      <c r="F199" s="124" t="n"/>
      <c r="G199" s="124" t="n"/>
      <c r="H199" s="124" t="n"/>
      <c r="I199" s="124" t="n"/>
      <c r="J199" s="124" t="n"/>
      <c r="K199" s="124" t="n"/>
      <c r="L199" s="124" t="n"/>
      <c r="M199" s="124" t="n"/>
      <c r="N199" s="124" t="n"/>
      <c r="U199" s="61" t="n"/>
    </row>
    <row r="200">
      <c r="A200" s="60" t="n"/>
      <c r="B200" s="124" t="n"/>
      <c r="C200" s="124" t="n"/>
      <c r="D200" s="124" t="n"/>
      <c r="E200" s="124" t="n"/>
      <c r="F200" s="124" t="n"/>
      <c r="G200" s="124" t="n"/>
      <c r="H200" s="124" t="n"/>
      <c r="I200" s="124" t="n"/>
      <c r="J200" s="124" t="n"/>
      <c r="K200" s="124" t="n"/>
      <c r="L200" s="124" t="n"/>
      <c r="M200" s="124" t="n"/>
      <c r="N200" s="124" t="n"/>
      <c r="U200" s="61" t="n"/>
    </row>
    <row r="201">
      <c r="A201" s="60" t="n"/>
      <c r="B201" s="124" t="n"/>
      <c r="C201" s="124" t="n"/>
      <c r="D201" s="124" t="n"/>
      <c r="E201" s="124" t="n"/>
      <c r="F201" s="124" t="n"/>
      <c r="G201" s="124" t="n"/>
      <c r="H201" s="124" t="n"/>
      <c r="I201" s="124" t="n"/>
      <c r="J201" s="124" t="n"/>
      <c r="K201" s="124" t="n"/>
      <c r="L201" s="124" t="n"/>
      <c r="M201" s="124" t="n"/>
      <c r="N201" s="124" t="n"/>
      <c r="U201" s="61" t="n"/>
    </row>
    <row r="202">
      <c r="A202" s="60" t="n"/>
      <c r="B202" s="124" t="n"/>
      <c r="C202" s="124" t="n"/>
      <c r="D202" s="124" t="n"/>
      <c r="E202" s="124" t="n"/>
      <c r="F202" s="124" t="n"/>
      <c r="G202" s="124" t="n"/>
      <c r="H202" s="124" t="n"/>
      <c r="I202" s="124" t="n"/>
      <c r="J202" s="124" t="n"/>
      <c r="K202" s="124" t="n"/>
      <c r="L202" s="124" t="n"/>
      <c r="M202" s="124" t="n"/>
      <c r="N202" s="124" t="n"/>
      <c r="U202" s="61" t="n"/>
    </row>
    <row r="203">
      <c r="A203" s="60" t="n"/>
      <c r="B203" s="124" t="n"/>
      <c r="C203" s="124" t="n"/>
      <c r="D203" s="124" t="n"/>
      <c r="E203" s="124" t="n"/>
      <c r="F203" s="124" t="n"/>
      <c r="G203" s="124" t="n"/>
      <c r="H203" s="124" t="n"/>
      <c r="I203" s="124" t="n"/>
      <c r="J203" s="124" t="n"/>
      <c r="K203" s="124" t="n"/>
      <c r="L203" s="124" t="n"/>
      <c r="M203" s="124" t="n"/>
      <c r="N203" s="124" t="n"/>
      <c r="U203" s="61" t="n"/>
    </row>
    <row r="204">
      <c r="A204" s="60" t="n"/>
      <c r="B204" s="124" t="n"/>
      <c r="C204" s="124" t="n"/>
      <c r="D204" s="124" t="n"/>
      <c r="E204" s="124" t="n"/>
      <c r="F204" s="124" t="n"/>
      <c r="G204" s="124" t="n"/>
      <c r="H204" s="124" t="n"/>
      <c r="I204" s="124" t="n"/>
      <c r="J204" s="124" t="n"/>
      <c r="K204" s="124" t="n"/>
      <c r="L204" s="124" t="n"/>
      <c r="M204" s="124" t="n"/>
      <c r="N204" s="124" t="n"/>
      <c r="U204" s="61" t="n"/>
    </row>
    <row r="205">
      <c r="A205" s="60" t="n"/>
      <c r="B205" s="124" t="n"/>
      <c r="C205" s="124" t="n"/>
      <c r="D205" s="124" t="n"/>
      <c r="E205" s="124" t="n"/>
      <c r="F205" s="124" t="n"/>
      <c r="G205" s="124" t="n"/>
      <c r="H205" s="124" t="n"/>
      <c r="I205" s="124" t="n"/>
      <c r="J205" s="124" t="n"/>
      <c r="K205" s="124" t="n"/>
      <c r="L205" s="124" t="n"/>
      <c r="M205" s="124" t="n"/>
      <c r="N205" s="124" t="n"/>
      <c r="U205" s="61" t="n"/>
    </row>
    <row r="206">
      <c r="A206" s="60" t="n"/>
      <c r="B206" s="124" t="n"/>
      <c r="C206" s="124" t="n"/>
      <c r="D206" s="124" t="n"/>
      <c r="E206" s="124" t="n"/>
      <c r="F206" s="124" t="n"/>
      <c r="G206" s="124" t="n"/>
      <c r="H206" s="124" t="n"/>
      <c r="I206" s="124" t="n"/>
      <c r="J206" s="124" t="n"/>
      <c r="K206" s="124" t="n"/>
      <c r="L206" s="124" t="n"/>
      <c r="M206" s="124" t="n"/>
      <c r="N206" s="124" t="n"/>
      <c r="U206" s="61" t="n"/>
    </row>
    <row r="207">
      <c r="A207" s="60" t="n"/>
      <c r="B207" s="124" t="n"/>
      <c r="C207" s="124" t="n"/>
      <c r="D207" s="124" t="n"/>
      <c r="E207" s="124" t="n"/>
      <c r="F207" s="124" t="n"/>
      <c r="G207" s="124" t="n"/>
      <c r="H207" s="124" t="n"/>
      <c r="I207" s="124" t="n"/>
      <c r="J207" s="124" t="n"/>
      <c r="K207" s="124" t="n"/>
      <c r="L207" s="124" t="n"/>
      <c r="M207" s="124" t="n"/>
      <c r="N207" s="124" t="n"/>
      <c r="U207" s="61" t="n"/>
    </row>
    <row r="208">
      <c r="A208" s="60" t="n"/>
      <c r="B208" s="124" t="n"/>
      <c r="C208" s="124" t="n"/>
      <c r="D208" s="124" t="n"/>
      <c r="E208" s="124" t="n"/>
      <c r="F208" s="124" t="n"/>
      <c r="G208" s="124" t="n"/>
      <c r="H208" s="124" t="n"/>
      <c r="I208" s="124" t="n"/>
      <c r="J208" s="124" t="n"/>
      <c r="K208" s="124" t="n"/>
      <c r="L208" s="124" t="n"/>
      <c r="M208" s="124" t="n"/>
      <c r="N208" s="124" t="n"/>
      <c r="U208" s="61" t="n"/>
    </row>
    <row r="209">
      <c r="A209" s="60" t="n"/>
      <c r="B209" s="124" t="n"/>
      <c r="C209" s="124" t="n"/>
      <c r="D209" s="124" t="n"/>
      <c r="E209" s="124" t="n"/>
      <c r="F209" s="124" t="n"/>
      <c r="G209" s="124" t="n"/>
      <c r="H209" s="124" t="n"/>
      <c r="I209" s="124" t="n"/>
      <c r="J209" s="124" t="n"/>
      <c r="K209" s="124" t="n"/>
      <c r="L209" s="124" t="n"/>
      <c r="M209" s="124" t="n"/>
      <c r="N209" s="124" t="n"/>
      <c r="U209" s="61" t="n"/>
    </row>
    <row r="210">
      <c r="A210" s="60" t="n"/>
      <c r="B210" s="124" t="n"/>
      <c r="C210" s="124" t="n"/>
      <c r="D210" s="124" t="n"/>
      <c r="E210" s="124" t="n"/>
      <c r="F210" s="124" t="n"/>
      <c r="G210" s="124" t="n"/>
      <c r="H210" s="124" t="n"/>
      <c r="I210" s="124" t="n"/>
      <c r="J210" s="124" t="n"/>
      <c r="K210" s="124" t="n"/>
      <c r="L210" s="124" t="n"/>
      <c r="M210" s="124" t="n"/>
      <c r="N210" s="124" t="n"/>
      <c r="U210" s="61" t="n"/>
    </row>
    <row r="211">
      <c r="A211" s="60" t="n"/>
      <c r="B211" s="124" t="n"/>
      <c r="C211" s="124" t="n"/>
      <c r="D211" s="124" t="n"/>
      <c r="E211" s="124" t="n"/>
      <c r="F211" s="124" t="n"/>
      <c r="G211" s="124" t="n"/>
      <c r="H211" s="124" t="n"/>
      <c r="I211" s="124" t="n"/>
      <c r="J211" s="124" t="n"/>
      <c r="K211" s="124" t="n"/>
      <c r="L211" s="124" t="n"/>
      <c r="M211" s="124" t="n"/>
      <c r="N211" s="124" t="n"/>
      <c r="U211" s="61" t="n"/>
    </row>
    <row r="212">
      <c r="A212" s="60" t="n"/>
      <c r="B212" s="124" t="n"/>
      <c r="C212" s="124" t="n"/>
      <c r="D212" s="124" t="n"/>
      <c r="E212" s="124" t="n"/>
      <c r="F212" s="124" t="n"/>
      <c r="G212" s="124" t="n"/>
      <c r="H212" s="124" t="n"/>
      <c r="I212" s="124" t="n"/>
      <c r="J212" s="124" t="n"/>
      <c r="K212" s="124" t="n"/>
      <c r="L212" s="124" t="n"/>
      <c r="M212" s="124" t="n"/>
      <c r="N212" s="124" t="n"/>
      <c r="U212" s="61" t="n"/>
    </row>
    <row r="213">
      <c r="A213" s="60" t="n"/>
      <c r="B213" s="124" t="n"/>
      <c r="C213" s="124" t="n"/>
      <c r="D213" s="124" t="n"/>
      <c r="E213" s="124" t="n"/>
      <c r="F213" s="124" t="n"/>
      <c r="G213" s="124" t="n"/>
      <c r="H213" s="124" t="n"/>
      <c r="I213" s="124" t="n"/>
      <c r="J213" s="124" t="n"/>
      <c r="K213" s="124" t="n"/>
      <c r="L213" s="124" t="n"/>
      <c r="M213" s="124" t="n"/>
      <c r="N213" s="124" t="n"/>
      <c r="U213" s="61" t="n"/>
    </row>
    <row r="214">
      <c r="A214" s="60" t="n"/>
      <c r="B214" s="124" t="n"/>
      <c r="C214" s="124" t="n"/>
      <c r="D214" s="124" t="n"/>
      <c r="E214" s="124" t="n"/>
      <c r="F214" s="124" t="n"/>
      <c r="G214" s="124" t="n"/>
      <c r="H214" s="124" t="n"/>
      <c r="I214" s="124" t="n"/>
      <c r="J214" s="124" t="n"/>
      <c r="K214" s="124" t="n"/>
      <c r="L214" s="124" t="n"/>
      <c r="M214" s="124" t="n"/>
      <c r="N214" s="124" t="n"/>
      <c r="U214" s="61" t="n"/>
    </row>
    <row r="215">
      <c r="A215" s="60" t="n"/>
      <c r="B215" s="124" t="n"/>
      <c r="C215" s="124" t="n"/>
      <c r="D215" s="124" t="n"/>
      <c r="E215" s="124" t="n"/>
      <c r="F215" s="124" t="n"/>
      <c r="G215" s="124" t="n"/>
      <c r="H215" s="124" t="n"/>
      <c r="I215" s="124" t="n"/>
      <c r="J215" s="124" t="n"/>
      <c r="K215" s="124" t="n"/>
      <c r="L215" s="124" t="n"/>
      <c r="M215" s="124" t="n"/>
      <c r="N215" s="124" t="n"/>
      <c r="U215" s="61" t="n"/>
    </row>
    <row r="216">
      <c r="A216" s="60" t="n"/>
      <c r="B216" s="124" t="n"/>
      <c r="C216" s="124" t="n"/>
      <c r="D216" s="124" t="n"/>
      <c r="E216" s="124" t="n"/>
      <c r="F216" s="124" t="n"/>
      <c r="G216" s="124" t="n"/>
      <c r="H216" s="124" t="n"/>
      <c r="I216" s="124" t="n"/>
      <c r="J216" s="124" t="n"/>
      <c r="K216" s="124" t="n"/>
      <c r="L216" s="124" t="n"/>
      <c r="M216" s="124" t="n"/>
      <c r="N216" s="124" t="n"/>
      <c r="U216" s="61" t="n"/>
    </row>
    <row r="217">
      <c r="A217" s="60" t="n"/>
      <c r="B217" s="124" t="n"/>
      <c r="C217" s="124" t="n"/>
      <c r="D217" s="124" t="n"/>
      <c r="E217" s="124" t="n"/>
      <c r="F217" s="124" t="n"/>
      <c r="G217" s="124" t="n"/>
      <c r="H217" s="124" t="n"/>
      <c r="I217" s="124" t="n"/>
      <c r="J217" s="124" t="n"/>
      <c r="K217" s="124" t="n"/>
      <c r="L217" s="124" t="n"/>
      <c r="M217" s="124" t="n"/>
      <c r="N217" s="124" t="n"/>
      <c r="U217" s="61" t="n"/>
    </row>
    <row r="218">
      <c r="A218" s="60" t="n"/>
      <c r="B218" s="124" t="n"/>
      <c r="C218" s="124" t="n"/>
      <c r="D218" s="124" t="n"/>
      <c r="E218" s="124" t="n"/>
      <c r="F218" s="124" t="n"/>
      <c r="G218" s="124" t="n"/>
      <c r="H218" s="124" t="n"/>
      <c r="I218" s="124" t="n"/>
      <c r="J218" s="124" t="n"/>
      <c r="K218" s="124" t="n"/>
      <c r="L218" s="124" t="n"/>
      <c r="M218" s="124" t="n"/>
      <c r="N218" s="124" t="n"/>
      <c r="U218" s="61" t="n"/>
    </row>
    <row r="219">
      <c r="A219" s="60" t="n"/>
      <c r="B219" s="124" t="n"/>
      <c r="C219" s="124" t="n"/>
      <c r="D219" s="124" t="n"/>
      <c r="E219" s="124" t="n"/>
      <c r="F219" s="124" t="n"/>
      <c r="G219" s="124" t="n"/>
      <c r="H219" s="124" t="n"/>
      <c r="I219" s="124" t="n"/>
      <c r="J219" s="124" t="n"/>
      <c r="K219" s="124" t="n"/>
      <c r="L219" s="124" t="n"/>
      <c r="M219" s="124" t="n"/>
      <c r="N219" s="124" t="n"/>
      <c r="U219" s="61" t="n"/>
    </row>
    <row r="220">
      <c r="A220" s="60" t="n"/>
      <c r="B220" s="124" t="n"/>
      <c r="C220" s="124" t="n"/>
      <c r="D220" s="124" t="n"/>
      <c r="E220" s="124" t="n"/>
      <c r="F220" s="124" t="n"/>
      <c r="G220" s="124" t="n"/>
      <c r="H220" s="124" t="n"/>
      <c r="I220" s="124" t="n"/>
      <c r="J220" s="124" t="n"/>
      <c r="K220" s="124" t="n"/>
      <c r="L220" s="124" t="n"/>
      <c r="M220" s="124" t="n"/>
      <c r="N220" s="124" t="n"/>
      <c r="U220" s="61" t="n"/>
    </row>
    <row r="221">
      <c r="A221" s="60" t="n"/>
      <c r="B221" s="124" t="n"/>
      <c r="C221" s="124" t="n"/>
      <c r="D221" s="124" t="n"/>
      <c r="E221" s="124" t="n"/>
      <c r="F221" s="124" t="n"/>
      <c r="G221" s="124" t="n"/>
      <c r="H221" s="124" t="n"/>
      <c r="I221" s="124" t="n"/>
      <c r="J221" s="124" t="n"/>
      <c r="K221" s="124" t="n"/>
      <c r="L221" s="124" t="n"/>
      <c r="M221" s="124" t="n"/>
      <c r="N221" s="124" t="n"/>
      <c r="U221" s="61" t="n"/>
    </row>
    <row r="222">
      <c r="A222" s="60" t="n"/>
      <c r="B222" s="124" t="n"/>
      <c r="C222" s="124" t="n"/>
      <c r="D222" s="124" t="n"/>
      <c r="E222" s="124" t="n"/>
      <c r="F222" s="124" t="n"/>
      <c r="G222" s="124" t="n"/>
      <c r="H222" s="124" t="n"/>
      <c r="I222" s="124" t="n"/>
      <c r="J222" s="124" t="n"/>
      <c r="K222" s="124" t="n"/>
      <c r="L222" s="124" t="n"/>
      <c r="M222" s="124" t="n"/>
      <c r="N222" s="124" t="n"/>
      <c r="U222" s="61" t="n"/>
    </row>
    <row r="223">
      <c r="A223" s="60" t="n"/>
      <c r="B223" s="124" t="n"/>
      <c r="C223" s="124" t="n"/>
      <c r="D223" s="124" t="n"/>
      <c r="E223" s="124" t="n"/>
      <c r="F223" s="124" t="n"/>
      <c r="G223" s="124" t="n"/>
      <c r="H223" s="124" t="n"/>
      <c r="I223" s="124" t="n"/>
      <c r="J223" s="124" t="n"/>
      <c r="K223" s="124" t="n"/>
      <c r="L223" s="124" t="n"/>
      <c r="M223" s="124" t="n"/>
      <c r="N223" s="124" t="n"/>
      <c r="U223" s="61" t="n"/>
    </row>
    <row r="224">
      <c r="A224" s="60" t="n"/>
      <c r="B224" s="124" t="n"/>
      <c r="C224" s="124" t="n"/>
      <c r="D224" s="124" t="n"/>
      <c r="E224" s="124" t="n"/>
      <c r="F224" s="124" t="n"/>
      <c r="G224" s="124" t="n"/>
      <c r="H224" s="124" t="n"/>
      <c r="I224" s="124" t="n"/>
      <c r="J224" s="124" t="n"/>
      <c r="K224" s="124" t="n"/>
      <c r="L224" s="124" t="n"/>
      <c r="M224" s="124" t="n"/>
      <c r="N224" s="124" t="n"/>
      <c r="U224" s="61" t="n"/>
    </row>
    <row r="225">
      <c r="A225" s="60" t="n"/>
      <c r="B225" s="124" t="n"/>
      <c r="C225" s="124" t="n"/>
      <c r="D225" s="124" t="n"/>
      <c r="E225" s="124" t="n"/>
      <c r="F225" s="124" t="n"/>
      <c r="G225" s="124" t="n"/>
      <c r="H225" s="124" t="n"/>
      <c r="I225" s="124" t="n"/>
      <c r="J225" s="124" t="n"/>
      <c r="K225" s="124" t="n"/>
      <c r="L225" s="124" t="n"/>
      <c r="M225" s="124" t="n"/>
      <c r="N225" s="124" t="n"/>
      <c r="U225" s="61" t="n"/>
    </row>
    <row r="226">
      <c r="A226" s="60" t="n"/>
      <c r="B226" s="124" t="n"/>
      <c r="C226" s="124" t="n"/>
      <c r="D226" s="124" t="n"/>
      <c r="E226" s="124" t="n"/>
      <c r="F226" s="124" t="n"/>
      <c r="G226" s="124" t="n"/>
      <c r="H226" s="124" t="n"/>
      <c r="I226" s="124" t="n"/>
      <c r="J226" s="124" t="n"/>
      <c r="K226" s="124" t="n"/>
      <c r="L226" s="124" t="n"/>
      <c r="M226" s="124" t="n"/>
      <c r="N226" s="124" t="n"/>
      <c r="U226" s="61" t="n"/>
    </row>
    <row r="227">
      <c r="A227" s="60" t="n"/>
      <c r="B227" s="124" t="n"/>
      <c r="C227" s="124" t="n"/>
      <c r="D227" s="124" t="n"/>
      <c r="E227" s="124" t="n"/>
      <c r="F227" s="124" t="n"/>
      <c r="G227" s="124" t="n"/>
      <c r="H227" s="124" t="n"/>
      <c r="I227" s="124" t="n"/>
      <c r="J227" s="124" t="n"/>
      <c r="K227" s="124" t="n"/>
      <c r="L227" s="124" t="n"/>
      <c r="M227" s="124" t="n"/>
      <c r="N227" s="124" t="n"/>
      <c r="U227" s="61" t="n"/>
    </row>
    <row r="228">
      <c r="A228" s="60" t="n"/>
      <c r="B228" s="124" t="n"/>
      <c r="C228" s="124" t="n"/>
      <c r="D228" s="124" t="n"/>
      <c r="E228" s="124" t="n"/>
      <c r="F228" s="124" t="n"/>
      <c r="G228" s="124" t="n"/>
      <c r="H228" s="124" t="n"/>
      <c r="I228" s="124" t="n"/>
      <c r="J228" s="124" t="n"/>
      <c r="K228" s="124" t="n"/>
      <c r="L228" s="124" t="n"/>
      <c r="M228" s="124" t="n"/>
      <c r="N228" s="124" t="n"/>
      <c r="U228" s="61" t="n"/>
    </row>
    <row r="229">
      <c r="U229" s="61" t="n"/>
    </row>
    <row r="230">
      <c r="U230" s="61" t="n"/>
    </row>
  </sheetData>
  <autoFilter ref="A6:W16"/>
  <mergeCells count="6">
    <mergeCell ref="J2:L2"/>
    <mergeCell ref="A1:M1"/>
    <mergeCell ref="B4:E4"/>
    <mergeCell ref="J4:L4"/>
    <mergeCell ref="B2:E2"/>
    <mergeCell ref="G30:L30"/>
  </mergeCells>
  <conditionalFormatting sqref="R7:R16">
    <cfRule type="cellIs" priority="5" operator="greaterThanOrEqual" dxfId="24" stopIfTrue="1">
      <formula>4.2</formula>
    </cfRule>
  </conditionalFormatting>
  <conditionalFormatting sqref="S7:S18">
    <cfRule type="cellIs" priority="1" operator="equal" dxfId="23" stopIfTrue="1">
      <formula>"fail"</formula>
    </cfRule>
  </conditionalFormatting>
  <pageMargins left="0.73" right="0.2" top="0.5" bottom="0.25" header="0.05" footer="0.05"/>
  <pageSetup orientation="landscape" paperSize="9" scale="45" fitToHeight="0" errors="blank" horizontalDpi="1200" verticalDpi="1200"/>
</worksheet>
</file>

<file path=xl/worksheets/sheet7.xml><?xml version="1.0" encoding="utf-8"?>
<worksheet xmlns:r="http://schemas.openxmlformats.org/officeDocument/2006/relationships" xmlns="http://schemas.openxmlformats.org/spreadsheetml/2006/main">
  <sheetPr>
    <outlinePr summaryBelow="1" summaryRight="1"/>
    <pageSetUpPr fitToPage="1"/>
  </sheetPr>
  <dimension ref="A1:AI282"/>
  <sheetViews>
    <sheetView zoomScale="70" zoomScaleNormal="70" workbookViewId="0">
      <pane ySplit="11" topLeftCell="A12" activePane="bottomLeft" state="frozen"/>
      <selection pane="bottomLeft" activeCell="A12" sqref="A12:XFD12"/>
    </sheetView>
  </sheetViews>
  <sheetFormatPr baseColWidth="8" defaultRowHeight="12.75"/>
  <cols>
    <col width="15.28515625" customWidth="1" style="88" min="1" max="1"/>
    <col width="49.28515625" bestFit="1" customWidth="1" style="88" min="2" max="2"/>
    <col width="18.5703125" customWidth="1" style="88" min="3" max="3"/>
    <col width="12.140625" customWidth="1" style="88" min="4" max="5"/>
    <col width="13.5703125" customWidth="1" style="88" min="6" max="6"/>
    <col width="16.5703125" customWidth="1" style="88" min="7" max="7"/>
    <col width="9.28515625" customWidth="1" style="88" min="8" max="8"/>
    <col width="13.7109375" customWidth="1" style="88" min="9" max="9"/>
    <col width="13.28515625" customWidth="1" style="88" min="10" max="10"/>
    <col width="12.5703125" customWidth="1" style="88" min="11" max="11"/>
    <col width="14.5703125" customWidth="1" style="88" min="12" max="12"/>
    <col width="21.85546875" customWidth="1" style="168" min="13" max="13"/>
    <col width="16.140625" customWidth="1" style="88" min="14" max="14"/>
    <col width="23.5703125" customWidth="1" style="88" min="15" max="15"/>
    <col width="4.140625" customWidth="1" style="88" min="16" max="16"/>
    <col width="17.7109375" customWidth="1" style="88" min="17" max="18"/>
    <col width="17.5703125" customWidth="1" style="92" min="19" max="19"/>
    <col width="16.42578125" customWidth="1" style="91" min="20" max="20"/>
    <col width="4.5703125" customWidth="1" style="168" min="21" max="21"/>
    <col width="15" customWidth="1" style="168" min="22" max="22"/>
    <col width="17.5703125" customWidth="1" style="91" min="23" max="23"/>
    <col width="18.7109375" customWidth="1" style="91" min="24" max="24"/>
    <col width="19.140625" customWidth="1" style="92" min="25" max="26"/>
    <col width="24.85546875" customWidth="1" style="93" min="27" max="27"/>
    <col width="3.28515625" customWidth="1" style="93" min="28" max="28"/>
    <col width="9.140625" customWidth="1" style="89" min="29" max="29"/>
    <col width="12.42578125" customWidth="1" style="89" min="30" max="30"/>
    <col width="73.85546875" customWidth="1" style="89" min="31" max="31"/>
    <col width="21.140625" customWidth="1" style="89" min="32" max="32"/>
    <col width="9.140625" customWidth="1" style="89" min="33" max="34"/>
    <col width="0.140625" customWidth="1" style="89" min="35" max="35"/>
    <col width="9.140625" customWidth="1" style="89" min="36" max="55"/>
    <col width="9.140625" customWidth="1" style="89" min="56" max="16384"/>
  </cols>
  <sheetData>
    <row r="1" ht="49.5" customHeight="1" thickBot="1">
      <c r="A1" s="354" t="inlineStr">
        <is>
          <t>Uncertainty of measurement (UOM)</t>
        </is>
      </c>
      <c r="B1" s="354" t="n"/>
      <c r="C1" s="354" t="n"/>
      <c r="D1" s="354" t="n"/>
      <c r="E1" s="354" t="n"/>
      <c r="F1" s="354" t="n"/>
      <c r="G1" s="354" t="n"/>
      <c r="H1" s="354" t="n"/>
      <c r="I1" s="354" t="n"/>
      <c r="J1" s="355" t="n"/>
      <c r="K1" s="361" t="inlineStr">
        <is>
          <t xml:space="preserve">Optimal Bias - ratio ≤ 0.125 </t>
        </is>
      </c>
      <c r="L1" s="362" t="n"/>
      <c r="M1" s="362" t="n"/>
      <c r="N1" s="362" t="n"/>
      <c r="O1" s="363" t="n"/>
      <c r="P1" s="164" t="n"/>
      <c r="Q1" s="371" t="n"/>
      <c r="R1" s="89" t="n"/>
      <c r="S1" s="365" t="n"/>
      <c r="T1" s="372" t="n"/>
      <c r="U1" s="358" t="n"/>
      <c r="V1" s="358" t="n"/>
      <c r="W1" s="372" t="n"/>
      <c r="X1" s="372" t="n"/>
      <c r="Y1" s="361" t="inlineStr">
        <is>
          <t>Optimal imprecision - ratio ≤ 0.25</t>
        </is>
      </c>
      <c r="Z1" s="362" t="n"/>
      <c r="AA1" s="363" t="n"/>
      <c r="AB1" s="196" t="n"/>
      <c r="AC1" s="137" t="n"/>
      <c r="AD1" s="88" t="n"/>
      <c r="AE1" s="88" t="n"/>
    </row>
    <row r="2" ht="20.1" customHeight="1">
      <c r="A2" s="354" t="n"/>
      <c r="B2" s="354" t="n"/>
      <c r="C2" s="354" t="n"/>
      <c r="D2" s="354" t="n"/>
      <c r="E2" s="354" t="n"/>
      <c r="F2" s="354" t="n"/>
      <c r="G2" s="354" t="n"/>
      <c r="H2" s="354" t="n"/>
      <c r="I2" s="354" t="n"/>
      <c r="J2" s="355" t="n"/>
      <c r="K2" s="357" t="inlineStr">
        <is>
          <t xml:space="preserve">Desirable Bias - ratio ≤  0.250 </t>
        </is>
      </c>
      <c r="L2" s="89" t="n"/>
      <c r="M2" s="358" t="n"/>
      <c r="N2" s="89" t="n"/>
      <c r="O2" s="359" t="n"/>
      <c r="P2" s="164" t="n"/>
      <c r="Q2" s="89" t="n"/>
      <c r="R2" s="89" t="n"/>
      <c r="S2" s="365" t="n"/>
      <c r="T2" s="372" t="n"/>
      <c r="U2" s="358" t="n"/>
      <c r="V2" s="358" t="n"/>
      <c r="W2" s="372" t="n"/>
      <c r="X2" s="372" t="n"/>
      <c r="Y2" s="373" t="inlineStr">
        <is>
          <t>Desirable imprecision - ratio ≤ 0.50</t>
        </is>
      </c>
      <c r="Z2" s="365" t="n"/>
      <c r="AA2" s="359" t="n"/>
      <c r="AB2" s="194" t="n"/>
      <c r="AC2" s="137" t="n"/>
      <c r="AD2" s="88" t="n"/>
      <c r="AE2" s="88" t="n"/>
    </row>
    <row r="3" ht="21.75" customHeight="1">
      <c r="A3" s="354" t="n"/>
      <c r="B3" s="354" t="n"/>
      <c r="C3" s="354" t="n"/>
      <c r="D3" s="354" t="n"/>
      <c r="E3" s="354" t="n"/>
      <c r="F3" s="354" t="n"/>
      <c r="G3" s="354" t="n"/>
      <c r="H3" s="354" t="n"/>
      <c r="I3" s="354" t="n"/>
      <c r="J3" s="355" t="n"/>
      <c r="K3" s="360" t="inlineStr">
        <is>
          <t>Minimum Bias - ratio ≤ 0.375</t>
        </is>
      </c>
      <c r="L3" s="89" t="n"/>
      <c r="M3" s="358" t="n"/>
      <c r="N3" s="89" t="n"/>
      <c r="O3" s="359" t="n"/>
      <c r="P3" s="164" t="n"/>
      <c r="Q3" s="89" t="n"/>
      <c r="R3" s="89" t="n"/>
      <c r="S3" s="365" t="n"/>
      <c r="T3" s="372" t="n"/>
      <c r="U3" s="358" t="n"/>
      <c r="V3" s="358" t="n"/>
      <c r="W3" s="372" t="n"/>
      <c r="X3" s="372" t="n"/>
      <c r="Y3" s="364" t="inlineStr">
        <is>
          <t>Minimum imprecision - ratio ≤ 0.75</t>
        </is>
      </c>
      <c r="Z3" s="365" t="n"/>
      <c r="AA3" s="359" t="n"/>
      <c r="AB3" s="195" t="n"/>
      <c r="AC3" s="137" t="n"/>
      <c r="AD3" s="88" t="n"/>
      <c r="AE3" s="88" t="n"/>
    </row>
    <row r="4" ht="62.25" customHeight="1" thickBot="1">
      <c r="A4" s="353" t="n"/>
      <c r="B4" s="353" t="n"/>
      <c r="C4" s="353" t="n"/>
      <c r="D4" s="353" t="n"/>
      <c r="E4" s="353" t="n"/>
      <c r="F4" s="353" t="n"/>
      <c r="G4" s="353" t="n"/>
      <c r="H4" s="353" t="n"/>
      <c r="I4" s="353" t="n"/>
      <c r="J4" s="356" t="n"/>
      <c r="K4" s="382" t="inlineStr">
        <is>
          <t>Bias evaluation</t>
        </is>
      </c>
      <c r="L4" s="437" t="n"/>
      <c r="M4" s="437" t="n"/>
      <c r="N4" s="437" t="n"/>
      <c r="O4" s="383" t="n"/>
      <c r="P4" s="165" t="n"/>
      <c r="Q4" s="437" t="n"/>
      <c r="R4" s="437" t="n"/>
      <c r="S4" s="437" t="n"/>
      <c r="T4" s="437" t="n"/>
      <c r="U4" s="437" t="n"/>
      <c r="V4" s="437" t="n"/>
      <c r="W4" s="437" t="n"/>
      <c r="X4" s="437" t="n"/>
      <c r="Y4" s="384" t="inlineStr">
        <is>
          <t>Imprecision evaluation</t>
        </is>
      </c>
      <c r="Z4" s="437" t="n"/>
      <c r="AA4" s="383" t="n"/>
      <c r="AB4" s="197" t="n"/>
      <c r="AC4" s="92" t="n"/>
      <c r="AE4" s="92" t="n"/>
    </row>
    <row r="5" ht="39.75" customFormat="1" customHeight="1" s="403" thickBot="1">
      <c r="A5" s="138" t="inlineStr">
        <is>
          <t>Instrument</t>
        </is>
      </c>
      <c r="B5" s="139" t="inlineStr">
        <is>
          <t>Test</t>
        </is>
      </c>
      <c r="C5" s="140" t="inlineStr">
        <is>
          <t>QC</t>
        </is>
      </c>
      <c r="D5" s="140" t="inlineStr">
        <is>
          <t>QC lot #</t>
        </is>
      </c>
      <c r="E5" s="140" t="inlineStr">
        <is>
          <t>TAE target      %</t>
        </is>
      </c>
      <c r="F5" s="140" t="inlineStr">
        <is>
          <t>Obtained Tot. Error        %</t>
        </is>
      </c>
      <c r="G5" s="140" t="inlineStr">
        <is>
          <t>Sigma metric          ơ</t>
        </is>
      </c>
      <c r="H5" s="140" t="inlineStr">
        <is>
          <t>No. of data points (n)</t>
        </is>
      </c>
      <c r="I5" s="140" t="inlineStr">
        <is>
          <t>Obtained Mean</t>
        </is>
      </c>
      <c r="J5" s="140" t="inlineStr">
        <is>
          <t xml:space="preserve">Obtained SD </t>
        </is>
      </c>
      <c r="K5" s="385" t="inlineStr">
        <is>
          <t>Target value</t>
        </is>
      </c>
      <c r="L5" s="386" t="inlineStr">
        <is>
          <t>Allowable bias %</t>
        </is>
      </c>
      <c r="M5" s="387" t="inlineStr">
        <is>
          <t>Source</t>
        </is>
      </c>
      <c r="N5" s="388" t="inlineStr">
        <is>
          <t>% Obtained Bias</t>
        </is>
      </c>
      <c r="O5" s="140" t="inlineStr">
        <is>
          <t>Performance Index for Bias</t>
        </is>
      </c>
      <c r="P5" s="389" t="n"/>
      <c r="Q5" s="140" t="inlineStr">
        <is>
          <t>Co-efficient of variation (analytical) CVa</t>
        </is>
      </c>
      <c r="R5" s="140" t="inlineStr">
        <is>
          <t xml:space="preserve">Co-efficient of variation (between-subject)CVb </t>
        </is>
      </c>
      <c r="S5" s="390" t="inlineStr">
        <is>
          <t>Co-efficient of variation (within-subject)CVw</t>
        </is>
      </c>
      <c r="T5" s="391" t="inlineStr">
        <is>
          <t>Allowable imprecision%</t>
        </is>
      </c>
      <c r="U5" s="387" t="inlineStr">
        <is>
          <t>Source</t>
        </is>
      </c>
      <c r="V5" s="392" t="inlineStr">
        <is>
          <t>Quality Goal Index (QGI)</t>
        </is>
      </c>
      <c r="W5" s="393" t="inlineStr">
        <is>
          <t>Index of Individuality II</t>
        </is>
      </c>
      <c r="X5" s="394" t="inlineStr">
        <is>
          <t>Reference Change Value (RCV)</t>
        </is>
      </c>
      <c r="Y5" s="395" t="inlineStr">
        <is>
          <t>Combined Standard Uncertainty UOM % (uc)</t>
        </is>
      </c>
      <c r="Z5" s="396" t="inlineStr">
        <is>
          <t>Extended Uncertainty  UOM% (U)</t>
        </is>
      </c>
      <c r="AA5" s="397" t="inlineStr">
        <is>
          <t>Perform. Index  for Imprecision (CVa/CVw)</t>
        </is>
      </c>
      <c r="AB5" s="398" t="n"/>
      <c r="AC5" s="399" t="n"/>
      <c r="AD5" s="400" t="n"/>
      <c r="AE5" s="401" t="n"/>
      <c r="AF5" s="402" t="n"/>
      <c r="AG5" s="402" t="n"/>
    </row>
    <row r="6" ht="15" customFormat="1" customHeight="1" s="88" thickBot="1">
      <c r="A6" s="94" t="n"/>
      <c r="B6" s="94" t="n"/>
      <c r="C6" s="94" t="n"/>
      <c r="D6" s="94" t="n"/>
      <c r="E6" s="94" t="n"/>
      <c r="F6" s="370" t="inlineStr">
        <is>
          <t>? &lt; TAE</t>
        </is>
      </c>
      <c r="G6" s="181" t="inlineStr">
        <is>
          <t>World class &gt;6</t>
        </is>
      </c>
      <c r="H6" s="94" t="n"/>
      <c r="I6" s="94" t="n"/>
      <c r="J6" s="94" t="n"/>
      <c r="K6" s="94" t="n"/>
      <c r="L6" s="94" t="n"/>
      <c r="M6" s="169" t="n"/>
      <c r="N6" s="367" t="inlineStr">
        <is>
          <t>? &lt; Allowable bias</t>
        </is>
      </c>
      <c r="O6" s="150" t="inlineStr">
        <is>
          <t xml:space="preserve">≤ 0.125 </t>
        </is>
      </c>
      <c r="P6" s="150" t="inlineStr">
        <is>
          <t>OP</t>
        </is>
      </c>
      <c r="Q6" s="367" t="inlineStr">
        <is>
          <t>? &lt; Allowable Imprecision</t>
        </is>
      </c>
      <c r="R6" s="94" t="inlineStr">
        <is>
          <t>%</t>
        </is>
      </c>
      <c r="S6" s="96" t="inlineStr">
        <is>
          <t>%</t>
        </is>
      </c>
      <c r="T6" s="366" t="n"/>
      <c r="U6" s="173" t="n"/>
      <c r="V6" s="209" t="inlineStr">
        <is>
          <t>&lt;0,8 Imprecsion</t>
        </is>
      </c>
      <c r="W6" s="162" t="n"/>
      <c r="X6" s="141" t="n">
        <v>0.95</v>
      </c>
      <c r="Y6" s="96" t="inlineStr">
        <is>
          <t>%</t>
        </is>
      </c>
      <c r="Z6" s="96" t="n"/>
      <c r="AA6" s="155" t="inlineStr">
        <is>
          <t>&lt;0.25</t>
        </is>
      </c>
      <c r="AB6" s="155" t="inlineStr">
        <is>
          <t>OP</t>
        </is>
      </c>
      <c r="AC6" s="112" t="n"/>
      <c r="AD6" s="89" t="n"/>
      <c r="AE6" s="89" t="n"/>
    </row>
    <row r="7" ht="15" customFormat="1" customHeight="1" s="88">
      <c r="A7" s="94" t="n"/>
      <c r="B7" s="94" t="n"/>
      <c r="C7" s="94" t="n"/>
      <c r="D7" s="94" t="n"/>
      <c r="E7" s="94" t="n"/>
      <c r="F7" s="89" t="n"/>
      <c r="G7" s="182" t="inlineStr">
        <is>
          <t>Excellent 5-6</t>
        </is>
      </c>
      <c r="H7" s="94" t="n"/>
      <c r="I7" s="94" t="n"/>
      <c r="J7" s="94" t="n"/>
      <c r="K7" s="94" t="n"/>
      <c r="L7" s="94" t="n"/>
      <c r="M7" s="169" t="n"/>
      <c r="N7" s="89" t="n"/>
      <c r="O7" s="151" t="inlineStr">
        <is>
          <t>&gt;0.125 and &lt;0.250</t>
        </is>
      </c>
      <c r="P7" s="151" t="inlineStr">
        <is>
          <t>DE</t>
        </is>
      </c>
      <c r="Q7" s="89" t="n"/>
      <c r="R7" s="94" t="inlineStr">
        <is>
          <t>(~ CVg)</t>
        </is>
      </c>
      <c r="S7" s="96" t="inlineStr">
        <is>
          <t>CVw</t>
        </is>
      </c>
      <c r="T7" s="89" t="n"/>
      <c r="U7" s="173" t="n"/>
      <c r="V7" s="210" t="inlineStr">
        <is>
          <t>0,8-1,2 Both</t>
        </is>
      </c>
      <c r="W7" s="163" t="n"/>
      <c r="X7" s="142" t="inlineStr">
        <is>
          <t>confidence interval</t>
        </is>
      </c>
      <c r="Y7" s="96" t="n"/>
      <c r="Z7" s="144" t="inlineStr">
        <is>
          <t>Coverage factor</t>
        </is>
      </c>
      <c r="AA7" s="157" t="inlineStr">
        <is>
          <t>&gt;0,25 and &lt;0,50</t>
        </is>
      </c>
      <c r="AB7" s="157" t="inlineStr">
        <is>
          <t>DE</t>
        </is>
      </c>
      <c r="AC7" s="112" t="n"/>
      <c r="AD7" s="89" t="n"/>
      <c r="AE7" s="89" t="n"/>
    </row>
    <row r="8" ht="16.5" customHeight="1" thickBot="1">
      <c r="A8" s="94" t="n"/>
      <c r="B8" s="94" t="n"/>
      <c r="C8" s="94" t="n"/>
      <c r="D8" s="94" t="n"/>
      <c r="E8" s="94" t="n"/>
      <c r="F8" s="160" t="inlineStr">
        <is>
          <t>Pass</t>
        </is>
      </c>
      <c r="G8" s="183" t="inlineStr">
        <is>
          <t>Good 4-5</t>
        </is>
      </c>
      <c r="H8" s="94" t="n"/>
      <c r="I8" s="94" t="n"/>
      <c r="J8" s="94" t="n"/>
      <c r="K8" s="94" t="n"/>
      <c r="L8" s="94" t="n"/>
      <c r="M8" s="169" t="n"/>
      <c r="N8" s="160" t="inlineStr">
        <is>
          <t>Pass</t>
        </is>
      </c>
      <c r="O8" s="152" t="inlineStr">
        <is>
          <t>&gt; 0.250 and &lt; 0.375</t>
        </is>
      </c>
      <c r="P8" s="152" t="inlineStr">
        <is>
          <t>MI</t>
        </is>
      </c>
      <c r="Q8" s="160" t="inlineStr">
        <is>
          <t>Pass</t>
        </is>
      </c>
      <c r="R8" s="94" t="n"/>
      <c r="S8" s="96" t="inlineStr">
        <is>
          <t>CVi</t>
        </is>
      </c>
      <c r="T8" s="95" t="n"/>
      <c r="U8" s="169" t="n"/>
      <c r="V8" s="211" t="inlineStr">
        <is>
          <t>&gt;1,2 Inaccuracy</t>
        </is>
      </c>
      <c r="W8" s="95" t="inlineStr">
        <is>
          <t>CVw/CVb</t>
        </is>
      </c>
      <c r="X8" s="143" t="n">
        <v>1.96</v>
      </c>
      <c r="Y8" s="96" t="n"/>
      <c r="Z8" s="145" t="n">
        <v>2</v>
      </c>
      <c r="AA8" s="156" t="inlineStr">
        <is>
          <t>&gt;0.50 and &lt;0.75</t>
        </is>
      </c>
      <c r="AB8" s="156" t="inlineStr">
        <is>
          <t>MI</t>
        </is>
      </c>
      <c r="AC8" s="112" t="n"/>
    </row>
    <row r="9" ht="15.75" customHeight="1">
      <c r="A9" s="94" t="n"/>
      <c r="B9" s="94" t="n"/>
      <c r="C9" s="94" t="n"/>
      <c r="D9" s="94" t="n"/>
      <c r="E9" s="94" t="n"/>
      <c r="F9" s="161" t="inlineStr">
        <is>
          <t>Fail</t>
        </is>
      </c>
      <c r="G9" s="184" t="inlineStr">
        <is>
          <t>Marginal 3-4</t>
        </is>
      </c>
      <c r="H9" s="94" t="n"/>
      <c r="I9" s="94" t="n"/>
      <c r="J9" s="94" t="n"/>
      <c r="K9" s="94" t="n"/>
      <c r="L9" s="94" t="n"/>
      <c r="M9" s="169" t="n"/>
      <c r="N9" s="161" t="inlineStr">
        <is>
          <t>Fail</t>
        </is>
      </c>
      <c r="O9" s="158" t="inlineStr">
        <is>
          <t>&gt; 0.375</t>
        </is>
      </c>
      <c r="P9" s="159" t="n"/>
      <c r="Q9" s="161" t="inlineStr">
        <is>
          <t>Fail</t>
        </is>
      </c>
      <c r="R9" s="166" t="n"/>
      <c r="S9" s="166" t="n"/>
      <c r="T9" s="95" t="n"/>
      <c r="U9" s="169" t="n"/>
      <c r="V9" s="169" t="n"/>
      <c r="W9" s="95" t="n"/>
      <c r="X9" s="146" t="n"/>
      <c r="Y9" s="96" t="n"/>
      <c r="Z9" s="147" t="n"/>
      <c r="AA9" s="153" t="inlineStr">
        <is>
          <t>&gt;0.75</t>
        </is>
      </c>
      <c r="AB9" s="153" t="n"/>
      <c r="AC9" s="136" t="n"/>
      <c r="AD9" s="136" t="n"/>
      <c r="AE9" s="136" t="n"/>
    </row>
    <row r="10" ht="15.75" customHeight="1">
      <c r="A10" s="94" t="n"/>
      <c r="B10" s="94" t="n"/>
      <c r="C10" s="94" t="n"/>
      <c r="D10" s="94" t="n"/>
      <c r="E10" s="271" t="inlineStr">
        <is>
          <t>Updated</t>
        </is>
      </c>
      <c r="F10" s="94" t="n"/>
      <c r="G10" s="185" t="inlineStr">
        <is>
          <t>Poor 2-3</t>
        </is>
      </c>
      <c r="H10" s="94" t="n"/>
      <c r="I10" s="94" t="n"/>
      <c r="J10" s="94" t="n"/>
      <c r="K10" s="94" t="n"/>
      <c r="L10" s="94" t="n"/>
      <c r="M10" s="169" t="n"/>
      <c r="N10" s="94" t="n"/>
      <c r="O10" s="159" t="n"/>
      <c r="P10" s="159" t="n"/>
      <c r="Q10" s="94" t="n"/>
      <c r="R10" s="166" t="n"/>
      <c r="S10" s="166" t="n"/>
      <c r="T10" s="95" t="n"/>
      <c r="U10" s="169" t="n"/>
      <c r="V10" s="169" t="n"/>
      <c r="W10" s="95" t="n"/>
      <c r="X10" s="146" t="n"/>
      <c r="Y10" s="96" t="n"/>
      <c r="Z10" s="147" t="n"/>
      <c r="AA10" s="154" t="n"/>
      <c r="AB10" s="154" t="n"/>
      <c r="AC10" s="136" t="n"/>
      <c r="AD10" s="136" t="n"/>
      <c r="AE10" s="136" t="n"/>
    </row>
    <row r="11" ht="15.75" customHeight="1">
      <c r="A11" s="94" t="n"/>
      <c r="B11" s="94" t="n"/>
      <c r="C11" s="94" t="n"/>
      <c r="D11" s="94" t="n"/>
      <c r="E11" s="94" t="n"/>
      <c r="F11" s="94" t="n"/>
      <c r="G11" s="186" t="inlineStr">
        <is>
          <t>Unacceptable &lt;2</t>
        </is>
      </c>
      <c r="H11" s="94" t="n"/>
      <c r="I11" s="94" t="n"/>
      <c r="J11" s="94" t="n"/>
      <c r="K11" s="94" t="n"/>
      <c r="L11" s="94" t="n"/>
      <c r="M11" s="169" t="n"/>
      <c r="N11" s="94" t="n"/>
      <c r="O11" s="159" t="n"/>
      <c r="P11" s="159" t="n"/>
      <c r="Q11" s="94" t="n"/>
      <c r="R11" s="368" t="inlineStr">
        <is>
          <t xml:space="preserve"> https://www.westgard.com/biodatabase1.htm </t>
        </is>
      </c>
      <c r="S11" s="369" t="n"/>
      <c r="T11" s="369" t="n"/>
      <c r="U11" s="169" t="n"/>
      <c r="V11" s="169" t="n"/>
      <c r="W11" s="95" t="n"/>
      <c r="X11" s="146" t="n"/>
      <c r="Y11" s="96" t="n"/>
      <c r="Z11" s="147" t="n"/>
      <c r="AA11" s="154" t="n"/>
      <c r="AB11" s="154" t="n"/>
      <c r="AC11" s="136" t="n"/>
      <c r="AD11" s="136" t="n"/>
      <c r="AE11" s="136" t="n"/>
    </row>
    <row r="12" ht="15.75" customHeight="1">
      <c r="A12" s="94" t="inlineStr">
        <is>
          <t>Instrument</t>
        </is>
      </c>
      <c r="B12" s="94" t="inlineStr">
        <is>
          <t>Test</t>
        </is>
      </c>
      <c r="C12" s="94" t="inlineStr">
        <is>
          <t>QC</t>
        </is>
      </c>
      <c r="D12" s="94" t="inlineStr">
        <is>
          <t>QC lot #</t>
        </is>
      </c>
      <c r="E12" s="94" t="inlineStr">
        <is>
          <t>TAE target      %</t>
        </is>
      </c>
      <c r="F12" s="94" t="inlineStr">
        <is>
          <t>Obtained Tot. Error        %</t>
        </is>
      </c>
      <c r="G12" s="94" t="inlineStr">
        <is>
          <t>Sigma metric          ơ</t>
        </is>
      </c>
      <c r="H12" s="94" t="inlineStr">
        <is>
          <t>No. of data points (n)</t>
        </is>
      </c>
      <c r="I12" s="94" t="inlineStr">
        <is>
          <t>Obtained Mean</t>
        </is>
      </c>
      <c r="J12" s="94" t="inlineStr">
        <is>
          <t xml:space="preserve">Obtained SD </t>
        </is>
      </c>
      <c r="K12" s="94" t="inlineStr">
        <is>
          <t>Target value</t>
        </is>
      </c>
      <c r="L12" s="94" t="inlineStr">
        <is>
          <t>Allowable bias %</t>
        </is>
      </c>
      <c r="M12" s="94" t="inlineStr">
        <is>
          <t>Source</t>
        </is>
      </c>
      <c r="N12" s="94" t="inlineStr">
        <is>
          <t>% Obtained Bias</t>
        </is>
      </c>
      <c r="O12" s="94" t="inlineStr">
        <is>
          <t>Performance Index for Bias</t>
        </is>
      </c>
      <c r="P12" s="94" t="n">
        <v>0</v>
      </c>
      <c r="Q12" s="94" t="inlineStr">
        <is>
          <t>Co-efficient of variation (analytical) CVa</t>
        </is>
      </c>
      <c r="R12" s="94" t="inlineStr">
        <is>
          <t xml:space="preserve">Co-efficient of variation (between-subject)CVb </t>
        </is>
      </c>
      <c r="S12" s="94" t="inlineStr">
        <is>
          <t>Co-efficient of variation (within-subject)CVw</t>
        </is>
      </c>
      <c r="T12" s="94" t="inlineStr">
        <is>
          <t>Allowable imprecision%</t>
        </is>
      </c>
      <c r="U12" s="94" t="inlineStr">
        <is>
          <t>Source</t>
        </is>
      </c>
      <c r="V12" s="94" t="inlineStr">
        <is>
          <t>Quality Goal Index (QGI)</t>
        </is>
      </c>
      <c r="W12" s="94" t="inlineStr">
        <is>
          <t>Index of Individuality II</t>
        </is>
      </c>
      <c r="X12" s="94" t="inlineStr">
        <is>
          <t>Reference Change Value (RCV)</t>
        </is>
      </c>
      <c r="Y12" s="94" t="inlineStr">
        <is>
          <t>Combined Standard Uncertainty UOM % (uc)</t>
        </is>
      </c>
      <c r="Z12" s="94" t="inlineStr">
        <is>
          <t>Extended Uncertainty  UOM% (U)</t>
        </is>
      </c>
      <c r="AA12" s="94" t="inlineStr">
        <is>
          <t>Perform. Index  for Imprecision (CVa/CVw)</t>
        </is>
      </c>
      <c r="AB12" s="154" t="n"/>
      <c r="AC12" s="136" t="n"/>
      <c r="AD12" s="136" t="n"/>
      <c r="AE12" s="136" t="n"/>
    </row>
    <row r="13" ht="15" customHeight="1">
      <c r="A13" s="98">
        <f>' Cobas assays'!A7</f>
        <v/>
      </c>
      <c r="B13" s="180" t="inlineStr">
        <is>
          <t>ADENOSINE DEAMINASE FLUID</t>
        </is>
      </c>
      <c r="C13" s="99">
        <f>' Cobas assays'!C7</f>
        <v/>
      </c>
      <c r="D13" s="99">
        <f>' Cobas assays'!D7</f>
        <v/>
      </c>
      <c r="E13" s="178" t="n">
        <v>0.167</v>
      </c>
      <c r="F13" s="101">
        <f>1.65*(Q13)+N13</f>
        <v/>
      </c>
      <c r="G13" s="149">
        <f>(E13-N13)/Q13</f>
        <v/>
      </c>
      <c r="H13" s="99">
        <f>' Cobas assays'!N7</f>
        <v/>
      </c>
      <c r="I13" s="99">
        <f>' Cobas assays'!K7</f>
        <v/>
      </c>
      <c r="J13" s="99">
        <f>' Cobas assays'!L7</f>
        <v/>
      </c>
      <c r="K13" s="99">
        <f>' Cobas assays'!F7</f>
        <v/>
      </c>
      <c r="L13" s="101" t="n">
        <v>0.07000000000000001</v>
      </c>
      <c r="M13" s="170" t="inlineStr">
        <is>
          <t>DE</t>
        </is>
      </c>
      <c r="N13" s="101">
        <f>ABS((I13-K13)/K13)</f>
        <v/>
      </c>
      <c r="O13" s="149">
        <f>N13/(SQRT(POWER(S13,2)+POWER(R13,2)))</f>
        <v/>
      </c>
      <c r="P13" s="149" t="n"/>
      <c r="Q13" s="100">
        <f>(J13/I13)</f>
        <v/>
      </c>
      <c r="R13" s="100" t="n">
        <v>0.255</v>
      </c>
      <c r="S13" s="101" t="n">
        <v>0.117</v>
      </c>
      <c r="T13" s="100" t="n">
        <v>0.059</v>
      </c>
      <c r="U13" s="170" t="inlineStr">
        <is>
          <t>DE</t>
        </is>
      </c>
      <c r="V13" s="167">
        <f>IF(G13&gt;5,"Sigma &gt;5",N13/(1.5*Q13))</f>
        <v/>
      </c>
      <c r="W13" s="167">
        <f>S13/R13</f>
        <v/>
      </c>
      <c r="X13" s="101">
        <f>SQRT(POWER(Q13,2)+POWER(S13,2))*SQRT(2)*$X$8</f>
        <v/>
      </c>
      <c r="Y13" s="101">
        <f>SQRT(Q13^2+S13^2)</f>
        <v/>
      </c>
      <c r="Z13" s="101">
        <f>$Z$8*Y13</f>
        <v/>
      </c>
      <c r="AA13" s="102">
        <f>Q13/S13</f>
        <v/>
      </c>
      <c r="AB13" s="198" t="n"/>
      <c r="AC13" s="376" t="n"/>
      <c r="AD13" s="421" t="n"/>
      <c r="AE13" s="421" t="n"/>
      <c r="AF13" s="379" t="n"/>
      <c r="AI13" s="89" t="n">
        <v>0.0223</v>
      </c>
    </row>
    <row r="14" ht="15" customHeight="1">
      <c r="A14" s="98">
        <f>' Cobas assays'!A8</f>
        <v/>
      </c>
      <c r="B14" s="99" t="inlineStr">
        <is>
          <t>ADENOSINE DEAMINASE FLUID</t>
        </is>
      </c>
      <c r="C14" s="99">
        <f>' Cobas assays'!C8</f>
        <v/>
      </c>
      <c r="D14" s="99">
        <f>' Cobas assays'!D8</f>
        <v/>
      </c>
      <c r="E14" s="178" t="n">
        <v>0.167</v>
      </c>
      <c r="F14" s="101">
        <f>1.65*(Q14)+N14</f>
        <v/>
      </c>
      <c r="G14" s="149">
        <f>(E14-N14)/Q14</f>
        <v/>
      </c>
      <c r="H14" s="99">
        <f>' Cobas assays'!N8</f>
        <v/>
      </c>
      <c r="I14" s="99">
        <f>' Cobas assays'!K8</f>
        <v/>
      </c>
      <c r="J14" s="99">
        <f>' Cobas assays'!L8</f>
        <v/>
      </c>
      <c r="K14" s="99">
        <f>' Cobas assays'!F8</f>
        <v/>
      </c>
      <c r="L14" s="101" t="n">
        <v>0.07000000000000001</v>
      </c>
      <c r="M14" s="170" t="inlineStr">
        <is>
          <t>DE</t>
        </is>
      </c>
      <c r="N14" s="101">
        <f>ABS((I14-K14)/K14)</f>
        <v/>
      </c>
      <c r="O14" s="149">
        <f>N14/(SQRT(POWER(S14,2)+POWER(R14,2)))</f>
        <v/>
      </c>
      <c r="P14" s="149" t="n"/>
      <c r="Q14" s="100">
        <f>(J14/I14)</f>
        <v/>
      </c>
      <c r="R14" s="100" t="n">
        <v>0.255</v>
      </c>
      <c r="S14" s="101" t="n">
        <v>0.117</v>
      </c>
      <c r="T14" s="100" t="n">
        <v>0.059</v>
      </c>
      <c r="U14" s="170" t="inlineStr">
        <is>
          <t>DE</t>
        </is>
      </c>
      <c r="V14" s="167">
        <f>IF(G14&gt;5,"Sigma &gt;5",N14/(1.5*Q14))</f>
        <v/>
      </c>
      <c r="W14" s="167">
        <f>S14/R14</f>
        <v/>
      </c>
      <c r="X14" s="101">
        <f>SQRT(POWER(Q14,2)+POWER(S14,2))*SQRT(2)*$X$8</f>
        <v/>
      </c>
      <c r="Y14" s="101">
        <f>SQRT(Q14^2+S14^2)</f>
        <v/>
      </c>
      <c r="Z14" s="101">
        <f>$Z$8*Y14</f>
        <v/>
      </c>
      <c r="AA14" s="102">
        <f>Q14/S14</f>
        <v/>
      </c>
      <c r="AB14" s="198" t="n"/>
      <c r="AC14" s="378" t="n"/>
      <c r="AD14" s="421" t="n"/>
      <c r="AE14" s="421" t="n"/>
      <c r="AF14" s="380" t="n"/>
      <c r="AI14" s="89" t="n">
        <v>0.02659</v>
      </c>
    </row>
    <row r="15" ht="15" customHeight="1">
      <c r="A15" s="98">
        <f>' Cobas assays'!A9</f>
        <v/>
      </c>
      <c r="B15" s="48" t="inlineStr">
        <is>
          <t>ADENOSINE DEAMINASE FLUID</t>
        </is>
      </c>
      <c r="C15" s="99">
        <f>' Cobas assays'!C9</f>
        <v/>
      </c>
      <c r="D15" s="99">
        <f>' Cobas assays'!D9</f>
        <v/>
      </c>
      <c r="E15" s="178" t="n">
        <v>0.167</v>
      </c>
      <c r="F15" s="101">
        <f>1.65*(Q15)+N15</f>
        <v/>
      </c>
      <c r="G15" s="149">
        <f>(E15-N15)/Q15</f>
        <v/>
      </c>
      <c r="H15" s="99">
        <f>' Cobas assays'!N9</f>
        <v/>
      </c>
      <c r="I15" s="99">
        <f>' Cobas assays'!K9</f>
        <v/>
      </c>
      <c r="J15" s="99">
        <f>' Cobas assays'!L9</f>
        <v/>
      </c>
      <c r="K15" s="99">
        <f>' Cobas assays'!F9</f>
        <v/>
      </c>
      <c r="L15" s="101" t="n">
        <v>0.07000000000000001</v>
      </c>
      <c r="M15" s="170" t="inlineStr">
        <is>
          <t>DE</t>
        </is>
      </c>
      <c r="N15" s="101">
        <f>ABS((I15-K15)/K15)</f>
        <v/>
      </c>
      <c r="O15" s="149">
        <f>N15/(SQRT(POWER(S15,2)+POWER(R15,2)))</f>
        <v/>
      </c>
      <c r="P15" s="149" t="n"/>
      <c r="Q15" s="100">
        <f>(J15/I15)</f>
        <v/>
      </c>
      <c r="R15" s="100" t="n">
        <v>0.255</v>
      </c>
      <c r="S15" s="101" t="n">
        <v>0.117</v>
      </c>
      <c r="T15" s="100" t="n">
        <v>0.059</v>
      </c>
      <c r="U15" s="170" t="inlineStr">
        <is>
          <t>DE</t>
        </is>
      </c>
      <c r="V15" s="167">
        <f>IF(G15&gt;5,"Sigma &gt;5",N15/(1.5*Q15))</f>
        <v/>
      </c>
      <c r="W15" s="167">
        <f>S15/R15</f>
        <v/>
      </c>
      <c r="X15" s="101">
        <f>SQRT(POWER(Q15,2)+POWER(S15,2))*SQRT(2)*$X$8</f>
        <v/>
      </c>
      <c r="Y15" s="101">
        <f>SQRT(Q15^2+S15^2)</f>
        <v/>
      </c>
      <c r="Z15" s="101">
        <f>$Z$8*Y15</f>
        <v/>
      </c>
      <c r="AA15" s="102">
        <f>Q15/S15</f>
        <v/>
      </c>
      <c r="AB15" s="198" t="n"/>
      <c r="AC15" s="378" t="n"/>
      <c r="AD15" s="421" t="n"/>
      <c r="AE15" s="421" t="n"/>
      <c r="AF15" s="380" t="n"/>
      <c r="AI15" s="89" t="n">
        <v>0.02585</v>
      </c>
    </row>
    <row r="16" ht="15" customHeight="1">
      <c r="A16" s="98">
        <f>' Cobas assays'!A10</f>
        <v/>
      </c>
      <c r="B16" s="207" t="inlineStr">
        <is>
          <t>ADRENOCORTICOTROPIC HORMONE</t>
        </is>
      </c>
      <c r="C16" s="99">
        <f>' Cobas assays'!C10</f>
        <v/>
      </c>
      <c r="D16" s="99">
        <f>' Cobas assays'!D10</f>
        <v/>
      </c>
      <c r="E16" s="178" t="n">
        <v>0.1</v>
      </c>
      <c r="F16" s="101">
        <f>1.65*(Q16)+N16</f>
        <v/>
      </c>
      <c r="G16" s="149">
        <f>(E16-N16)/Q16</f>
        <v/>
      </c>
      <c r="H16" s="99">
        <f>' Cobas assays'!N10</f>
        <v/>
      </c>
      <c r="I16" s="99">
        <f>' Cobas assays'!K10</f>
        <v/>
      </c>
      <c r="J16" s="99">
        <f>' Cobas assays'!L10</f>
        <v/>
      </c>
      <c r="K16" s="99">
        <f>' Cobas assays'!F10</f>
        <v/>
      </c>
      <c r="L16" s="101" t="inlineStr">
        <is>
          <t>NO VALUE</t>
        </is>
      </c>
      <c r="M16" s="170" t="n"/>
      <c r="N16" s="101">
        <f>ABS((I16-K16)/K16)</f>
        <v/>
      </c>
      <c r="O16" s="149">
        <f>N16/(SQRT(POWER(S16,2)+POWER(R16,2)))</f>
        <v/>
      </c>
      <c r="P16" s="149" t="n"/>
      <c r="Q16" s="100">
        <f>(J16/I16)</f>
        <v/>
      </c>
      <c r="R16" s="100" t="inlineStr">
        <is>
          <t>NO VALUE</t>
        </is>
      </c>
      <c r="S16" s="101" t="n">
        <v>0.1</v>
      </c>
      <c r="T16" s="100" t="inlineStr">
        <is>
          <t>NO VALUE</t>
        </is>
      </c>
      <c r="U16" s="170" t="n"/>
      <c r="V16" s="167">
        <f>IF(G16&gt;5,"Sigma &gt;5",N16/(1.5*Q16))</f>
        <v/>
      </c>
      <c r="W16" s="167">
        <f>S16/R16</f>
        <v/>
      </c>
      <c r="X16" s="101">
        <f>SQRT(POWER(Q16,2)+POWER(S16,2))*SQRT(2)*$X$8</f>
        <v/>
      </c>
      <c r="Y16" s="101">
        <f>SQRT(Q16^2+S16^2)</f>
        <v/>
      </c>
      <c r="Z16" s="101">
        <f>$Z$8*Y16</f>
        <v/>
      </c>
      <c r="AA16" s="102">
        <f>Q16/S16</f>
        <v/>
      </c>
      <c r="AB16" s="198" t="n"/>
      <c r="AC16" s="113" t="n"/>
      <c r="AD16" s="114" t="n"/>
      <c r="AE16" s="114" t="n"/>
    </row>
    <row r="17" ht="15" customHeight="1">
      <c r="A17" s="98">
        <f>' Cobas assays'!A11</f>
        <v/>
      </c>
      <c r="B17" s="180" t="inlineStr">
        <is>
          <t>ADRENOCORTICOTROPIC HORMONE</t>
        </is>
      </c>
      <c r="C17" s="99">
        <f>' Cobas assays'!C11</f>
        <v/>
      </c>
      <c r="D17" s="99">
        <f>' Cobas assays'!D11</f>
        <v/>
      </c>
      <c r="E17" s="178" t="n">
        <v>0.1</v>
      </c>
      <c r="F17" s="101">
        <f>1.65*(Q17)+N17</f>
        <v/>
      </c>
      <c r="G17" s="149">
        <f>(E17-N17)/Q17</f>
        <v/>
      </c>
      <c r="H17" s="99">
        <f>' Cobas assays'!N11</f>
        <v/>
      </c>
      <c r="I17" s="99">
        <f>' Cobas assays'!K11</f>
        <v/>
      </c>
      <c r="J17" s="99">
        <f>' Cobas assays'!L11</f>
        <v/>
      </c>
      <c r="K17" s="99">
        <f>' Cobas assays'!F11</f>
        <v/>
      </c>
      <c r="L17" s="101" t="inlineStr">
        <is>
          <t>NO VALUE</t>
        </is>
      </c>
      <c r="M17" s="170" t="n"/>
      <c r="N17" s="101">
        <f>ABS((I17-K17)/K17)</f>
        <v/>
      </c>
      <c r="O17" s="149">
        <f>N17/(SQRT(POWER(S17,2)+POWER(R17,2)))</f>
        <v/>
      </c>
      <c r="P17" s="149" t="n"/>
      <c r="Q17" s="100">
        <f>(J17/I17)</f>
        <v/>
      </c>
      <c r="R17" s="100" t="inlineStr">
        <is>
          <t>NO VALUE</t>
        </is>
      </c>
      <c r="S17" s="101" t="n">
        <v>0.1</v>
      </c>
      <c r="T17" s="100" t="inlineStr">
        <is>
          <t>NO VALUE</t>
        </is>
      </c>
      <c r="U17" s="170" t="n"/>
      <c r="V17" s="167">
        <f>IF(G17&gt;5,"Sigma &gt;5",N17/(1.5*Q17))</f>
        <v/>
      </c>
      <c r="W17" s="167">
        <f>S17/R17</f>
        <v/>
      </c>
      <c r="X17" s="101">
        <f>SQRT(POWER(Q17,2)+POWER(S17,2))*SQRT(2)*$X$8</f>
        <v/>
      </c>
      <c r="Y17" s="101">
        <f>SQRT(Q17^2+S17^2)</f>
        <v/>
      </c>
      <c r="Z17" s="101">
        <f>$Z$8*Y17</f>
        <v/>
      </c>
      <c r="AA17" s="102">
        <f>Q17/S17</f>
        <v/>
      </c>
      <c r="AB17" s="198" t="n"/>
      <c r="AC17" s="113" t="n"/>
      <c r="AD17" s="114" t="n"/>
      <c r="AE17" s="114" t="n"/>
    </row>
    <row r="18" ht="15" customHeight="1">
      <c r="A18" s="98">
        <f>' Cobas assays'!A12</f>
        <v/>
      </c>
      <c r="B18" s="180" t="inlineStr">
        <is>
          <t>ALANINE TRANSAMINASE</t>
        </is>
      </c>
      <c r="C18" s="99">
        <f>' Cobas assays'!C12</f>
        <v/>
      </c>
      <c r="D18" s="99">
        <f>' Cobas assays'!D12</f>
        <v/>
      </c>
      <c r="E18" s="267" t="n">
        <v>0.161</v>
      </c>
      <c r="F18" s="101">
        <f>1.65*(Q18)+N18</f>
        <v/>
      </c>
      <c r="G18" s="149">
        <f>(E18-N18)/Q18</f>
        <v/>
      </c>
      <c r="H18" s="99">
        <f>' Cobas assays'!N12</f>
        <v/>
      </c>
      <c r="I18" s="99">
        <f>' Cobas assays'!K12</f>
        <v/>
      </c>
      <c r="J18" s="99">
        <f>' Cobas assays'!L12</f>
        <v/>
      </c>
      <c r="K18" s="99">
        <f>' Cobas assays'!F12</f>
        <v/>
      </c>
      <c r="L18" s="268" t="n">
        <v>0.077</v>
      </c>
      <c r="M18" s="170" t="inlineStr">
        <is>
          <t>D</t>
        </is>
      </c>
      <c r="N18" s="101">
        <f>ABS((I18-K18)/K18)</f>
        <v/>
      </c>
      <c r="O18" s="149">
        <f>N18/(SQRT(POWER(S18,2)+POWER(R18,2)))</f>
        <v/>
      </c>
      <c r="P18" s="149" t="n"/>
      <c r="Q18" s="100">
        <f>(J18/I18)</f>
        <v/>
      </c>
      <c r="R18" s="266" t="n">
        <v>0.293</v>
      </c>
      <c r="S18" s="268" t="n">
        <v>0.1</v>
      </c>
      <c r="T18" s="266" t="n">
        <v>0.05</v>
      </c>
      <c r="U18" s="170" t="inlineStr">
        <is>
          <t>D</t>
        </is>
      </c>
      <c r="V18" s="167">
        <f>IF(G18&gt;5,"Sigma &gt;5",N18/(1.5*Q18))</f>
        <v/>
      </c>
      <c r="W18" s="167">
        <f>S18/R18</f>
        <v/>
      </c>
      <c r="X18" s="101">
        <f>SQRT(POWER(Q18,2)+POWER(S18,2))*SQRT(2)*$X$8</f>
        <v/>
      </c>
      <c r="Y18" s="101">
        <f>SQRT(Q18^2+S18^2)</f>
        <v/>
      </c>
      <c r="Z18" s="101">
        <f>$Z$8*Y18</f>
        <v/>
      </c>
      <c r="AA18" s="102">
        <f>Q18/S18</f>
        <v/>
      </c>
      <c r="AB18" s="198" t="n"/>
      <c r="AC18" s="378" t="n"/>
      <c r="AD18" s="421" t="n"/>
      <c r="AE18" s="421" t="n"/>
      <c r="AI18" s="89" t="n">
        <v>0.02415</v>
      </c>
    </row>
    <row r="19" ht="15" customHeight="1">
      <c r="A19" s="98">
        <f>' Cobas assays'!A13</f>
        <v/>
      </c>
      <c r="B19" s="180" t="inlineStr">
        <is>
          <t>ALANINE TRANSAMINASE</t>
        </is>
      </c>
      <c r="C19" s="99">
        <f>' Cobas assays'!C13</f>
        <v/>
      </c>
      <c r="D19" s="99">
        <f>' Cobas assays'!D13</f>
        <v/>
      </c>
      <c r="E19" s="267" t="n">
        <v>0.161</v>
      </c>
      <c r="F19" s="101">
        <f>1.65*(Q19)+N19</f>
        <v/>
      </c>
      <c r="G19" s="149">
        <f>(E19-N19)/Q19</f>
        <v/>
      </c>
      <c r="H19" s="99">
        <f>' Cobas assays'!N13</f>
        <v/>
      </c>
      <c r="I19" s="99">
        <f>' Cobas assays'!K13</f>
        <v/>
      </c>
      <c r="J19" s="99">
        <f>' Cobas assays'!L13</f>
        <v/>
      </c>
      <c r="K19" s="99">
        <f>' Cobas assays'!F13</f>
        <v/>
      </c>
      <c r="L19" s="268" t="n">
        <v>0.077</v>
      </c>
      <c r="M19" s="170" t="inlineStr">
        <is>
          <t>D</t>
        </is>
      </c>
      <c r="N19" s="101">
        <f>ABS((I19-K19)/K19)</f>
        <v/>
      </c>
      <c r="O19" s="149">
        <f>N19/(SQRT(POWER(S19,2)+POWER(R19,2)))</f>
        <v/>
      </c>
      <c r="P19" s="149" t="n"/>
      <c r="Q19" s="100">
        <f>(J19/I19)</f>
        <v/>
      </c>
      <c r="R19" s="266" t="n">
        <v>0.293</v>
      </c>
      <c r="S19" s="268" t="n">
        <v>0.1</v>
      </c>
      <c r="T19" s="266" t="n">
        <v>0.05</v>
      </c>
      <c r="U19" s="170" t="inlineStr">
        <is>
          <t>D</t>
        </is>
      </c>
      <c r="V19" s="167">
        <f>IF(G19&gt;5,"Sigma &gt;5",N19/(1.5*Q19))</f>
        <v/>
      </c>
      <c r="W19" s="167">
        <f>S19/R19</f>
        <v/>
      </c>
      <c r="X19" s="101">
        <f>SQRT(POWER(Q19,2)+POWER(S19,2))*SQRT(2)*$X$8</f>
        <v/>
      </c>
      <c r="Y19" s="101">
        <f>SQRT(Q19^2+S19^2)</f>
        <v/>
      </c>
      <c r="Z19" s="101">
        <f>$Z$8*Y19</f>
        <v/>
      </c>
      <c r="AA19" s="102">
        <f>Q19/S19</f>
        <v/>
      </c>
      <c r="AB19" s="198" t="n"/>
      <c r="AC19" s="378" t="n"/>
      <c r="AD19" s="421" t="n"/>
      <c r="AE19" s="421" t="n"/>
      <c r="AI19" s="89" t="n">
        <v>0.02371</v>
      </c>
    </row>
    <row r="20" ht="15" customHeight="1">
      <c r="A20" s="98">
        <f>' Cobas assays'!A14</f>
        <v/>
      </c>
      <c r="B20" s="180" t="inlineStr">
        <is>
          <t>ALANINE TRANSAMINASE</t>
        </is>
      </c>
      <c r="C20" s="99">
        <f>' Cobas assays'!C14</f>
        <v/>
      </c>
      <c r="D20" s="99">
        <f>' Cobas assays'!D14</f>
        <v/>
      </c>
      <c r="E20" s="267" t="n">
        <v>0.161</v>
      </c>
      <c r="F20" s="101">
        <f>1.65*(Q20)+N20</f>
        <v/>
      </c>
      <c r="G20" s="149">
        <f>(E20-N20)/Q20</f>
        <v/>
      </c>
      <c r="H20" s="99">
        <f>' Cobas assays'!N14</f>
        <v/>
      </c>
      <c r="I20" s="99">
        <f>' Cobas assays'!K14</f>
        <v/>
      </c>
      <c r="J20" s="99">
        <f>' Cobas assays'!L14</f>
        <v/>
      </c>
      <c r="K20" s="99">
        <f>' Cobas assays'!F14</f>
        <v/>
      </c>
      <c r="L20" s="268" t="n">
        <v>0.077</v>
      </c>
      <c r="M20" s="170" t="inlineStr">
        <is>
          <t>D</t>
        </is>
      </c>
      <c r="N20" s="101">
        <f>ABS((I20-K20)/K20)</f>
        <v/>
      </c>
      <c r="O20" s="149">
        <f>N20/(SQRT(POWER(S20,2)+POWER(R20,2)))</f>
        <v/>
      </c>
      <c r="P20" s="149" t="n"/>
      <c r="Q20" s="100">
        <f>(J20/I20)</f>
        <v/>
      </c>
      <c r="R20" s="266" t="n">
        <v>0.293</v>
      </c>
      <c r="S20" s="268" t="n">
        <v>0.1</v>
      </c>
      <c r="T20" s="266" t="n">
        <v>0.05</v>
      </c>
      <c r="U20" s="170" t="inlineStr">
        <is>
          <t>D</t>
        </is>
      </c>
      <c r="V20" s="167">
        <f>IF(G20&gt;5,"Sigma &gt;5",N20/(1.5*Q20))</f>
        <v/>
      </c>
      <c r="W20" s="167">
        <f>S20/R20</f>
        <v/>
      </c>
      <c r="X20" s="101">
        <f>SQRT(POWER(Q20,2)+POWER(S20,2))*SQRT(2)*$X$8</f>
        <v/>
      </c>
      <c r="Y20" s="101">
        <f>SQRT(Q20^2+S20^2)</f>
        <v/>
      </c>
      <c r="Z20" s="101">
        <f>$Z$8*Y20</f>
        <v/>
      </c>
      <c r="AA20" s="102">
        <f>Q20/S20</f>
        <v/>
      </c>
      <c r="AB20" s="198" t="n"/>
      <c r="AC20" s="378" t="n"/>
      <c r="AD20" s="421" t="n"/>
      <c r="AE20" s="421" t="n"/>
      <c r="AI20" s="89" t="n">
        <v>0.02009</v>
      </c>
    </row>
    <row r="21" ht="15" customHeight="1">
      <c r="A21" s="98">
        <f>' Cobas assays'!A15</f>
        <v/>
      </c>
      <c r="B21" s="180" t="inlineStr">
        <is>
          <t>ALANINE TRANSAMINASE</t>
        </is>
      </c>
      <c r="C21" s="99">
        <f>' Cobas assays'!C15</f>
        <v/>
      </c>
      <c r="D21" s="99">
        <f>' Cobas assays'!D15</f>
        <v/>
      </c>
      <c r="E21" s="267" t="n">
        <v>0.161</v>
      </c>
      <c r="F21" s="101">
        <f>1.65*(Q21)+N21</f>
        <v/>
      </c>
      <c r="G21" s="149">
        <f>(E21-N21)/Q21</f>
        <v/>
      </c>
      <c r="H21" s="99">
        <f>' Cobas assays'!N15</f>
        <v/>
      </c>
      <c r="I21" s="99">
        <f>' Cobas assays'!K15</f>
        <v/>
      </c>
      <c r="J21" s="99">
        <f>' Cobas assays'!L15</f>
        <v/>
      </c>
      <c r="K21" s="99">
        <f>' Cobas assays'!F15</f>
        <v/>
      </c>
      <c r="L21" s="268" t="n">
        <v>0.077</v>
      </c>
      <c r="M21" s="170" t="inlineStr">
        <is>
          <t>D</t>
        </is>
      </c>
      <c r="N21" s="101">
        <f>ABS((I21-K21)/K21)</f>
        <v/>
      </c>
      <c r="O21" s="149">
        <f>N21/(SQRT(POWER(S21,2)+POWER(R21,2)))</f>
        <v/>
      </c>
      <c r="P21" s="149" t="n"/>
      <c r="Q21" s="100">
        <f>(J21/I21)</f>
        <v/>
      </c>
      <c r="R21" s="266" t="n">
        <v>0.29</v>
      </c>
      <c r="S21" s="268" t="n">
        <v>0.1</v>
      </c>
      <c r="T21" s="266" t="n">
        <v>0.05</v>
      </c>
      <c r="U21" s="170" t="inlineStr">
        <is>
          <t>D</t>
        </is>
      </c>
      <c r="V21" s="167">
        <f>IF(G21&gt;5,"Sigma &gt;5",N21/(1.5*Q21))</f>
        <v/>
      </c>
      <c r="W21" s="167">
        <f>S21/R21</f>
        <v/>
      </c>
      <c r="X21" s="101">
        <f>SQRT(POWER(Q21,2)+POWER(S21,2))*SQRT(2)*$X$8</f>
        <v/>
      </c>
      <c r="Y21" s="101">
        <f>SQRT(Q21^2+S21^2)</f>
        <v/>
      </c>
      <c r="Z21" s="101">
        <f>$Z$8*Y21</f>
        <v/>
      </c>
      <c r="AA21" s="102">
        <f>Q21/S21</f>
        <v/>
      </c>
      <c r="AB21" s="198" t="n"/>
      <c r="AC21" s="378" t="n"/>
      <c r="AD21" s="421" t="n"/>
      <c r="AE21" s="421" t="n"/>
      <c r="AI21" s="89" t="n">
        <v>0.0272</v>
      </c>
    </row>
    <row r="22" ht="15" customHeight="1">
      <c r="A22" s="98">
        <f>' Cobas assays'!A16</f>
        <v/>
      </c>
      <c r="B22" s="180" t="inlineStr">
        <is>
          <t>ALBUMIN</t>
        </is>
      </c>
      <c r="C22" s="99">
        <f>' Cobas assays'!C16</f>
        <v/>
      </c>
      <c r="D22" s="99">
        <f>' Cobas assays'!D16</f>
        <v/>
      </c>
      <c r="E22" s="267" t="n">
        <v>0.1</v>
      </c>
      <c r="F22" s="101">
        <f>1.65*(Q22)+N22</f>
        <v/>
      </c>
      <c r="G22" s="149">
        <f>(E22-N22)/Q22</f>
        <v/>
      </c>
      <c r="H22" s="99">
        <f>' Cobas assays'!N16</f>
        <v/>
      </c>
      <c r="I22" s="99">
        <f>' Cobas assays'!K16</f>
        <v/>
      </c>
      <c r="J22" s="99">
        <f>' Cobas assays'!L16</f>
        <v/>
      </c>
      <c r="K22" s="99">
        <f>' Cobas assays'!F16</f>
        <v/>
      </c>
      <c r="L22" s="101" t="n">
        <v>0.021</v>
      </c>
      <c r="M22" s="170" t="inlineStr">
        <is>
          <t>MI</t>
        </is>
      </c>
      <c r="N22" s="101">
        <f>ABS((I22-K22)/K22)</f>
        <v/>
      </c>
      <c r="O22" s="149">
        <f>N22/(SQRT(POWER(S22,2)+POWER(R22,2)))</f>
        <v/>
      </c>
      <c r="P22" s="149" t="n"/>
      <c r="Q22" s="100">
        <f>(J22/I22)</f>
        <v/>
      </c>
      <c r="R22" s="100" t="n">
        <v>0.0475</v>
      </c>
      <c r="S22" s="101" t="n">
        <v>0.03</v>
      </c>
      <c r="T22" s="100" t="n">
        <v>0.024</v>
      </c>
      <c r="U22" s="170" t="inlineStr">
        <is>
          <t>MI</t>
        </is>
      </c>
      <c r="V22" s="167">
        <f>IF(G22&gt;5,"Sigma &gt;5",N22/(1.5*Q22))</f>
        <v/>
      </c>
      <c r="W22" s="167">
        <f>S22/R22</f>
        <v/>
      </c>
      <c r="X22" s="101">
        <f>SQRT(POWER(Q22,2)+POWER(S22,2))*SQRT(2)*$X$8</f>
        <v/>
      </c>
      <c r="Y22" s="101">
        <f>SQRT(Q22^2+S22^2)</f>
        <v/>
      </c>
      <c r="Z22" s="101">
        <f>$Z$8*Y22</f>
        <v/>
      </c>
      <c r="AA22" s="102">
        <f>Q22/S22</f>
        <v/>
      </c>
      <c r="AB22" s="198" t="n"/>
      <c r="AC22" s="377" t="n"/>
      <c r="AD22" s="421" t="n"/>
      <c r="AE22" s="418" t="n"/>
      <c r="AF22" s="103" t="n"/>
      <c r="AI22" s="89" t="n">
        <v>0.02396</v>
      </c>
    </row>
    <row r="23" ht="15" customHeight="1">
      <c r="A23" s="98">
        <f>' Cobas assays'!A17</f>
        <v/>
      </c>
      <c r="B23" s="200" t="inlineStr">
        <is>
          <t>ALBUMIN</t>
        </is>
      </c>
      <c r="C23" s="99">
        <f>' Cobas assays'!C17</f>
        <v/>
      </c>
      <c r="D23" s="99">
        <f>' Cobas assays'!D17</f>
        <v/>
      </c>
      <c r="E23" s="267" t="n">
        <v>0.1</v>
      </c>
      <c r="F23" s="101">
        <f>1.65*(Q23)+N23</f>
        <v/>
      </c>
      <c r="G23" s="149">
        <f>(E23-N23)/Q23</f>
        <v/>
      </c>
      <c r="H23" s="99">
        <f>' Cobas assays'!N17</f>
        <v/>
      </c>
      <c r="I23" s="99">
        <f>' Cobas assays'!K17</f>
        <v/>
      </c>
      <c r="J23" s="99">
        <f>' Cobas assays'!L17</f>
        <v/>
      </c>
      <c r="K23" s="99">
        <f>' Cobas assays'!F17</f>
        <v/>
      </c>
      <c r="L23" s="101" t="n">
        <v>0.021</v>
      </c>
      <c r="M23" s="170" t="inlineStr">
        <is>
          <t>MI</t>
        </is>
      </c>
      <c r="N23" s="101">
        <f>ABS((I23-K23)/K23)</f>
        <v/>
      </c>
      <c r="O23" s="149">
        <f>N23/(SQRT(POWER(S23,2)+POWER(R23,2)))</f>
        <v/>
      </c>
      <c r="P23" s="149" t="n"/>
      <c r="Q23" s="100">
        <f>(J23/I23)</f>
        <v/>
      </c>
      <c r="R23" s="100" t="n">
        <v>0.0475</v>
      </c>
      <c r="S23" s="101" t="n">
        <v>0.03</v>
      </c>
      <c r="T23" s="100" t="n">
        <v>0.024</v>
      </c>
      <c r="U23" s="170" t="inlineStr">
        <is>
          <t>MI</t>
        </is>
      </c>
      <c r="V23" s="167">
        <f>IF(G23&gt;5,"Sigma &gt;5",N23/(1.5*Q23))</f>
        <v/>
      </c>
      <c r="W23" s="167">
        <f>S23/R23</f>
        <v/>
      </c>
      <c r="X23" s="101">
        <f>SQRT(POWER(Q23,2)+POWER(S23,2))*SQRT(2)*$X$8</f>
        <v/>
      </c>
      <c r="Y23" s="101">
        <f>SQRT(Q23^2+S23^2)</f>
        <v/>
      </c>
      <c r="Z23" s="101">
        <f>$Z$8*Y23</f>
        <v/>
      </c>
      <c r="AA23" s="102">
        <f>Q23/S23</f>
        <v/>
      </c>
      <c r="AB23" s="198" t="n"/>
      <c r="AC23" s="377" t="n"/>
      <c r="AD23" s="421" t="n"/>
      <c r="AE23" s="418" t="n"/>
      <c r="AF23" s="103" t="n"/>
      <c r="AI23" s="89" t="n">
        <v>0.01659</v>
      </c>
    </row>
    <row r="24" ht="15" customHeight="1">
      <c r="A24" s="98">
        <f>' Cobas assays'!A18</f>
        <v/>
      </c>
      <c r="B24" s="200" t="inlineStr">
        <is>
          <t>ALBUMIN</t>
        </is>
      </c>
      <c r="C24" s="99">
        <f>' Cobas assays'!C18</f>
        <v/>
      </c>
      <c r="D24" s="99">
        <f>' Cobas assays'!D18</f>
        <v/>
      </c>
      <c r="E24" s="267" t="n">
        <v>0.1</v>
      </c>
      <c r="F24" s="101">
        <f>1.65*(Q24)+N24</f>
        <v/>
      </c>
      <c r="G24" s="149">
        <f>(E24-N24)/Q24</f>
        <v/>
      </c>
      <c r="H24" s="99">
        <f>' Cobas assays'!N18</f>
        <v/>
      </c>
      <c r="I24" s="99">
        <f>' Cobas assays'!K18</f>
        <v/>
      </c>
      <c r="J24" s="99">
        <f>' Cobas assays'!L18</f>
        <v/>
      </c>
      <c r="K24" s="99">
        <f>' Cobas assays'!F18</f>
        <v/>
      </c>
      <c r="L24" s="101" t="n">
        <v>0.021</v>
      </c>
      <c r="M24" s="170" t="inlineStr">
        <is>
          <t>MI</t>
        </is>
      </c>
      <c r="N24" s="101">
        <f>ABS((I24-K24)/K24)</f>
        <v/>
      </c>
      <c r="O24" s="149">
        <f>N24/(SQRT(POWER(S24,2)+POWER(R24,2)))</f>
        <v/>
      </c>
      <c r="P24" s="149" t="n"/>
      <c r="Q24" s="100">
        <f>(J24/I24)</f>
        <v/>
      </c>
      <c r="R24" s="100" t="n">
        <v>0.0475</v>
      </c>
      <c r="S24" s="101" t="n">
        <v>0.03</v>
      </c>
      <c r="T24" s="100" t="n">
        <v>0.024</v>
      </c>
      <c r="U24" s="170" t="inlineStr">
        <is>
          <t>MI</t>
        </is>
      </c>
      <c r="V24" s="167">
        <f>IF(G24&gt;5,"Sigma &gt;5",N24/(1.5*Q24))</f>
        <v/>
      </c>
      <c r="W24" s="167">
        <f>S24/R24</f>
        <v/>
      </c>
      <c r="X24" s="101">
        <f>SQRT(POWER(Q24,2)+POWER(S24,2))*SQRT(2)*$X$8</f>
        <v/>
      </c>
      <c r="Y24" s="101">
        <f>SQRT(Q24^2+S24^2)</f>
        <v/>
      </c>
      <c r="Z24" s="101">
        <f>$Z$8*Y24</f>
        <v/>
      </c>
      <c r="AA24" s="102">
        <f>Q24/S24</f>
        <v/>
      </c>
      <c r="AB24" s="198" t="n"/>
      <c r="AC24" s="377" t="n"/>
      <c r="AD24" s="421" t="n"/>
      <c r="AE24" s="418" t="n"/>
      <c r="AI24" s="89" t="n">
        <v>0.01885</v>
      </c>
    </row>
    <row r="25" ht="15" customHeight="1">
      <c r="A25" s="98">
        <f>' Cobas assays'!A19</f>
        <v/>
      </c>
      <c r="B25" s="200" t="inlineStr">
        <is>
          <t>ALBUMIN</t>
        </is>
      </c>
      <c r="C25" s="99">
        <f>' Cobas assays'!C19</f>
        <v/>
      </c>
      <c r="D25" s="99">
        <f>' Cobas assays'!D19</f>
        <v/>
      </c>
      <c r="E25" s="267" t="n">
        <v>0.1</v>
      </c>
      <c r="F25" s="101">
        <f>1.65*(Q25)+N25</f>
        <v/>
      </c>
      <c r="G25" s="149">
        <f>(E25-N25)/Q25</f>
        <v/>
      </c>
      <c r="H25" s="99">
        <f>' Cobas assays'!N19</f>
        <v/>
      </c>
      <c r="I25" s="99">
        <f>' Cobas assays'!K19</f>
        <v/>
      </c>
      <c r="J25" s="99">
        <f>' Cobas assays'!L19</f>
        <v/>
      </c>
      <c r="K25" s="99">
        <f>' Cobas assays'!F19</f>
        <v/>
      </c>
      <c r="L25" s="101" t="n">
        <v>0.021</v>
      </c>
      <c r="M25" s="170" t="inlineStr">
        <is>
          <t>MI</t>
        </is>
      </c>
      <c r="N25" s="101">
        <f>ABS((I25-K25)/K25)</f>
        <v/>
      </c>
      <c r="O25" s="149">
        <f>N25/(SQRT(POWER(S25,2)+POWER(R25,2)))</f>
        <v/>
      </c>
      <c r="P25" s="149" t="n"/>
      <c r="Q25" s="100">
        <f>(J25/I25)</f>
        <v/>
      </c>
      <c r="R25" s="100" t="n">
        <v>0.0475</v>
      </c>
      <c r="S25" s="101" t="n">
        <v>0.03</v>
      </c>
      <c r="T25" s="100" t="n">
        <v>0.024</v>
      </c>
      <c r="U25" s="170" t="inlineStr">
        <is>
          <t>MI</t>
        </is>
      </c>
      <c r="V25" s="167">
        <f>IF(G25&gt;5,"Sigma &gt;5",N25/(1.5*Q25))</f>
        <v/>
      </c>
      <c r="W25" s="167">
        <f>S25/R25</f>
        <v/>
      </c>
      <c r="X25" s="101">
        <f>SQRT(POWER(Q25,2)+POWER(S25,2))*SQRT(2)*$X$8</f>
        <v/>
      </c>
      <c r="Y25" s="101">
        <f>SQRT(Q25^2+S25^2)</f>
        <v/>
      </c>
      <c r="Z25" s="101">
        <f>$Z$8*Y25</f>
        <v/>
      </c>
      <c r="AA25" s="102">
        <f>Q25/S25</f>
        <v/>
      </c>
      <c r="AB25" s="198" t="n"/>
      <c r="AC25" s="377" t="n"/>
      <c r="AD25" s="421" t="n"/>
      <c r="AE25" s="418" t="n"/>
      <c r="AI25" s="89" t="n">
        <v>0.02898</v>
      </c>
    </row>
    <row r="26" ht="15" customHeight="1">
      <c r="A26" s="98">
        <f>' Cobas assays'!A20</f>
        <v/>
      </c>
      <c r="B26" s="180" t="inlineStr">
        <is>
          <t>ALBUMIN CSF</t>
        </is>
      </c>
      <c r="C26" s="99">
        <f>' Cobas assays'!C20</f>
        <v/>
      </c>
      <c r="D26" s="99">
        <f>' Cobas assays'!D20</f>
        <v/>
      </c>
      <c r="E26" s="178" t="n">
        <v>0.2</v>
      </c>
      <c r="F26" s="101">
        <f>1.65*(Q26)+N26</f>
        <v/>
      </c>
      <c r="G26" s="149">
        <f>(E26-N26)/Q26</f>
        <v/>
      </c>
      <c r="H26" s="99">
        <f>' Cobas assays'!N20</f>
        <v/>
      </c>
      <c r="I26" s="99">
        <f>' Cobas assays'!K20</f>
        <v/>
      </c>
      <c r="J26" s="99">
        <f>' Cobas assays'!L20</f>
        <v/>
      </c>
      <c r="K26" s="99">
        <f>' Cobas assays'!F20</f>
        <v/>
      </c>
      <c r="L26" s="101" t="inlineStr">
        <is>
          <t>NO VALUE</t>
        </is>
      </c>
      <c r="M26" s="170" t="n"/>
      <c r="N26" s="101">
        <f>ABS((I26-K26)/K26)</f>
        <v/>
      </c>
      <c r="O26" s="149">
        <f>N26/(SQRT(POWER(S26,2)+POWER(R26,2)))</f>
        <v/>
      </c>
      <c r="P26" s="149" t="n"/>
      <c r="Q26" s="100">
        <f>(J26/I26)</f>
        <v/>
      </c>
      <c r="R26" s="100" t="inlineStr">
        <is>
          <t>NO VALUE</t>
        </is>
      </c>
      <c r="S26" s="101" t="n">
        <v>0.1</v>
      </c>
      <c r="T26" s="100" t="inlineStr">
        <is>
          <t>NO VALUE</t>
        </is>
      </c>
      <c r="U26" s="170" t="n"/>
      <c r="V26" s="167">
        <f>IF(G26&gt;5,"Sigma &gt;5",N26/(1.5*Q26))</f>
        <v/>
      </c>
      <c r="W26" s="167">
        <f>S26/R26</f>
        <v/>
      </c>
      <c r="X26" s="101">
        <f>SQRT(POWER(Q26,2)+POWER(S26,2))*SQRT(2)*$X$8</f>
        <v/>
      </c>
      <c r="Y26" s="101">
        <f>SQRT(Q26^2+S26^2)</f>
        <v/>
      </c>
      <c r="Z26" s="101">
        <f>$Z$8*Y26</f>
        <v/>
      </c>
      <c r="AA26" s="102">
        <f>Q26/S26</f>
        <v/>
      </c>
      <c r="AB26" s="198" t="n"/>
      <c r="AC26" s="378" t="n"/>
      <c r="AD26" s="421" t="n"/>
      <c r="AE26" s="421" t="n"/>
      <c r="AI26" s="89" t="n">
        <v>0.02431</v>
      </c>
    </row>
    <row r="27" ht="15" customHeight="1">
      <c r="A27" s="98">
        <f>' Cobas assays'!A21</f>
        <v/>
      </c>
      <c r="B27" s="180" t="inlineStr">
        <is>
          <t>ALBUMIN CSF</t>
        </is>
      </c>
      <c r="C27" s="99">
        <f>' Cobas assays'!C21</f>
        <v/>
      </c>
      <c r="D27" s="99">
        <f>' Cobas assays'!D21</f>
        <v/>
      </c>
      <c r="E27" s="178" t="n">
        <v>0.2</v>
      </c>
      <c r="F27" s="101">
        <f>1.65*(Q27)+N27</f>
        <v/>
      </c>
      <c r="G27" s="149">
        <f>(E27-N27)/Q27</f>
        <v/>
      </c>
      <c r="H27" s="99">
        <f>' Cobas assays'!N21</f>
        <v/>
      </c>
      <c r="I27" s="99">
        <f>' Cobas assays'!K21</f>
        <v/>
      </c>
      <c r="J27" s="99">
        <f>' Cobas assays'!L21</f>
        <v/>
      </c>
      <c r="K27" s="99">
        <f>' Cobas assays'!F21</f>
        <v/>
      </c>
      <c r="L27" s="101" t="inlineStr">
        <is>
          <t>NO VALUE</t>
        </is>
      </c>
      <c r="M27" s="170" t="n"/>
      <c r="N27" s="101">
        <f>ABS((I27-K27)/K27)</f>
        <v/>
      </c>
      <c r="O27" s="149">
        <f>N27/(SQRT(POWER(S27,2)+POWER(R27,2)))</f>
        <v/>
      </c>
      <c r="P27" s="149" t="n"/>
      <c r="Q27" s="100">
        <f>(J27/I27)</f>
        <v/>
      </c>
      <c r="R27" s="100" t="inlineStr">
        <is>
          <t>NO VALUE</t>
        </is>
      </c>
      <c r="S27" s="101" t="n">
        <v>0.1</v>
      </c>
      <c r="T27" s="100" t="inlineStr">
        <is>
          <t>NO VALUE</t>
        </is>
      </c>
      <c r="U27" s="170" t="n"/>
      <c r="V27" s="167">
        <f>IF(G27&gt;5,"Sigma &gt;5",N27/(1.5*Q27))</f>
        <v/>
      </c>
      <c r="W27" s="167">
        <f>S27/R27</f>
        <v/>
      </c>
      <c r="X27" s="101">
        <f>SQRT(POWER(Q27,2)+POWER(S27,2))*SQRT(2)*$X$8</f>
        <v/>
      </c>
      <c r="Y27" s="101">
        <f>SQRT(Q27^2+S27^2)</f>
        <v/>
      </c>
      <c r="Z27" s="101">
        <f>$Z$8*Y27</f>
        <v/>
      </c>
      <c r="AA27" s="102">
        <f>Q27/S27</f>
        <v/>
      </c>
      <c r="AB27" s="198" t="n"/>
      <c r="AC27" s="378" t="n"/>
      <c r="AD27" s="421" t="n"/>
      <c r="AE27" s="421" t="n"/>
      <c r="AF27" s="103" t="n"/>
      <c r="AI27" s="89" t="n">
        <v>0.03067</v>
      </c>
    </row>
    <row r="28" ht="15" customHeight="1">
      <c r="A28" s="98">
        <f>' Cobas assays'!A22</f>
        <v/>
      </c>
      <c r="B28" s="180" t="inlineStr">
        <is>
          <t>ALBUMIN URINE</t>
        </is>
      </c>
      <c r="C28" s="99">
        <f>' Cobas assays'!C22</f>
        <v/>
      </c>
      <c r="D28" s="99">
        <f>' Cobas assays'!D22</f>
        <v/>
      </c>
      <c r="E28" s="178" t="n">
        <v>0.15</v>
      </c>
      <c r="F28" s="101">
        <f>1.65*(Q28)+N28</f>
        <v/>
      </c>
      <c r="G28" s="149">
        <f>(E28-N28)/Q28</f>
        <v/>
      </c>
      <c r="H28" s="99">
        <f>' Cobas assays'!N22</f>
        <v/>
      </c>
      <c r="I28" s="99">
        <f>' Cobas assays'!K22</f>
        <v/>
      </c>
      <c r="J28" s="99">
        <f>' Cobas assays'!L22</f>
        <v/>
      </c>
      <c r="K28" s="99">
        <f>' Cobas assays'!F22</f>
        <v/>
      </c>
      <c r="L28" s="101" t="n">
        <v>0.07000000000000001</v>
      </c>
      <c r="M28" s="170" t="inlineStr">
        <is>
          <t>OP</t>
        </is>
      </c>
      <c r="N28" s="101">
        <f>ABS((I28-K28)/K28)</f>
        <v/>
      </c>
      <c r="O28" s="149">
        <f>N28/(SQRT(POWER(S28,2)+POWER(R28,2)))</f>
        <v/>
      </c>
      <c r="P28" s="149" t="n"/>
      <c r="Q28" s="100">
        <f>(J28/I28)</f>
        <v/>
      </c>
      <c r="R28" s="100" t="n">
        <v>0.35</v>
      </c>
      <c r="S28" s="101" t="n">
        <v>0.35</v>
      </c>
      <c r="T28" s="100" t="n">
        <v>0.099</v>
      </c>
      <c r="U28" s="170" t="inlineStr">
        <is>
          <t>OP</t>
        </is>
      </c>
      <c r="V28" s="167">
        <f>IF(G28&gt;5,"Sigma &gt;5",N28/(1.5*Q28))</f>
        <v/>
      </c>
      <c r="W28" s="167">
        <f>S28/R28</f>
        <v/>
      </c>
      <c r="X28" s="101">
        <f>SQRT(POWER(Q28,2)+POWER(S28,2))*SQRT(2)*$X$8</f>
        <v/>
      </c>
      <c r="Y28" s="101">
        <f>SQRT(Q28^2+S28^2)</f>
        <v/>
      </c>
      <c r="Z28" s="101">
        <f>$Z$8*Y28</f>
        <v/>
      </c>
      <c r="AA28" s="102">
        <f>Q28/S28</f>
        <v/>
      </c>
      <c r="AB28" s="198" t="n"/>
      <c r="AC28" s="378" t="n"/>
      <c r="AD28" s="421" t="n"/>
      <c r="AE28" s="421" t="n"/>
      <c r="AI28" s="89" t="n">
        <v>0.0132</v>
      </c>
    </row>
    <row r="29" ht="15" customHeight="1">
      <c r="A29" s="98">
        <f>' Cobas assays'!A23</f>
        <v/>
      </c>
      <c r="B29" s="180" t="inlineStr">
        <is>
          <t>ALBUMIN URINE</t>
        </is>
      </c>
      <c r="C29" s="99">
        <f>' Cobas assays'!C23</f>
        <v/>
      </c>
      <c r="D29" s="99">
        <f>' Cobas assays'!D23</f>
        <v/>
      </c>
      <c r="E29" s="178" t="n">
        <v>0.15</v>
      </c>
      <c r="F29" s="101">
        <f>1.65*(Q29)+N29</f>
        <v/>
      </c>
      <c r="G29" s="149">
        <f>(E29-N29)/Q29</f>
        <v/>
      </c>
      <c r="H29" s="99">
        <f>' Cobas assays'!N23</f>
        <v/>
      </c>
      <c r="I29" s="99">
        <f>' Cobas assays'!K23</f>
        <v/>
      </c>
      <c r="J29" s="99">
        <f>' Cobas assays'!L23</f>
        <v/>
      </c>
      <c r="K29" s="99">
        <f>' Cobas assays'!F23</f>
        <v/>
      </c>
      <c r="L29" s="101" t="n">
        <v>0.07000000000000001</v>
      </c>
      <c r="M29" s="170" t="inlineStr">
        <is>
          <t>OP</t>
        </is>
      </c>
      <c r="N29" s="101">
        <f>ABS((I29-K29)/K29)</f>
        <v/>
      </c>
      <c r="O29" s="149">
        <f>N29/(SQRT(POWER(S29,2)+POWER(R29,2)))</f>
        <v/>
      </c>
      <c r="P29" s="149" t="n"/>
      <c r="Q29" s="100">
        <f>(J29/I29)</f>
        <v/>
      </c>
      <c r="R29" s="100" t="n">
        <v>0.35</v>
      </c>
      <c r="S29" s="101" t="n">
        <v>0.35</v>
      </c>
      <c r="T29" s="100" t="n">
        <v>0.099</v>
      </c>
      <c r="U29" s="170" t="inlineStr">
        <is>
          <t>OP</t>
        </is>
      </c>
      <c r="V29" s="167">
        <f>IF(G29&gt;5,"Sigma &gt;5",N29/(1.5*Q29))</f>
        <v/>
      </c>
      <c r="W29" s="167">
        <f>S29/R29</f>
        <v/>
      </c>
      <c r="X29" s="101">
        <f>SQRT(POWER(Q29,2)+POWER(S29,2))*SQRT(2)*$X$8</f>
        <v/>
      </c>
      <c r="Y29" s="101">
        <f>SQRT(Q29^2+S29^2)</f>
        <v/>
      </c>
      <c r="Z29" s="101">
        <f>$Z$8*Y29</f>
        <v/>
      </c>
      <c r="AA29" s="102">
        <f>Q29/S29</f>
        <v/>
      </c>
      <c r="AB29" s="198" t="n"/>
      <c r="AC29" s="378" t="n"/>
      <c r="AD29" s="421" t="n"/>
      <c r="AE29" s="421" t="n"/>
      <c r="AI29" s="89" t="n">
        <v>0.01444</v>
      </c>
    </row>
    <row r="30" ht="15" customHeight="1">
      <c r="A30" s="192" t="inlineStr">
        <is>
          <t>LIAISON XL</t>
        </is>
      </c>
      <c r="B30" s="200" t="inlineStr">
        <is>
          <t>ALDO</t>
        </is>
      </c>
      <c r="C30" s="48">
        <f>' Liaison assays'!C7</f>
        <v/>
      </c>
      <c r="D30" s="48">
        <f>' Liaison assays'!D7</f>
        <v/>
      </c>
      <c r="E30" s="67" t="n">
        <v>0.367</v>
      </c>
      <c r="F30" s="101">
        <f>1.65*(Q30)+N30</f>
        <v/>
      </c>
      <c r="G30" s="149">
        <f>(E30-N30)/Q30</f>
        <v/>
      </c>
      <c r="H30" s="99">
        <f>' Liaison assays'!N7</f>
        <v/>
      </c>
      <c r="I30" s="99">
        <f>' Liaison assays'!K7</f>
        <v/>
      </c>
      <c r="J30" s="99">
        <f>' Liaison assays'!L7</f>
        <v/>
      </c>
      <c r="K30" s="48">
        <f>' Liaison assays'!F7</f>
        <v/>
      </c>
      <c r="L30" s="101" t="n">
        <v>0.124</v>
      </c>
      <c r="M30" s="170" t="inlineStr">
        <is>
          <t>DE</t>
        </is>
      </c>
      <c r="N30" s="101">
        <f>ABS((I30-K30)/K30)</f>
        <v/>
      </c>
      <c r="O30" s="149">
        <f>N30/(SQRT(POWER(S30,2)+POWER(R30,2)))</f>
        <v/>
      </c>
      <c r="P30" s="149" t="n"/>
      <c r="Q30" s="100">
        <f>(J30/I30)</f>
        <v/>
      </c>
      <c r="R30" s="100" t="n">
        <v>0.401</v>
      </c>
      <c r="S30" s="101" t="n">
        <v>0.294</v>
      </c>
      <c r="T30" s="100" t="n">
        <v>0.147</v>
      </c>
      <c r="U30" s="170" t="inlineStr">
        <is>
          <t>DE</t>
        </is>
      </c>
      <c r="V30" s="167">
        <f>IF(G30&gt;5,"Sigma &gt;5",N30/(1.5*Q30))</f>
        <v/>
      </c>
      <c r="W30" s="167">
        <f>S30/R30</f>
        <v/>
      </c>
      <c r="X30" s="101">
        <f>SQRT(POWER(Q30,2)+POWER(S30,2))*SQRT(2)*$X$8</f>
        <v/>
      </c>
      <c r="Y30" s="101">
        <f>SQRT(Q30^2+S30^2)</f>
        <v/>
      </c>
      <c r="Z30" s="101">
        <f>$Z$8*Y30</f>
        <v/>
      </c>
      <c r="AA30" s="102">
        <f>Q30/S30</f>
        <v/>
      </c>
      <c r="AB30" s="198" t="n"/>
      <c r="AC30" s="113" t="n"/>
      <c r="AD30" s="114" t="n"/>
      <c r="AE30" s="114" t="n"/>
    </row>
    <row r="31" ht="15" customHeight="1">
      <c r="A31" s="192" t="inlineStr">
        <is>
          <t>LIAISON XL</t>
        </is>
      </c>
      <c r="B31" s="200" t="inlineStr">
        <is>
          <t>ALDO</t>
        </is>
      </c>
      <c r="C31" s="48">
        <f>' Liaison assays'!C8</f>
        <v/>
      </c>
      <c r="D31" s="48">
        <f>' Liaison assays'!D8</f>
        <v/>
      </c>
      <c r="E31" s="67" t="n">
        <v>0.367</v>
      </c>
      <c r="F31" s="101">
        <f>1.65*(Q31)+N31</f>
        <v/>
      </c>
      <c r="G31" s="149">
        <f>(E31-N31)/Q31</f>
        <v/>
      </c>
      <c r="H31" s="99">
        <f>' Liaison assays'!N8</f>
        <v/>
      </c>
      <c r="I31" s="99">
        <f>' Liaison assays'!K8</f>
        <v/>
      </c>
      <c r="J31" s="99">
        <f>' Liaison assays'!L8</f>
        <v/>
      </c>
      <c r="K31" s="48">
        <f>' Liaison assays'!F8</f>
        <v/>
      </c>
      <c r="L31" s="101" t="n">
        <v>0.124</v>
      </c>
      <c r="M31" s="170" t="inlineStr">
        <is>
          <t>DE</t>
        </is>
      </c>
      <c r="N31" s="101">
        <f>ABS((I31-K31)/K31)</f>
        <v/>
      </c>
      <c r="O31" s="149">
        <f>N31/(SQRT(POWER(S31,2)+POWER(R31,2)))</f>
        <v/>
      </c>
      <c r="P31" s="149" t="n"/>
      <c r="Q31" s="100">
        <f>(J31/I31)</f>
        <v/>
      </c>
      <c r="R31" s="100" t="n">
        <v>0.401</v>
      </c>
      <c r="S31" s="101" t="n">
        <v>0.294</v>
      </c>
      <c r="T31" s="100" t="n">
        <v>0.147</v>
      </c>
      <c r="U31" s="170" t="inlineStr">
        <is>
          <t>DE</t>
        </is>
      </c>
      <c r="V31" s="167">
        <f>IF(G31&gt;5,"Sigma &gt;5",N31/(1.5*Q31))</f>
        <v/>
      </c>
      <c r="W31" s="167">
        <f>S31/R31</f>
        <v/>
      </c>
      <c r="X31" s="101">
        <f>SQRT(POWER(Q31,2)+POWER(S31,2))*SQRT(2)*$X$8</f>
        <v/>
      </c>
      <c r="Y31" s="101">
        <f>SQRT(Q31^2+S31^2)</f>
        <v/>
      </c>
      <c r="Z31" s="101">
        <f>$Z$8*Y31</f>
        <v/>
      </c>
      <c r="AA31" s="102">
        <f>Q31/S31</f>
        <v/>
      </c>
      <c r="AB31" s="198" t="n"/>
      <c r="AC31" s="113" t="n"/>
      <c r="AD31" s="114" t="n"/>
      <c r="AE31" s="114" t="n"/>
    </row>
    <row r="32" ht="15" customHeight="1">
      <c r="A32" s="98">
        <f>' Cobas assays'!A24</f>
        <v/>
      </c>
      <c r="B32" s="269" t="inlineStr">
        <is>
          <t>ALKALINE PHOSPHATASE</t>
        </is>
      </c>
      <c r="C32" s="99">
        <f>' Cobas assays'!C24</f>
        <v/>
      </c>
      <c r="D32" s="99">
        <f>' Cobas assays'!D24</f>
        <v/>
      </c>
      <c r="E32" s="267" t="n">
        <v>0.145</v>
      </c>
      <c r="F32" s="101">
        <f>1.65*(Q32)+N32</f>
        <v/>
      </c>
      <c r="G32" s="149">
        <f>(E32-N32)/Q32</f>
        <v/>
      </c>
      <c r="H32" s="99">
        <f>' Cobas assays'!N24</f>
        <v/>
      </c>
      <c r="I32" s="99">
        <f>' Cobas assays'!K24</f>
        <v/>
      </c>
      <c r="J32" s="99">
        <f>' Cobas assays'!L24</f>
        <v/>
      </c>
      <c r="K32" s="99">
        <f>' Cobas assays'!F24</f>
        <v/>
      </c>
      <c r="L32" s="268" t="n">
        <v>0.091</v>
      </c>
      <c r="M32" s="170" t="inlineStr">
        <is>
          <t>D</t>
        </is>
      </c>
      <c r="N32" s="101">
        <f>ABS((I32-K32)/K32)</f>
        <v/>
      </c>
      <c r="O32" s="149">
        <f>N32/(SQRT(POWER(S32,2)+POWER(R32,2)))</f>
        <v/>
      </c>
      <c r="P32" s="149" t="n"/>
      <c r="Q32" s="100">
        <f>(J32/I32)</f>
        <v/>
      </c>
      <c r="R32" s="100" t="n">
        <v>0.261</v>
      </c>
      <c r="S32" s="100" t="n">
        <v>0.0645</v>
      </c>
      <c r="T32" s="266" t="n">
        <v>0.033</v>
      </c>
      <c r="U32" s="170" t="inlineStr">
        <is>
          <t>D</t>
        </is>
      </c>
      <c r="V32" s="167">
        <f>IF(G32&gt;5,"Sigma &gt;5",N32/(1.5*Q32))</f>
        <v/>
      </c>
      <c r="W32" s="167">
        <f>S32/R32</f>
        <v/>
      </c>
      <c r="X32" s="101">
        <f>SQRT(POWER(Q32,2)+POWER(S32,2))*SQRT(2)*$X$8</f>
        <v/>
      </c>
      <c r="Y32" s="101">
        <f>SQRT(Q32^2+S32^2)</f>
        <v/>
      </c>
      <c r="Z32" s="101">
        <f>$Z$8*Y32</f>
        <v/>
      </c>
      <c r="AA32" s="102">
        <f>Q32/S32</f>
        <v/>
      </c>
      <c r="AB32" s="198" t="n"/>
      <c r="AC32" s="377" t="n"/>
      <c r="AD32" s="421" t="n"/>
      <c r="AE32" s="418" t="n"/>
      <c r="AF32" s="103" t="n"/>
      <c r="AG32" s="103" t="n"/>
      <c r="AH32" s="103" t="n"/>
      <c r="AI32" s="89" t="n">
        <v>0.06503</v>
      </c>
    </row>
    <row r="33" ht="15" customHeight="1">
      <c r="A33" s="98">
        <f>' Cobas assays'!A25</f>
        <v/>
      </c>
      <c r="B33" s="269" t="inlineStr">
        <is>
          <t>ALKALINE PHOSPHATASE</t>
        </is>
      </c>
      <c r="C33" s="99">
        <f>' Cobas assays'!C25</f>
        <v/>
      </c>
      <c r="D33" s="99">
        <f>' Cobas assays'!D25</f>
        <v/>
      </c>
      <c r="E33" s="267" t="n">
        <v>0.145</v>
      </c>
      <c r="F33" s="101">
        <f>1.65*(Q33)+N33</f>
        <v/>
      </c>
      <c r="G33" s="149">
        <f>(E33-N33)/Q33</f>
        <v/>
      </c>
      <c r="H33" s="99">
        <f>' Cobas assays'!N25</f>
        <v/>
      </c>
      <c r="I33" s="99">
        <f>' Cobas assays'!K25</f>
        <v/>
      </c>
      <c r="J33" s="99">
        <f>' Cobas assays'!L25</f>
        <v/>
      </c>
      <c r="K33" s="99">
        <f>' Cobas assays'!F25</f>
        <v/>
      </c>
      <c r="L33" s="268" t="n">
        <v>0.091</v>
      </c>
      <c r="M33" s="170" t="inlineStr">
        <is>
          <t>D</t>
        </is>
      </c>
      <c r="N33" s="101">
        <f>ABS((I33-K33)/K33)</f>
        <v/>
      </c>
      <c r="O33" s="149">
        <f>N33/(SQRT(POWER(S33,2)+POWER(R33,2)))</f>
        <v/>
      </c>
      <c r="P33" s="149" t="n"/>
      <c r="Q33" s="100">
        <f>(J33/I33)</f>
        <v/>
      </c>
      <c r="R33" s="100" t="n">
        <v>0.261</v>
      </c>
      <c r="S33" s="100" t="n">
        <v>0.0645</v>
      </c>
      <c r="T33" s="266" t="n">
        <v>0.033</v>
      </c>
      <c r="U33" s="170" t="inlineStr">
        <is>
          <t>D</t>
        </is>
      </c>
      <c r="V33" s="167">
        <f>IF(G33&gt;5,"Sigma &gt;5",N33/(1.5*Q33))</f>
        <v/>
      </c>
      <c r="W33" s="167">
        <f>S33/R33</f>
        <v/>
      </c>
      <c r="X33" s="101">
        <f>SQRT(POWER(Q33,2)+POWER(S33,2))*SQRT(2)*$X$8</f>
        <v/>
      </c>
      <c r="Y33" s="101">
        <f>SQRT(Q33^2+S33^2)</f>
        <v/>
      </c>
      <c r="Z33" s="101">
        <f>$Z$8*Y33</f>
        <v/>
      </c>
      <c r="AA33" s="102">
        <f>Q33/S33</f>
        <v/>
      </c>
      <c r="AB33" s="198" t="n"/>
      <c r="AC33" s="377" t="n"/>
      <c r="AD33" s="421" t="n"/>
      <c r="AE33" s="418" t="n"/>
      <c r="AF33" s="103" t="n"/>
      <c r="AG33" s="103" t="n"/>
      <c r="AH33" s="103" t="n"/>
      <c r="AI33" s="89" t="n">
        <v>0.03815</v>
      </c>
    </row>
    <row r="34" ht="15" customHeight="1">
      <c r="A34" s="98">
        <f>' Cobas assays'!A26</f>
        <v/>
      </c>
      <c r="B34" s="180" t="inlineStr">
        <is>
          <t>ALKALINE PHOSPHATASE</t>
        </is>
      </c>
      <c r="C34" s="99">
        <f>' Cobas assays'!C26</f>
        <v/>
      </c>
      <c r="D34" s="99">
        <f>' Cobas assays'!D26</f>
        <v/>
      </c>
      <c r="E34" s="267" t="n">
        <v>0.145</v>
      </c>
      <c r="F34" s="101">
        <f>1.65*(Q34)+N34</f>
        <v/>
      </c>
      <c r="G34" s="149">
        <f>(E34-N34)/Q34</f>
        <v/>
      </c>
      <c r="H34" s="99">
        <f>' Cobas assays'!N26</f>
        <v/>
      </c>
      <c r="I34" s="99">
        <f>' Cobas assays'!K26</f>
        <v/>
      </c>
      <c r="J34" s="99">
        <f>' Cobas assays'!L26</f>
        <v/>
      </c>
      <c r="K34" s="99">
        <f>' Cobas assays'!F26</f>
        <v/>
      </c>
      <c r="L34" s="268" t="n">
        <v>0.091</v>
      </c>
      <c r="M34" s="170" t="inlineStr">
        <is>
          <t>D</t>
        </is>
      </c>
      <c r="N34" s="101">
        <f>ABS((I34-K34)/K34)</f>
        <v/>
      </c>
      <c r="O34" s="149">
        <f>N34/(SQRT(POWER(S34,2)+POWER(R34,2)))</f>
        <v/>
      </c>
      <c r="P34" s="149" t="n"/>
      <c r="Q34" s="100">
        <f>(J34/I34)</f>
        <v/>
      </c>
      <c r="R34" s="100" t="n">
        <v>0.261</v>
      </c>
      <c r="S34" s="100" t="n">
        <v>0.0645</v>
      </c>
      <c r="T34" s="266" t="n">
        <v>0.033</v>
      </c>
      <c r="U34" s="170" t="inlineStr">
        <is>
          <t>D</t>
        </is>
      </c>
      <c r="V34" s="167">
        <f>IF(G34&gt;5,"Sigma &gt;5",N34/(1.5*Q34))</f>
        <v/>
      </c>
      <c r="W34" s="167">
        <f>S34/R34</f>
        <v/>
      </c>
      <c r="X34" s="101">
        <f>SQRT(POWER(Q34,2)+POWER(S34,2))*SQRT(2)*$X$8</f>
        <v/>
      </c>
      <c r="Y34" s="101">
        <f>SQRT(Q34^2+S34^2)</f>
        <v/>
      </c>
      <c r="Z34" s="101">
        <f>$Z$8*Y34</f>
        <v/>
      </c>
      <c r="AA34" s="102">
        <f>Q34/S34</f>
        <v/>
      </c>
      <c r="AB34" s="198" t="n"/>
      <c r="AC34" s="377" t="n"/>
      <c r="AD34" s="421" t="n"/>
      <c r="AE34" s="418" t="n"/>
      <c r="AI34" s="89" t="n">
        <v>0.03086</v>
      </c>
    </row>
    <row r="35" ht="15" customHeight="1">
      <c r="A35" s="98">
        <f>' Cobas assays'!A27</f>
        <v/>
      </c>
      <c r="B35" s="180" t="inlineStr">
        <is>
          <t>ALKALINE PHOSPHATASE</t>
        </is>
      </c>
      <c r="C35" s="99">
        <f>' Cobas assays'!C27</f>
        <v/>
      </c>
      <c r="D35" s="99">
        <f>' Cobas assays'!D27</f>
        <v/>
      </c>
      <c r="E35" s="267" t="n">
        <v>0.145</v>
      </c>
      <c r="F35" s="101">
        <f>1.65*(Q35)+N35</f>
        <v/>
      </c>
      <c r="G35" s="149">
        <f>(E35-N35)/Q35</f>
        <v/>
      </c>
      <c r="H35" s="99">
        <f>' Cobas assays'!N27</f>
        <v/>
      </c>
      <c r="I35" s="99">
        <f>' Cobas assays'!K27</f>
        <v/>
      </c>
      <c r="J35" s="99">
        <f>' Cobas assays'!L27</f>
        <v/>
      </c>
      <c r="K35" s="99">
        <f>' Cobas assays'!F27</f>
        <v/>
      </c>
      <c r="L35" s="268" t="n">
        <v>0.091</v>
      </c>
      <c r="M35" s="170" t="inlineStr">
        <is>
          <t>D</t>
        </is>
      </c>
      <c r="N35" s="101">
        <f>ABS((I35-K35)/K35)</f>
        <v/>
      </c>
      <c r="O35" s="149">
        <f>N35/(SQRT(POWER(S35,2)+POWER(R35,2)))</f>
        <v/>
      </c>
      <c r="P35" s="149" t="n"/>
      <c r="Q35" s="100">
        <f>(J35/I35)</f>
        <v/>
      </c>
      <c r="R35" s="100" t="n">
        <v>0.261</v>
      </c>
      <c r="S35" s="100" t="n">
        <v>0.0645</v>
      </c>
      <c r="T35" s="266" t="n">
        <v>0.033</v>
      </c>
      <c r="U35" s="170" t="inlineStr">
        <is>
          <t>D</t>
        </is>
      </c>
      <c r="V35" s="167">
        <f>IF(G35&gt;5,"Sigma &gt;5",N35/(1.5*Q35))</f>
        <v/>
      </c>
      <c r="W35" s="167">
        <f>S35/R35</f>
        <v/>
      </c>
      <c r="X35" s="101">
        <f>SQRT(POWER(Q35,2)+POWER(S35,2))*SQRT(2)*$X$8</f>
        <v/>
      </c>
      <c r="Y35" s="101">
        <f>SQRT(Q35^2+S35^2)</f>
        <v/>
      </c>
      <c r="Z35" s="101">
        <f>$Z$8*Y35</f>
        <v/>
      </c>
      <c r="AA35" s="102">
        <f>Q35/S35</f>
        <v/>
      </c>
      <c r="AB35" s="198" t="n"/>
      <c r="AC35" s="377" t="n"/>
      <c r="AD35" s="421" t="n"/>
      <c r="AE35" s="418" t="n"/>
      <c r="AI35" s="89" t="n">
        <v>0.05579</v>
      </c>
    </row>
    <row r="36" ht="15" customHeight="1">
      <c r="A36" s="98">
        <f>' Cobas assays'!A28</f>
        <v/>
      </c>
      <c r="B36" s="180" t="inlineStr">
        <is>
          <t>ALPHA 1-ANTITRYPSIN</t>
        </is>
      </c>
      <c r="C36" s="99">
        <f>' Cobas assays'!C28</f>
        <v/>
      </c>
      <c r="D36" s="99">
        <f>' Cobas assays'!D28</f>
        <v/>
      </c>
      <c r="E36" s="178" t="n">
        <v>0.093</v>
      </c>
      <c r="F36" s="101">
        <f>1.65*(Q36)+N36</f>
        <v/>
      </c>
      <c r="G36" s="149">
        <f>(E36-N36)/Q36</f>
        <v/>
      </c>
      <c r="H36" s="99">
        <f>' Cobas assays'!N28</f>
        <v/>
      </c>
      <c r="I36" s="99">
        <f>' Cobas assays'!K28</f>
        <v/>
      </c>
      <c r="J36" s="99">
        <f>' Cobas assays'!L28</f>
        <v/>
      </c>
      <c r="K36" s="99">
        <f>' Cobas assays'!F28</f>
        <v/>
      </c>
      <c r="L36" s="268" t="n">
        <v>0.042</v>
      </c>
      <c r="M36" s="170" t="inlineStr">
        <is>
          <t>MI</t>
        </is>
      </c>
      <c r="N36" s="101">
        <f>ABS((I36-K36)/K36)</f>
        <v/>
      </c>
      <c r="O36" s="149">
        <f>N36/(SQRT(POWER(S36,2)+POWER(R36,2)))</f>
        <v/>
      </c>
      <c r="P36" s="149" t="n"/>
      <c r="Q36" s="100">
        <f>(J36/I36)</f>
        <v/>
      </c>
      <c r="R36" s="266" t="n">
        <v>0.105</v>
      </c>
      <c r="S36" s="268" t="n">
        <v>0.041</v>
      </c>
      <c r="T36" s="266" t="n">
        <v>0.031</v>
      </c>
      <c r="U36" s="170" t="inlineStr">
        <is>
          <t>M</t>
        </is>
      </c>
      <c r="V36" s="167">
        <f>IF(G36&gt;5,"Sigma &gt;5",N36/(1.5*Q36))</f>
        <v/>
      </c>
      <c r="W36" s="167">
        <f>S36/R36</f>
        <v/>
      </c>
      <c r="X36" s="101">
        <f>SQRT(POWER(Q36,2)+POWER(S36,2))*SQRT(2)*$X$8</f>
        <v/>
      </c>
      <c r="Y36" s="101">
        <f>SQRT(Q36^2+S36^2)</f>
        <v/>
      </c>
      <c r="Z36" s="101">
        <f>$Z$8*Y36</f>
        <v/>
      </c>
      <c r="AA36" s="102">
        <f>Q36/S36</f>
        <v/>
      </c>
      <c r="AB36" s="198" t="n"/>
      <c r="AC36" s="378" t="n"/>
      <c r="AD36" s="421" t="n"/>
      <c r="AE36" s="421" t="n"/>
      <c r="AI36" s="89" t="n">
        <v>0.01838</v>
      </c>
    </row>
    <row r="37" ht="15" customHeight="1">
      <c r="A37" s="98">
        <f>' Cobas assays'!A29</f>
        <v/>
      </c>
      <c r="B37" s="180" t="inlineStr">
        <is>
          <t>ALPHA 1-ANTITRYPSIN</t>
        </is>
      </c>
      <c r="C37" s="99">
        <f>' Cobas assays'!C29</f>
        <v/>
      </c>
      <c r="D37" s="99">
        <f>' Cobas assays'!D29</f>
        <v/>
      </c>
      <c r="E37" s="178" t="n">
        <v>0.093</v>
      </c>
      <c r="F37" s="101">
        <f>1.65*(Q37)+N37</f>
        <v/>
      </c>
      <c r="G37" s="149">
        <f>(E37-N37)/Q37</f>
        <v/>
      </c>
      <c r="H37" s="99">
        <f>' Cobas assays'!N29</f>
        <v/>
      </c>
      <c r="I37" s="99">
        <f>' Cobas assays'!K29</f>
        <v/>
      </c>
      <c r="J37" s="99">
        <f>' Cobas assays'!L29</f>
        <v/>
      </c>
      <c r="K37" s="99">
        <f>' Cobas assays'!F29</f>
        <v/>
      </c>
      <c r="L37" s="268" t="n">
        <v>0.042</v>
      </c>
      <c r="M37" s="170" t="inlineStr">
        <is>
          <t>MI</t>
        </is>
      </c>
      <c r="N37" s="101">
        <f>ABS((I37-K37)/K37)</f>
        <v/>
      </c>
      <c r="O37" s="149">
        <f>N37/(SQRT(POWER(S37,2)+POWER(R37,2)))</f>
        <v/>
      </c>
      <c r="P37" s="149" t="n"/>
      <c r="Q37" s="100">
        <f>(J37/I37)</f>
        <v/>
      </c>
      <c r="R37" s="266" t="n">
        <v>0.105</v>
      </c>
      <c r="S37" s="268" t="n">
        <v>0.041</v>
      </c>
      <c r="T37" s="266" t="n">
        <v>0.031</v>
      </c>
      <c r="U37" s="170" t="inlineStr">
        <is>
          <t>M</t>
        </is>
      </c>
      <c r="V37" s="167">
        <f>IF(G37&gt;5,"Sigma &gt;5",N37/(1.5*Q37))</f>
        <v/>
      </c>
      <c r="W37" s="167">
        <f>S37/R37</f>
        <v/>
      </c>
      <c r="X37" s="101">
        <f>SQRT(POWER(Q37,2)+POWER(S37,2))*SQRT(2)*$X$8</f>
        <v/>
      </c>
      <c r="Y37" s="101">
        <f>SQRT(Q37^2+S37^2)</f>
        <v/>
      </c>
      <c r="Z37" s="101">
        <f>$Z$8*Y37</f>
        <v/>
      </c>
      <c r="AA37" s="102">
        <f>Q37/S37</f>
        <v/>
      </c>
      <c r="AB37" s="198" t="n"/>
      <c r="AC37" s="378" t="n"/>
      <c r="AD37" s="421" t="n"/>
      <c r="AE37" s="421" t="n"/>
      <c r="AI37" s="89" t="n">
        <v>0.02513</v>
      </c>
    </row>
    <row r="38" ht="15" customHeight="1">
      <c r="A38" s="98">
        <f>' Cobas assays'!A30</f>
        <v/>
      </c>
      <c r="B38" s="180" t="inlineStr">
        <is>
          <t>ALPHA-FETO PROTEIN</t>
        </is>
      </c>
      <c r="C38" s="99">
        <f>' Cobas assays'!C30</f>
        <v/>
      </c>
      <c r="D38" s="99">
        <f>' Cobas assays'!D30</f>
        <v/>
      </c>
      <c r="E38" s="178" t="n">
        <v>0.219</v>
      </c>
      <c r="F38" s="101">
        <f>1.65*(Q38)+N38</f>
        <v/>
      </c>
      <c r="G38" s="149">
        <f>(E38-N38)/Q38</f>
        <v/>
      </c>
      <c r="H38" s="99">
        <f>' Cobas assays'!N30</f>
        <v/>
      </c>
      <c r="I38" s="99">
        <f>' Cobas assays'!K30</f>
        <v/>
      </c>
      <c r="J38" s="99">
        <f>' Cobas assays'!L30</f>
        <v/>
      </c>
      <c r="K38" s="99">
        <f>' Cobas assays'!F30</f>
        <v/>
      </c>
      <c r="L38" s="101" t="n">
        <v>0.118</v>
      </c>
      <c r="M38" s="170" t="inlineStr">
        <is>
          <t>DE</t>
        </is>
      </c>
      <c r="N38" s="101">
        <f>ABS((I38-K38)/K38)</f>
        <v/>
      </c>
      <c r="O38" s="149">
        <f>N38/(SQRT(POWER(S38,2)+POWER(R38,2)))</f>
        <v/>
      </c>
      <c r="P38" s="149" t="n"/>
      <c r="Q38" s="100">
        <f>(J38/I38)</f>
        <v/>
      </c>
      <c r="R38" s="100" t="n">
        <v>0.456</v>
      </c>
      <c r="S38" s="101" t="n">
        <v>0.122</v>
      </c>
      <c r="T38" s="100" t="n">
        <v>0.061</v>
      </c>
      <c r="U38" s="170" t="inlineStr">
        <is>
          <t>DE</t>
        </is>
      </c>
      <c r="V38" s="167">
        <f>IF(G38&gt;5,"Sigma &gt;5",N38/(1.5*Q38))</f>
        <v/>
      </c>
      <c r="W38" s="167">
        <f>S38/R38</f>
        <v/>
      </c>
      <c r="X38" s="101">
        <f>SQRT(POWER(Q38,2)+POWER(S38,2))*SQRT(2)*$X$8</f>
        <v/>
      </c>
      <c r="Y38" s="101">
        <f>SQRT(Q38^2+S38^2)</f>
        <v/>
      </c>
      <c r="Z38" s="101">
        <f>$Z$8*Y38</f>
        <v/>
      </c>
      <c r="AA38" s="102">
        <f>Q38/S38</f>
        <v/>
      </c>
      <c r="AB38" s="198" t="n"/>
      <c r="AC38" s="378" t="n"/>
      <c r="AD38" s="421" t="n"/>
      <c r="AE38" s="421" t="n"/>
      <c r="AI38" s="89" t="n">
        <v>0.0334</v>
      </c>
    </row>
    <row r="39" ht="15" customHeight="1">
      <c r="A39" s="98">
        <f>' Cobas assays'!A31</f>
        <v/>
      </c>
      <c r="B39" s="180" t="inlineStr">
        <is>
          <t>ALPHA-FETO PROTEIN</t>
        </is>
      </c>
      <c r="C39" s="99">
        <f>' Cobas assays'!C31</f>
        <v/>
      </c>
      <c r="D39" s="99">
        <f>' Cobas assays'!D31</f>
        <v/>
      </c>
      <c r="E39" s="178" t="n">
        <v>0.219</v>
      </c>
      <c r="F39" s="101">
        <f>1.65*(Q39)+N39</f>
        <v/>
      </c>
      <c r="G39" s="149">
        <f>(E39-N39)/Q39</f>
        <v/>
      </c>
      <c r="H39" s="99">
        <f>' Cobas assays'!N31</f>
        <v/>
      </c>
      <c r="I39" s="99">
        <f>' Cobas assays'!K31</f>
        <v/>
      </c>
      <c r="J39" s="99">
        <f>' Cobas assays'!L31</f>
        <v/>
      </c>
      <c r="K39" s="99">
        <f>' Cobas assays'!F31</f>
        <v/>
      </c>
      <c r="L39" s="101" t="n">
        <v>0.118</v>
      </c>
      <c r="M39" s="170" t="inlineStr">
        <is>
          <t>DE</t>
        </is>
      </c>
      <c r="N39" s="101">
        <f>ABS((I39-K39)/K39)</f>
        <v/>
      </c>
      <c r="O39" s="149">
        <f>N39/(SQRT(POWER(S39,2)+POWER(R39,2)))</f>
        <v/>
      </c>
      <c r="P39" s="149" t="n"/>
      <c r="Q39" s="100">
        <f>(J39/I39)</f>
        <v/>
      </c>
      <c r="R39" s="100" t="n">
        <v>0.456</v>
      </c>
      <c r="S39" s="101" t="n">
        <v>0.122</v>
      </c>
      <c r="T39" s="100" t="n">
        <v>0.061</v>
      </c>
      <c r="U39" s="170" t="inlineStr">
        <is>
          <t>DE</t>
        </is>
      </c>
      <c r="V39" s="167">
        <f>IF(G39&gt;5,"Sigma &gt;5",N39/(1.5*Q39))</f>
        <v/>
      </c>
      <c r="W39" s="167">
        <f>S39/R39</f>
        <v/>
      </c>
      <c r="X39" s="101">
        <f>SQRT(POWER(Q39,2)+POWER(S39,2))*SQRT(2)*$X$8</f>
        <v/>
      </c>
      <c r="Y39" s="101">
        <f>SQRT(Q39^2+S39^2)</f>
        <v/>
      </c>
      <c r="Z39" s="101">
        <f>$Z$8*Y39</f>
        <v/>
      </c>
      <c r="AA39" s="102">
        <f>Q39/S39</f>
        <v/>
      </c>
      <c r="AB39" s="198" t="n"/>
      <c r="AC39" s="378" t="n"/>
      <c r="AD39" s="421" t="n"/>
      <c r="AE39" s="421" t="n"/>
      <c r="AI39" s="89" t="n">
        <v>0.03181</v>
      </c>
    </row>
    <row r="40" ht="15" customHeight="1">
      <c r="A40" s="98">
        <f>' Cobas assays'!A32</f>
        <v/>
      </c>
      <c r="B40" s="180" t="inlineStr">
        <is>
          <t>AMMONIA</t>
        </is>
      </c>
      <c r="C40" s="99">
        <f>' Cobas assays'!C32</f>
        <v/>
      </c>
      <c r="D40" s="99">
        <f>' Cobas assays'!D32</f>
        <v/>
      </c>
      <c r="E40" s="178" t="n">
        <v>0.2</v>
      </c>
      <c r="F40" s="101">
        <f>1.65*(Q40)+N40</f>
        <v/>
      </c>
      <c r="G40" s="149">
        <f>(E40-N40)/Q40</f>
        <v/>
      </c>
      <c r="H40" s="99">
        <f>' Cobas assays'!N32</f>
        <v/>
      </c>
      <c r="I40" s="99">
        <f>' Cobas assays'!K32</f>
        <v/>
      </c>
      <c r="J40" s="99">
        <f>' Cobas assays'!L32</f>
        <v/>
      </c>
      <c r="K40" s="99">
        <f>' Cobas assays'!F32</f>
        <v/>
      </c>
      <c r="L40" s="101" t="inlineStr">
        <is>
          <t>NO VALUE</t>
        </is>
      </c>
      <c r="M40" s="170" t="n"/>
      <c r="N40" s="101">
        <f>ABS((I40-K40)/K40)</f>
        <v/>
      </c>
      <c r="O40" s="149">
        <f>N40/(SQRT(POWER(S40,2)+POWER(R40,2)))</f>
        <v/>
      </c>
      <c r="P40" s="149" t="n"/>
      <c r="Q40" s="100">
        <f>(J40/I40)</f>
        <v/>
      </c>
      <c r="R40" s="100" t="inlineStr">
        <is>
          <t>NO VALUE</t>
        </is>
      </c>
      <c r="S40" s="101" t="n">
        <v>0.1</v>
      </c>
      <c r="T40" s="100" t="inlineStr">
        <is>
          <t>NO VALUE</t>
        </is>
      </c>
      <c r="U40" s="170" t="n"/>
      <c r="V40" s="167">
        <f>IF(G40&gt;5,"Sigma &gt;5",N40/(1.5*Q40))</f>
        <v/>
      </c>
      <c r="W40" s="167">
        <f>S40/R40</f>
        <v/>
      </c>
      <c r="X40" s="101">
        <f>SQRT(POWER(Q40,2)+POWER(S40,2))*SQRT(2)*$X$8</f>
        <v/>
      </c>
      <c r="Y40" s="101">
        <f>SQRT(Q40^2+S40^2)</f>
        <v/>
      </c>
      <c r="Z40" s="101">
        <f>$Z$8*Y40</f>
        <v/>
      </c>
      <c r="AA40" s="102">
        <f>Q40/S40</f>
        <v/>
      </c>
      <c r="AB40" s="198" t="n"/>
      <c r="AC40" s="378" t="n"/>
      <c r="AD40" s="421" t="n"/>
      <c r="AE40" s="421" t="n"/>
      <c r="AI40" s="89" t="n">
        <v>0.02586</v>
      </c>
    </row>
    <row r="41" ht="15" customHeight="1">
      <c r="A41" s="98">
        <f>' Cobas assays'!A33</f>
        <v/>
      </c>
      <c r="B41" s="180" t="inlineStr">
        <is>
          <t>AMMONIA</t>
        </is>
      </c>
      <c r="C41" s="99">
        <f>' Cobas assays'!C33</f>
        <v/>
      </c>
      <c r="D41" s="99">
        <f>' Cobas assays'!D33</f>
        <v/>
      </c>
      <c r="E41" s="178" t="n">
        <v>0.2</v>
      </c>
      <c r="F41" s="101">
        <f>1.65*(Q41)+N41</f>
        <v/>
      </c>
      <c r="G41" s="149">
        <f>(E41-N41)/Q41</f>
        <v/>
      </c>
      <c r="H41" s="99">
        <f>' Cobas assays'!N33</f>
        <v/>
      </c>
      <c r="I41" s="99">
        <f>' Cobas assays'!K33</f>
        <v/>
      </c>
      <c r="J41" s="99">
        <f>' Cobas assays'!L33</f>
        <v/>
      </c>
      <c r="K41" s="99">
        <f>' Cobas assays'!F33</f>
        <v/>
      </c>
      <c r="L41" s="101" t="inlineStr">
        <is>
          <t>NO VALUE</t>
        </is>
      </c>
      <c r="M41" s="170" t="n"/>
      <c r="N41" s="101">
        <f>ABS((I41-K41)/K41)</f>
        <v/>
      </c>
      <c r="O41" s="149">
        <f>N41/(SQRT(POWER(S41,2)+POWER(R41,2)))</f>
        <v/>
      </c>
      <c r="P41" s="149" t="n"/>
      <c r="Q41" s="100">
        <f>(J41/I41)</f>
        <v/>
      </c>
      <c r="R41" s="100" t="inlineStr">
        <is>
          <t>NO VALUE</t>
        </is>
      </c>
      <c r="S41" s="101" t="n">
        <v>0.1</v>
      </c>
      <c r="T41" s="100" t="inlineStr">
        <is>
          <t>NO VALUE</t>
        </is>
      </c>
      <c r="U41" s="170" t="n"/>
      <c r="V41" s="167">
        <f>IF(G41&gt;5,"Sigma &gt;5",N41/(1.5*Q41))</f>
        <v/>
      </c>
      <c r="W41" s="167">
        <f>S41/R41</f>
        <v/>
      </c>
      <c r="X41" s="101">
        <f>SQRT(POWER(Q41,2)+POWER(S41,2))*SQRT(2)*$X$8</f>
        <v/>
      </c>
      <c r="Y41" s="101">
        <f>SQRT(Q41^2+S41^2)</f>
        <v/>
      </c>
      <c r="Z41" s="101">
        <f>$Z$8*Y41</f>
        <v/>
      </c>
      <c r="AA41" s="102">
        <f>Q41/S41</f>
        <v/>
      </c>
      <c r="AB41" s="198" t="n"/>
      <c r="AC41" s="378" t="n"/>
      <c r="AD41" s="421" t="n"/>
      <c r="AE41" s="421" t="n"/>
      <c r="AF41" s="103" t="n"/>
      <c r="AI41" s="89" t="n">
        <v>0.07796</v>
      </c>
    </row>
    <row r="42" ht="15" customHeight="1">
      <c r="A42" s="98">
        <f>' Cobas assays'!A34</f>
        <v/>
      </c>
      <c r="B42" s="180" t="inlineStr">
        <is>
          <t>Anti-Mullerian Hormone</t>
        </is>
      </c>
      <c r="C42" s="99">
        <f>' Cobas assays'!C34</f>
        <v/>
      </c>
      <c r="D42" s="99">
        <f>' Cobas assays'!D34</f>
        <v/>
      </c>
      <c r="E42" s="178" t="n"/>
      <c r="F42" s="101">
        <f>1.65*(Q42)+N42</f>
        <v/>
      </c>
      <c r="G42" s="149">
        <f>(E42-N42)/Q42</f>
        <v/>
      </c>
      <c r="H42" s="99">
        <f>' Cobas assays'!N34</f>
        <v/>
      </c>
      <c r="I42" s="99">
        <f>' Cobas assays'!K34</f>
        <v/>
      </c>
      <c r="J42" s="99">
        <f>' Cobas assays'!L34</f>
        <v/>
      </c>
      <c r="K42" s="99">
        <f>' Cobas assays'!F34</f>
        <v/>
      </c>
      <c r="L42" s="101" t="n"/>
      <c r="M42" s="170" t="n"/>
      <c r="N42" s="101">
        <f>ABS((I42-K42)/K42)</f>
        <v/>
      </c>
      <c r="O42" s="149">
        <f>N42/(SQRT(POWER(S42,2)+POWER(R42,2)))</f>
        <v/>
      </c>
      <c r="P42" s="149" t="n"/>
      <c r="Q42" s="100">
        <f>(J42/I42)</f>
        <v/>
      </c>
      <c r="R42" s="100" t="n"/>
      <c r="S42" s="101" t="n"/>
      <c r="T42" s="100" t="n"/>
      <c r="U42" s="170" t="n"/>
      <c r="V42" s="167">
        <f>IF(G42&gt;5,"Sigma &gt;5",N42/(1.5*Q42))</f>
        <v/>
      </c>
      <c r="W42" s="167">
        <f>S42/R42</f>
        <v/>
      </c>
      <c r="X42" s="101">
        <f>SQRT(POWER(Q42,2)+POWER(S42,2))*SQRT(2)*$X$8</f>
        <v/>
      </c>
      <c r="Y42" s="101">
        <f>SQRT(Q42^2+S42^2)</f>
        <v/>
      </c>
      <c r="Z42" s="101">
        <f>$Z$8*Y42</f>
        <v/>
      </c>
      <c r="AA42" s="102">
        <f>Q42/S42</f>
        <v/>
      </c>
      <c r="AB42" s="198" t="n"/>
      <c r="AC42" s="113" t="n"/>
      <c r="AD42" s="114" t="n"/>
      <c r="AE42" s="114" t="n"/>
      <c r="AF42" s="103" t="n"/>
    </row>
    <row r="43" ht="15" customHeight="1">
      <c r="A43" s="98">
        <f>' Cobas assays'!A35</f>
        <v/>
      </c>
      <c r="B43" s="180" t="inlineStr">
        <is>
          <t>Anti-Mullerian Hormone</t>
        </is>
      </c>
      <c r="C43" s="99">
        <f>' Cobas assays'!C35</f>
        <v/>
      </c>
      <c r="D43" s="99">
        <f>' Cobas assays'!D35</f>
        <v/>
      </c>
      <c r="E43" s="178" t="n"/>
      <c r="F43" s="101">
        <f>1.65*(Q43)+N43</f>
        <v/>
      </c>
      <c r="G43" s="149">
        <f>(E43-N43)/Q43</f>
        <v/>
      </c>
      <c r="H43" s="99">
        <f>' Cobas assays'!N35</f>
        <v/>
      </c>
      <c r="I43" s="99">
        <f>' Cobas assays'!K35</f>
        <v/>
      </c>
      <c r="J43" s="99">
        <f>' Cobas assays'!L35</f>
        <v/>
      </c>
      <c r="K43" s="99">
        <f>' Cobas assays'!F35</f>
        <v/>
      </c>
      <c r="L43" s="101" t="n"/>
      <c r="M43" s="170" t="n"/>
      <c r="N43" s="101">
        <f>ABS((I43-K43)/K43)</f>
        <v/>
      </c>
      <c r="O43" s="149">
        <f>N43/(SQRT(POWER(S43,2)+POWER(R43,2)))</f>
        <v/>
      </c>
      <c r="P43" s="149" t="n"/>
      <c r="Q43" s="100">
        <f>(J43/I43)</f>
        <v/>
      </c>
      <c r="R43" s="100" t="n"/>
      <c r="S43" s="101" t="n"/>
      <c r="T43" s="100" t="n"/>
      <c r="U43" s="170" t="n"/>
      <c r="V43" s="167">
        <f>IF(G43&gt;5,"Sigma &gt;5",N43/(1.5*Q43))</f>
        <v/>
      </c>
      <c r="W43" s="167">
        <f>S43/R43</f>
        <v/>
      </c>
      <c r="X43" s="101">
        <f>SQRT(POWER(Q43,2)+POWER(S43,2))*SQRT(2)*$X$8</f>
        <v/>
      </c>
      <c r="Y43" s="101">
        <f>SQRT(Q43^2+S43^2)</f>
        <v/>
      </c>
      <c r="Z43" s="101">
        <f>$Z$8*Y43</f>
        <v/>
      </c>
      <c r="AA43" s="102">
        <f>Q43/S43</f>
        <v/>
      </c>
      <c r="AB43" s="198" t="n"/>
      <c r="AC43" s="113" t="n"/>
      <c r="AD43" s="114" t="n"/>
      <c r="AE43" s="114" t="n"/>
      <c r="AF43" s="103" t="n"/>
    </row>
    <row r="44" ht="15" customHeight="1">
      <c r="A44" s="98">
        <f>' Cobas assays'!A36</f>
        <v/>
      </c>
      <c r="B44" s="180" t="inlineStr">
        <is>
          <t>ANTI-THYROGLOBULIN AB</t>
        </is>
      </c>
      <c r="C44" s="99">
        <f>' Cobas assays'!C36</f>
        <v/>
      </c>
      <c r="D44" s="99">
        <f>' Cobas assays'!D36</f>
        <v/>
      </c>
      <c r="E44" s="178" t="n">
        <v>0.276</v>
      </c>
      <c r="F44" s="101">
        <f>1.65*(Q44)+N44</f>
        <v/>
      </c>
      <c r="G44" s="149">
        <f>(E44-N44)/Q44</f>
        <v/>
      </c>
      <c r="H44" s="99">
        <f>' Cobas assays'!N36</f>
        <v/>
      </c>
      <c r="I44" s="99">
        <f>' Cobas assays'!K36</f>
        <v/>
      </c>
      <c r="J44" s="99">
        <f>' Cobas assays'!L36</f>
        <v/>
      </c>
      <c r="K44" s="99">
        <f>' Cobas assays'!F36</f>
        <v/>
      </c>
      <c r="L44" s="101" t="n">
        <v>0.206</v>
      </c>
      <c r="M44" s="170" t="inlineStr">
        <is>
          <t>DE</t>
        </is>
      </c>
      <c r="N44" s="101">
        <f>ABS((I44-K44)/K44)</f>
        <v/>
      </c>
      <c r="O44" s="149">
        <f>N44/(SQRT(POWER(S44,2)+POWER(R44,2)))</f>
        <v/>
      </c>
      <c r="P44" s="149" t="n"/>
      <c r="Q44" s="100">
        <f>(J44/I44)</f>
        <v/>
      </c>
      <c r="R44" s="100" t="n">
        <v>0.82</v>
      </c>
      <c r="S44" s="101" t="n">
        <v>0.08500000000000001</v>
      </c>
      <c r="T44" s="100" t="n">
        <v>0.043</v>
      </c>
      <c r="U44" s="170" t="inlineStr">
        <is>
          <t>DE</t>
        </is>
      </c>
      <c r="V44" s="167">
        <f>IF(G44&gt;5,"Sigma &gt;5",N44/(1.5*Q44))</f>
        <v/>
      </c>
      <c r="W44" s="167">
        <f>S44/R44</f>
        <v/>
      </c>
      <c r="X44" s="101">
        <f>SQRT(POWER(Q44,2)+POWER(S44,2))*SQRT(2)*$X$8</f>
        <v/>
      </c>
      <c r="Y44" s="101">
        <f>SQRT(Q44^2+S44^2)</f>
        <v/>
      </c>
      <c r="Z44" s="101">
        <f>$Z$8*Y44</f>
        <v/>
      </c>
      <c r="AA44" s="102">
        <f>Q44/S44</f>
        <v/>
      </c>
      <c r="AB44" s="198" t="n"/>
      <c r="AC44" s="377" t="n"/>
      <c r="AD44" s="421" t="n"/>
      <c r="AE44" s="418" t="n"/>
      <c r="AI44" s="89" t="n">
        <v>0.07985</v>
      </c>
    </row>
    <row r="45" ht="15" customHeight="1">
      <c r="A45" s="98">
        <f>' Cobas assays'!A37</f>
        <v/>
      </c>
      <c r="B45" s="180" t="inlineStr">
        <is>
          <t>ANTI-THYROGLOBULIN AB</t>
        </is>
      </c>
      <c r="C45" s="99">
        <f>' Cobas assays'!C37</f>
        <v/>
      </c>
      <c r="D45" s="99">
        <f>' Cobas assays'!D37</f>
        <v/>
      </c>
      <c r="E45" s="178" t="n">
        <v>0.276</v>
      </c>
      <c r="F45" s="101">
        <f>1.65*(Q45)+N45</f>
        <v/>
      </c>
      <c r="G45" s="149">
        <f>(E45-N45)/Q45</f>
        <v/>
      </c>
      <c r="H45" s="99">
        <f>' Cobas assays'!N37</f>
        <v/>
      </c>
      <c r="I45" s="99">
        <f>' Cobas assays'!K37</f>
        <v/>
      </c>
      <c r="J45" s="99">
        <f>' Cobas assays'!L37</f>
        <v/>
      </c>
      <c r="K45" s="99">
        <f>' Cobas assays'!F37</f>
        <v/>
      </c>
      <c r="L45" s="101" t="n">
        <v>0.206</v>
      </c>
      <c r="M45" s="170" t="inlineStr">
        <is>
          <t>DE</t>
        </is>
      </c>
      <c r="N45" s="101">
        <f>ABS((I45-K45)/K45)</f>
        <v/>
      </c>
      <c r="O45" s="149">
        <f>N45/(SQRT(POWER(S45,2)+POWER(R45,2)))</f>
        <v/>
      </c>
      <c r="P45" s="149" t="n"/>
      <c r="Q45" s="100">
        <f>(J45/I45)</f>
        <v/>
      </c>
      <c r="R45" s="100" t="n">
        <v>0.82</v>
      </c>
      <c r="S45" s="101" t="n">
        <v>0.08500000000000001</v>
      </c>
      <c r="T45" s="100" t="n">
        <v>0.043</v>
      </c>
      <c r="U45" s="170" t="inlineStr">
        <is>
          <t>DE</t>
        </is>
      </c>
      <c r="V45" s="167">
        <f>IF(G45&gt;5,"Sigma &gt;5",N45/(1.5*Q45))</f>
        <v/>
      </c>
      <c r="W45" s="167">
        <f>S45/R45</f>
        <v/>
      </c>
      <c r="X45" s="101">
        <f>SQRT(POWER(Q45,2)+POWER(S45,2))*SQRT(2)*$X$8</f>
        <v/>
      </c>
      <c r="Y45" s="101">
        <f>SQRT(Q45^2+S45^2)</f>
        <v/>
      </c>
      <c r="Z45" s="101">
        <f>$Z$8*Y45</f>
        <v/>
      </c>
      <c r="AA45" s="102">
        <f>Q45/S45</f>
        <v/>
      </c>
      <c r="AB45" s="198" t="n"/>
      <c r="AC45" s="377" t="n"/>
      <c r="AD45" s="421" t="n"/>
      <c r="AE45" s="418" t="n"/>
      <c r="AF45" s="103" t="n"/>
      <c r="AI45" s="89" t="n">
        <v>0.04795</v>
      </c>
    </row>
    <row r="46" ht="15" customHeight="1">
      <c r="A46" s="98">
        <f>' Cobas assays'!A38</f>
        <v/>
      </c>
      <c r="B46" s="180" t="inlineStr">
        <is>
          <t>ANTI-THYROID PEROXIDASE AB</t>
        </is>
      </c>
      <c r="C46" s="99">
        <f>' Cobas assays'!C38</f>
        <v/>
      </c>
      <c r="D46" s="99">
        <f>' Cobas assays'!D38</f>
        <v/>
      </c>
      <c r="E46" s="178" t="n">
        <v>0.462</v>
      </c>
      <c r="F46" s="101">
        <f>1.65*(Q46)+N46</f>
        <v/>
      </c>
      <c r="G46" s="149">
        <f>(E46-N46)/Q46</f>
        <v/>
      </c>
      <c r="H46" s="99">
        <f>' Cobas assays'!N38</f>
        <v/>
      </c>
      <c r="I46" s="99">
        <f>' Cobas assays'!K38</f>
        <v/>
      </c>
      <c r="J46" s="99">
        <f>' Cobas assays'!L38</f>
        <v/>
      </c>
      <c r="K46" s="99">
        <f>' Cobas assays'!F38</f>
        <v/>
      </c>
      <c r="L46" s="101" t="n">
        <v>0.369</v>
      </c>
      <c r="M46" s="170" t="inlineStr">
        <is>
          <t>DE</t>
        </is>
      </c>
      <c r="N46" s="101">
        <f>ABS((I46-K46)/K46)</f>
        <v/>
      </c>
      <c r="O46" s="149">
        <f>N46/(SQRT(POWER(S46,2)+POWER(R46,2)))</f>
        <v/>
      </c>
      <c r="P46" s="149" t="n"/>
      <c r="Q46" s="100">
        <f>(J46/I46)</f>
        <v/>
      </c>
      <c r="R46" s="100" t="n">
        <v>1.47</v>
      </c>
      <c r="S46" s="101" t="n">
        <v>0.113</v>
      </c>
      <c r="T46" s="100" t="n">
        <v>0.057</v>
      </c>
      <c r="U46" s="170" t="inlineStr">
        <is>
          <t>DE</t>
        </is>
      </c>
      <c r="V46" s="167">
        <f>IF(G46&gt;5,"Sigma &gt;5",N46/(1.5*Q46))</f>
        <v/>
      </c>
      <c r="W46" s="167">
        <f>S46/R46</f>
        <v/>
      </c>
      <c r="X46" s="101">
        <f>SQRT(POWER(Q46,2)+POWER(S46,2))*SQRT(2)*$X$8</f>
        <v/>
      </c>
      <c r="Y46" s="101">
        <f>SQRT(Q46^2+S46^2)</f>
        <v/>
      </c>
      <c r="Z46" s="101">
        <f>$Z$8*Y46</f>
        <v/>
      </c>
      <c r="AA46" s="102">
        <f>Q46/S46</f>
        <v/>
      </c>
      <c r="AB46" s="198" t="n"/>
      <c r="AC46" s="378" t="n"/>
      <c r="AD46" s="421" t="n"/>
      <c r="AE46" s="421" t="n"/>
      <c r="AI46" s="89" t="n">
        <v>0.07926999999999999</v>
      </c>
    </row>
    <row r="47" ht="15" customHeight="1">
      <c r="A47" s="98">
        <f>' Cobas assays'!A39</f>
        <v/>
      </c>
      <c r="B47" s="180" t="inlineStr">
        <is>
          <t>ANTI-THYROID PEROXIDASE AB</t>
        </is>
      </c>
      <c r="C47" s="99">
        <f>' Cobas assays'!C39</f>
        <v/>
      </c>
      <c r="D47" s="99">
        <f>' Cobas assays'!D39</f>
        <v/>
      </c>
      <c r="E47" s="178" t="n">
        <v>0.462</v>
      </c>
      <c r="F47" s="101">
        <f>1.65*(Q47)+N47</f>
        <v/>
      </c>
      <c r="G47" s="149">
        <f>(E47-N47)/Q47</f>
        <v/>
      </c>
      <c r="H47" s="99">
        <f>' Cobas assays'!N39</f>
        <v/>
      </c>
      <c r="I47" s="99">
        <f>' Cobas assays'!K39</f>
        <v/>
      </c>
      <c r="J47" s="99">
        <f>' Cobas assays'!L39</f>
        <v/>
      </c>
      <c r="K47" s="99">
        <f>' Cobas assays'!F39</f>
        <v/>
      </c>
      <c r="L47" s="101" t="n">
        <v>0.369</v>
      </c>
      <c r="M47" s="170" t="inlineStr">
        <is>
          <t>DE</t>
        </is>
      </c>
      <c r="N47" s="101">
        <f>ABS((I47-K47)/K47)</f>
        <v/>
      </c>
      <c r="O47" s="149">
        <f>N47/(SQRT(POWER(S47,2)+POWER(R47,2)))</f>
        <v/>
      </c>
      <c r="P47" s="149" t="n"/>
      <c r="Q47" s="100">
        <f>(J47/I47)</f>
        <v/>
      </c>
      <c r="R47" s="100" t="n">
        <v>1.47</v>
      </c>
      <c r="S47" s="101" t="n">
        <v>0.113</v>
      </c>
      <c r="T47" s="100" t="n">
        <v>0.057</v>
      </c>
      <c r="U47" s="170" t="inlineStr">
        <is>
          <t>DE</t>
        </is>
      </c>
      <c r="V47" s="167">
        <f>IF(G47&gt;5,"Sigma &gt;5",N47/(1.5*Q47))</f>
        <v/>
      </c>
      <c r="W47" s="167">
        <f>S47/R47</f>
        <v/>
      </c>
      <c r="X47" s="101">
        <f>SQRT(POWER(Q47,2)+POWER(S47,2))*SQRT(2)*$X$8</f>
        <v/>
      </c>
      <c r="Y47" s="101">
        <f>SQRT(Q47^2+S47^2)</f>
        <v/>
      </c>
      <c r="Z47" s="101">
        <f>$Z$8*Y47</f>
        <v/>
      </c>
      <c r="AA47" s="102">
        <f>Q47/S47</f>
        <v/>
      </c>
      <c r="AB47" s="198" t="n"/>
      <c r="AC47" s="378" t="n"/>
      <c r="AD47" s="421" t="n"/>
      <c r="AE47" s="421" t="n"/>
      <c r="AF47" s="103" t="n"/>
      <c r="AI47" s="89" t="n">
        <v>0.03987</v>
      </c>
    </row>
    <row r="48" ht="15" customHeight="1">
      <c r="A48" s="98">
        <f>' Cobas assays'!A40</f>
        <v/>
      </c>
      <c r="B48" s="180" t="inlineStr">
        <is>
          <t>APOPROTEIN A</t>
        </is>
      </c>
      <c r="C48" s="99">
        <f>' Cobas assays'!C40</f>
        <v/>
      </c>
      <c r="D48" s="99">
        <f>' Cobas assays'!D40</f>
        <v/>
      </c>
      <c r="E48" s="178" t="n">
        <v>0.091</v>
      </c>
      <c r="F48" s="101">
        <f>1.65*(Q48)+N48</f>
        <v/>
      </c>
      <c r="G48" s="149">
        <f>(E48-N48)/Q48</f>
        <v/>
      </c>
      <c r="H48" s="99">
        <f>' Cobas assays'!N40</f>
        <v/>
      </c>
      <c r="I48" s="99">
        <f>' Cobas assays'!K40</f>
        <v/>
      </c>
      <c r="J48" s="99">
        <f>' Cobas assays'!L40</f>
        <v/>
      </c>
      <c r="K48" s="99">
        <f>' Cobas assays'!F40</f>
        <v/>
      </c>
      <c r="L48" s="101" t="n">
        <v>0.037</v>
      </c>
      <c r="M48" s="170" t="inlineStr">
        <is>
          <t>DE</t>
        </is>
      </c>
      <c r="N48" s="101">
        <f>ABS((I48-K48)/K48)</f>
        <v/>
      </c>
      <c r="O48" s="149">
        <f>N48/(SQRT(POWER(S48,2)+POWER(R48,2)))</f>
        <v/>
      </c>
      <c r="P48" s="149" t="n"/>
      <c r="Q48" s="100">
        <f>(J48/I48)</f>
        <v/>
      </c>
      <c r="R48" s="100" t="n">
        <v>0.134</v>
      </c>
      <c r="S48" s="101" t="n">
        <v>0.065</v>
      </c>
      <c r="T48" s="101" t="n">
        <v>0.033</v>
      </c>
      <c r="U48" s="170" t="inlineStr">
        <is>
          <t>DE</t>
        </is>
      </c>
      <c r="V48" s="167">
        <f>IF(G48&gt;5,"Sigma &gt;5",N48/(1.5*Q48))</f>
        <v/>
      </c>
      <c r="W48" s="167">
        <f>S48/R48</f>
        <v/>
      </c>
      <c r="X48" s="101">
        <f>SQRT(POWER(Q48,2)+POWER(S48,2))*SQRT(2)*$X$8</f>
        <v/>
      </c>
      <c r="Y48" s="101">
        <f>SQRT(Q48^2+S48^2)</f>
        <v/>
      </c>
      <c r="Z48" s="101">
        <f>$Z$8*Y48</f>
        <v/>
      </c>
      <c r="AA48" s="102">
        <f>Q48/S48</f>
        <v/>
      </c>
      <c r="AB48" s="198" t="n"/>
      <c r="AC48" s="378" t="n"/>
      <c r="AD48" s="421" t="n"/>
      <c r="AE48" s="421" t="n"/>
      <c r="AI48" s="89" t="n">
        <v>0.02291</v>
      </c>
    </row>
    <row r="49" ht="15" customHeight="1">
      <c r="A49" s="98">
        <f>' Cobas assays'!A41</f>
        <v/>
      </c>
      <c r="B49" s="200" t="inlineStr">
        <is>
          <t>APOPROTEIN A</t>
        </is>
      </c>
      <c r="C49" s="99">
        <f>' Cobas assays'!C41</f>
        <v/>
      </c>
      <c r="D49" s="99">
        <f>' Cobas assays'!D41</f>
        <v/>
      </c>
      <c r="E49" s="178" t="n">
        <v>0.091</v>
      </c>
      <c r="F49" s="101">
        <f>1.65*(Q49)+N49</f>
        <v/>
      </c>
      <c r="G49" s="149">
        <f>(E49-N49)/Q49</f>
        <v/>
      </c>
      <c r="H49" s="99">
        <f>' Cobas assays'!N41</f>
        <v/>
      </c>
      <c r="I49" s="99">
        <f>' Cobas assays'!K41</f>
        <v/>
      </c>
      <c r="J49" s="99">
        <f>' Cobas assays'!L41</f>
        <v/>
      </c>
      <c r="K49" s="99">
        <f>' Cobas assays'!F41</f>
        <v/>
      </c>
      <c r="L49" s="101" t="n">
        <v>0.037</v>
      </c>
      <c r="M49" s="170" t="inlineStr">
        <is>
          <t>DE</t>
        </is>
      </c>
      <c r="N49" s="101">
        <f>ABS((I49-K49)/K49)</f>
        <v/>
      </c>
      <c r="O49" s="149">
        <f>N49/(SQRT(POWER(S49,2)+POWER(R49,2)))</f>
        <v/>
      </c>
      <c r="P49" s="149" t="n"/>
      <c r="Q49" s="100">
        <f>(J49/I49)</f>
        <v/>
      </c>
      <c r="R49" s="100" t="n">
        <v>0.134</v>
      </c>
      <c r="S49" s="101" t="n">
        <v>0.065</v>
      </c>
      <c r="T49" s="101" t="n">
        <v>0.033</v>
      </c>
      <c r="U49" s="170" t="inlineStr">
        <is>
          <t>DE</t>
        </is>
      </c>
      <c r="V49" s="167">
        <f>IF(G49&gt;5,"Sigma &gt;5",N49/(1.5*Q49))</f>
        <v/>
      </c>
      <c r="W49" s="167">
        <f>S49/R49</f>
        <v/>
      </c>
      <c r="X49" s="101">
        <f>SQRT(POWER(Q49,2)+POWER(S49,2))*SQRT(2)*$X$8</f>
        <v/>
      </c>
      <c r="Y49" s="101">
        <f>SQRT(Q49^2+S49^2)</f>
        <v/>
      </c>
      <c r="Z49" s="101">
        <f>$Z$8*Y49</f>
        <v/>
      </c>
      <c r="AA49" s="102">
        <f>Q49/S49</f>
        <v/>
      </c>
      <c r="AB49" s="198" t="n"/>
      <c r="AC49" s="378" t="n"/>
      <c r="AD49" s="421" t="n"/>
      <c r="AE49" s="421" t="n"/>
      <c r="AI49" s="89" t="n">
        <v>0.03392999999999999</v>
      </c>
    </row>
    <row r="50" ht="15" customHeight="1">
      <c r="A50" s="98">
        <f>' Cobas assays'!A42</f>
        <v/>
      </c>
      <c r="B50" s="200" t="inlineStr">
        <is>
          <t>APOPROTEIN B</t>
        </is>
      </c>
      <c r="C50" s="99">
        <f>' Cobas assays'!C42</f>
        <v/>
      </c>
      <c r="D50" s="99">
        <f>' Cobas assays'!D42</f>
        <v/>
      </c>
      <c r="E50" s="178" t="n">
        <v>0.116</v>
      </c>
      <c r="F50" s="101">
        <f>1.65*(Q50)+N50</f>
        <v/>
      </c>
      <c r="G50" s="149">
        <f>(E50-N50)/Q50</f>
        <v/>
      </c>
      <c r="H50" s="99">
        <f>' Cobas assays'!N42</f>
        <v/>
      </c>
      <c r="I50" s="99">
        <f>' Cobas assays'!K42</f>
        <v/>
      </c>
      <c r="J50" s="99">
        <f>' Cobas assays'!L42</f>
        <v/>
      </c>
      <c r="K50" s="99">
        <f>' Cobas assays'!F42</f>
        <v/>
      </c>
      <c r="L50" s="101" t="n">
        <v>0.06</v>
      </c>
      <c r="M50" s="170" t="inlineStr">
        <is>
          <t>DE</t>
        </is>
      </c>
      <c r="N50" s="101">
        <f>ABS((I50-K50)/K50)</f>
        <v/>
      </c>
      <c r="O50" s="149">
        <f>N50/(SQRT(POWER(S50,2)+POWER(R50,2)))</f>
        <v/>
      </c>
      <c r="P50" s="149" t="n"/>
      <c r="Q50" s="100">
        <f>(J50/I50)</f>
        <v/>
      </c>
      <c r="R50" s="100" t="n">
        <v>0.228</v>
      </c>
      <c r="S50" s="101" t="n">
        <v>0.06900000000000001</v>
      </c>
      <c r="T50" s="101" t="n">
        <v>0.035</v>
      </c>
      <c r="U50" s="170" t="inlineStr">
        <is>
          <t>DE</t>
        </is>
      </c>
      <c r="V50" s="167">
        <f>IF(G50&gt;5,"Sigma &gt;5",N50/(1.5*Q50))</f>
        <v/>
      </c>
      <c r="W50" s="167">
        <f>S50/R50</f>
        <v/>
      </c>
      <c r="X50" s="101">
        <f>SQRT(POWER(Q50,2)+POWER(S50,2))*SQRT(2)*$X$8</f>
        <v/>
      </c>
      <c r="Y50" s="101">
        <f>SQRT(Q50^2+S50^2)</f>
        <v/>
      </c>
      <c r="Z50" s="101">
        <f>$Z$8*Y50</f>
        <v/>
      </c>
      <c r="AA50" s="102">
        <f>Q50/S50</f>
        <v/>
      </c>
      <c r="AB50" s="198" t="n"/>
      <c r="AC50" s="378" t="n"/>
      <c r="AD50" s="421" t="n"/>
      <c r="AE50" s="421" t="n"/>
      <c r="AI50" s="89" t="n">
        <v>0.03856</v>
      </c>
    </row>
    <row r="51" ht="15" customHeight="1">
      <c r="A51" s="98">
        <f>' Cobas assays'!A43</f>
        <v/>
      </c>
      <c r="B51" s="200" t="inlineStr">
        <is>
          <t>APOPROTEIN B</t>
        </is>
      </c>
      <c r="C51" s="99">
        <f>' Cobas assays'!C43</f>
        <v/>
      </c>
      <c r="D51" s="99">
        <f>' Cobas assays'!D43</f>
        <v/>
      </c>
      <c r="E51" s="178" t="n">
        <v>0.116</v>
      </c>
      <c r="F51" s="101">
        <f>1.65*(Q51)+N51</f>
        <v/>
      </c>
      <c r="G51" s="149">
        <f>(E51-N51)/Q51</f>
        <v/>
      </c>
      <c r="H51" s="99">
        <f>' Cobas assays'!N43</f>
        <v/>
      </c>
      <c r="I51" s="99">
        <f>' Cobas assays'!K43</f>
        <v/>
      </c>
      <c r="J51" s="99">
        <f>' Cobas assays'!L43</f>
        <v/>
      </c>
      <c r="K51" s="99">
        <f>' Cobas assays'!F43</f>
        <v/>
      </c>
      <c r="L51" s="101" t="n">
        <v>0.06</v>
      </c>
      <c r="M51" s="170" t="inlineStr">
        <is>
          <t>DE</t>
        </is>
      </c>
      <c r="N51" s="101">
        <f>ABS((I51-K51)/K51)</f>
        <v/>
      </c>
      <c r="O51" s="149">
        <f>N51/(SQRT(POWER(S51,2)+POWER(R51,2)))</f>
        <v/>
      </c>
      <c r="P51" s="149" t="n"/>
      <c r="Q51" s="100">
        <f>(J51/I51)</f>
        <v/>
      </c>
      <c r="R51" s="100" t="n">
        <v>0.228</v>
      </c>
      <c r="S51" s="101" t="n">
        <v>0.06900000000000001</v>
      </c>
      <c r="T51" s="101" t="n">
        <v>0.035</v>
      </c>
      <c r="U51" s="170" t="inlineStr">
        <is>
          <t>DE</t>
        </is>
      </c>
      <c r="V51" s="167">
        <f>IF(G51&gt;5,"Sigma &gt;5",N51/(1.5*Q51))</f>
        <v/>
      </c>
      <c r="W51" s="167">
        <f>S51/R51</f>
        <v/>
      </c>
      <c r="X51" s="101">
        <f>SQRT(POWER(Q51,2)+POWER(S51,2))*SQRT(2)*$X$8</f>
        <v/>
      </c>
      <c r="Y51" s="101">
        <f>SQRT(Q51^2+S51^2)</f>
        <v/>
      </c>
      <c r="Z51" s="101">
        <f>$Z$8*Y51</f>
        <v/>
      </c>
      <c r="AA51" s="102">
        <f>Q51/S51</f>
        <v/>
      </c>
      <c r="AB51" s="198" t="n"/>
      <c r="AC51" s="378" t="n"/>
      <c r="AD51" s="421" t="n"/>
      <c r="AE51" s="421" t="n"/>
      <c r="AI51" s="89" t="n">
        <v>0.03877</v>
      </c>
    </row>
    <row r="52" ht="15" customHeight="1">
      <c r="A52" s="98">
        <f>' Cobas assays'!A44</f>
        <v/>
      </c>
      <c r="B52" s="180" t="inlineStr">
        <is>
          <t>ASPARTATE TRANSAMINASE</t>
        </is>
      </c>
      <c r="C52" s="99">
        <f>' Cobas assays'!C44</f>
        <v/>
      </c>
      <c r="D52" s="99">
        <f>' Cobas assays'!D44</f>
        <v/>
      </c>
      <c r="E52" s="267" t="n">
        <v>0.167</v>
      </c>
      <c r="F52" s="101">
        <f>1.65*(Q52)+N52</f>
        <v/>
      </c>
      <c r="G52" s="149">
        <f>(E52-N52)/Q52</f>
        <v/>
      </c>
      <c r="H52" s="99">
        <f>' Cobas assays'!N44</f>
        <v/>
      </c>
      <c r="I52" s="99">
        <f>' Cobas assays'!K44</f>
        <v/>
      </c>
      <c r="J52" s="99">
        <f>' Cobas assays'!L44</f>
        <v/>
      </c>
      <c r="K52" s="99">
        <f>' Cobas assays'!F44</f>
        <v/>
      </c>
      <c r="L52" s="266" t="n">
        <v>0.0654</v>
      </c>
      <c r="M52" s="170" t="inlineStr">
        <is>
          <t>DE</t>
        </is>
      </c>
      <c r="N52" s="101">
        <f>ABS((I52-K52)/K52)</f>
        <v/>
      </c>
      <c r="O52" s="149">
        <f>N52/(SQRT(POWER(S52,2)+POWER(R52,2)))</f>
        <v/>
      </c>
      <c r="P52" s="149" t="n"/>
      <c r="Q52" s="100">
        <f>(J52/I52)</f>
        <v/>
      </c>
      <c r="R52" s="100" t="n">
        <v>0.231</v>
      </c>
      <c r="S52" s="101" t="n">
        <v>0.123</v>
      </c>
      <c r="T52" s="266" t="n">
        <v>0.0615</v>
      </c>
      <c r="U52" s="170" t="inlineStr">
        <is>
          <t>DE</t>
        </is>
      </c>
      <c r="V52" s="167">
        <f>IF(G52&gt;5,"Sigma &gt;5",N52/(1.5*Q52))</f>
        <v/>
      </c>
      <c r="W52" s="167">
        <f>S52/R52</f>
        <v/>
      </c>
      <c r="X52" s="101">
        <f>SQRT(POWER(Q52,2)+POWER(S52,2))*SQRT(2)*$X$8</f>
        <v/>
      </c>
      <c r="Y52" s="101">
        <f>SQRT(Q52^2+S52^2)</f>
        <v/>
      </c>
      <c r="Z52" s="101">
        <f>$Z$8*Y52</f>
        <v/>
      </c>
      <c r="AA52" s="102">
        <f>Q52/S52</f>
        <v/>
      </c>
      <c r="AB52" s="198" t="n"/>
      <c r="AC52" s="378" t="n"/>
      <c r="AD52" s="421" t="n"/>
      <c r="AE52" s="421" t="n"/>
      <c r="AI52" s="89" t="n">
        <v>0.0209</v>
      </c>
    </row>
    <row r="53" ht="15" customHeight="1">
      <c r="A53" s="98">
        <f>' Cobas assays'!A45</f>
        <v/>
      </c>
      <c r="B53" s="180" t="inlineStr">
        <is>
          <t>ASPARTATE TRANSAMINASE</t>
        </is>
      </c>
      <c r="C53" s="99">
        <f>' Cobas assays'!C45</f>
        <v/>
      </c>
      <c r="D53" s="99">
        <f>' Cobas assays'!D45</f>
        <v/>
      </c>
      <c r="E53" s="267" t="n">
        <v>0.167</v>
      </c>
      <c r="F53" s="101">
        <f>1.65*(Q53)+N53</f>
        <v/>
      </c>
      <c r="G53" s="149">
        <f>(E53-N53)/Q53</f>
        <v/>
      </c>
      <c r="H53" s="99">
        <f>' Cobas assays'!N45</f>
        <v/>
      </c>
      <c r="I53" s="99">
        <f>' Cobas assays'!K45</f>
        <v/>
      </c>
      <c r="J53" s="99">
        <f>' Cobas assays'!L45</f>
        <v/>
      </c>
      <c r="K53" s="99">
        <f>' Cobas assays'!F45</f>
        <v/>
      </c>
      <c r="L53" s="266" t="n">
        <v>0.0654</v>
      </c>
      <c r="M53" s="170" t="inlineStr">
        <is>
          <t>DE</t>
        </is>
      </c>
      <c r="N53" s="101">
        <f>ABS((I53-K53)/K53)</f>
        <v/>
      </c>
      <c r="O53" s="149">
        <f>N53/(SQRT(POWER(S53,2)+POWER(R53,2)))</f>
        <v/>
      </c>
      <c r="P53" s="149" t="n"/>
      <c r="Q53" s="100">
        <f>(J53/I53)</f>
        <v/>
      </c>
      <c r="R53" s="100" t="n">
        <v>0.231</v>
      </c>
      <c r="S53" s="101" t="n">
        <v>0.123</v>
      </c>
      <c r="T53" s="266" t="n">
        <v>0.0615</v>
      </c>
      <c r="U53" s="170" t="inlineStr">
        <is>
          <t>DE</t>
        </is>
      </c>
      <c r="V53" s="167">
        <f>IF(G53&gt;5,"Sigma &gt;5",N53/(1.5*Q53))</f>
        <v/>
      </c>
      <c r="W53" s="167">
        <f>S53/R53</f>
        <v/>
      </c>
      <c r="X53" s="101">
        <f>SQRT(POWER(Q53,2)+POWER(S53,2))*SQRT(2)*$X$8</f>
        <v/>
      </c>
      <c r="Y53" s="101">
        <f>SQRT(Q53^2+S53^2)</f>
        <v/>
      </c>
      <c r="Z53" s="101">
        <f>$Z$8*Y53</f>
        <v/>
      </c>
      <c r="AA53" s="102">
        <f>Q53/S53</f>
        <v/>
      </c>
      <c r="AB53" s="198" t="n"/>
      <c r="AC53" s="378" t="n"/>
      <c r="AD53" s="421" t="n"/>
      <c r="AE53" s="421" t="n"/>
      <c r="AI53" s="89" t="n">
        <v>0.01834</v>
      </c>
    </row>
    <row r="54" ht="15" customHeight="1">
      <c r="A54" s="98">
        <f>' Cobas assays'!A46</f>
        <v/>
      </c>
      <c r="B54" s="180" t="inlineStr">
        <is>
          <t>ASPARTATE TRANSAMINASE</t>
        </is>
      </c>
      <c r="C54" s="99">
        <f>' Cobas assays'!C46</f>
        <v/>
      </c>
      <c r="D54" s="99">
        <f>' Cobas assays'!D46</f>
        <v/>
      </c>
      <c r="E54" s="267" t="n">
        <v>0.167</v>
      </c>
      <c r="F54" s="101">
        <f>1.65*(Q54)+N54</f>
        <v/>
      </c>
      <c r="G54" s="149">
        <f>(E54-N54)/Q54</f>
        <v/>
      </c>
      <c r="H54" s="99">
        <f>' Cobas assays'!N46</f>
        <v/>
      </c>
      <c r="I54" s="99">
        <f>' Cobas assays'!K46</f>
        <v/>
      </c>
      <c r="J54" s="99">
        <f>' Cobas assays'!L46</f>
        <v/>
      </c>
      <c r="K54" s="99">
        <f>' Cobas assays'!F46</f>
        <v/>
      </c>
      <c r="L54" s="266" t="n">
        <v>0.0654</v>
      </c>
      <c r="M54" s="170" t="inlineStr">
        <is>
          <t>DE</t>
        </is>
      </c>
      <c r="N54" s="101">
        <f>ABS((I54-K54)/K54)</f>
        <v/>
      </c>
      <c r="O54" s="149">
        <f>N54/(SQRT(POWER(S54,2)+POWER(R54,2)))</f>
        <v/>
      </c>
      <c r="P54" s="149" t="n"/>
      <c r="Q54" s="100">
        <f>(J54/I54)</f>
        <v/>
      </c>
      <c r="R54" s="100" t="n">
        <v>0.231</v>
      </c>
      <c r="S54" s="101" t="n">
        <v>0.123</v>
      </c>
      <c r="T54" s="266" t="n">
        <v>0.0615</v>
      </c>
      <c r="U54" s="170" t="inlineStr">
        <is>
          <t>DE</t>
        </is>
      </c>
      <c r="V54" s="167">
        <f>IF(G54&gt;5,"Sigma &gt;5",N54/(1.5*Q54))</f>
        <v/>
      </c>
      <c r="W54" s="167">
        <f>S54/R54</f>
        <v/>
      </c>
      <c r="X54" s="101">
        <f>SQRT(POWER(Q54,2)+POWER(S54,2))*SQRT(2)*$X$8</f>
        <v/>
      </c>
      <c r="Y54" s="101">
        <f>SQRT(Q54^2+S54^2)</f>
        <v/>
      </c>
      <c r="Z54" s="101">
        <f>$Z$8*Y54</f>
        <v/>
      </c>
      <c r="AA54" s="102">
        <f>Q54/S54</f>
        <v/>
      </c>
      <c r="AB54" s="198" t="n"/>
      <c r="AC54" s="378" t="n"/>
      <c r="AD54" s="421" t="n"/>
      <c r="AE54" s="421" t="n"/>
      <c r="AI54" s="89" t="n">
        <v>0.01518</v>
      </c>
    </row>
    <row r="55" ht="15" customHeight="1">
      <c r="A55" s="98">
        <f>' Cobas assays'!A47</f>
        <v/>
      </c>
      <c r="B55" s="180" t="inlineStr">
        <is>
          <t>ASPARTATE TRANSAMINASE</t>
        </is>
      </c>
      <c r="C55" s="99">
        <f>' Cobas assays'!C47</f>
        <v/>
      </c>
      <c r="D55" s="99">
        <f>' Cobas assays'!D47</f>
        <v/>
      </c>
      <c r="E55" s="267" t="n">
        <v>0.167</v>
      </c>
      <c r="F55" s="101">
        <f>1.65*(Q55)+N55</f>
        <v/>
      </c>
      <c r="G55" s="149">
        <f>(E55-N55)/Q55</f>
        <v/>
      </c>
      <c r="H55" s="99">
        <f>' Cobas assays'!N47</f>
        <v/>
      </c>
      <c r="I55" s="99">
        <f>' Cobas assays'!K47</f>
        <v/>
      </c>
      <c r="J55" s="99">
        <f>' Cobas assays'!L47</f>
        <v/>
      </c>
      <c r="K55" s="99">
        <f>' Cobas assays'!F47</f>
        <v/>
      </c>
      <c r="L55" s="266" t="n">
        <v>0.0654</v>
      </c>
      <c r="M55" s="170" t="inlineStr">
        <is>
          <t>DE</t>
        </is>
      </c>
      <c r="N55" s="101">
        <f>ABS((I55-K55)/K55)</f>
        <v/>
      </c>
      <c r="O55" s="149">
        <f>N55/(SQRT(POWER(S55,2)+POWER(R55,2)))</f>
        <v/>
      </c>
      <c r="P55" s="149" t="n"/>
      <c r="Q55" s="100">
        <f>(J55/I55)</f>
        <v/>
      </c>
      <c r="R55" s="100" t="n">
        <v>0.231</v>
      </c>
      <c r="S55" s="101" t="n">
        <v>0.123</v>
      </c>
      <c r="T55" s="266" t="n">
        <v>0.0615</v>
      </c>
      <c r="U55" s="170" t="inlineStr">
        <is>
          <t>DE</t>
        </is>
      </c>
      <c r="V55" s="167">
        <f>IF(G55&gt;5,"Sigma &gt;5",N55/(1.5*Q55))</f>
        <v/>
      </c>
      <c r="W55" s="167">
        <f>S55/R55</f>
        <v/>
      </c>
      <c r="X55" s="101">
        <f>SQRT(POWER(Q55,2)+POWER(S55,2))*SQRT(2)*$X$8</f>
        <v/>
      </c>
      <c r="Y55" s="101">
        <f>SQRT(Q55^2+S55^2)</f>
        <v/>
      </c>
      <c r="Z55" s="101">
        <f>$Z$8*Y55</f>
        <v/>
      </c>
      <c r="AA55" s="102">
        <f>Q55/S55</f>
        <v/>
      </c>
      <c r="AB55" s="198" t="n"/>
      <c r="AC55" s="378" t="n"/>
      <c r="AD55" s="421" t="n"/>
      <c r="AE55" s="421" t="n"/>
      <c r="AI55" s="89" t="n">
        <v>0.01863</v>
      </c>
    </row>
    <row r="56" ht="15" customHeight="1">
      <c r="A56" s="98">
        <f>' Cobas assays'!A48</f>
        <v/>
      </c>
      <c r="B56" s="180" t="inlineStr">
        <is>
          <t>BETA-HCG</t>
        </is>
      </c>
      <c r="C56" s="99">
        <f>' Cobas assays'!C48</f>
        <v/>
      </c>
      <c r="D56" s="99">
        <f>' Cobas assays'!D48</f>
        <v/>
      </c>
      <c r="E56" s="178" t="n">
        <v>0.15</v>
      </c>
      <c r="F56" s="101">
        <f>1.65*(Q56)+N56</f>
        <v/>
      </c>
      <c r="G56" s="149">
        <f>(E56-N56)/Q56</f>
        <v/>
      </c>
      <c r="H56" s="99">
        <f>' Cobas assays'!N48</f>
        <v/>
      </c>
      <c r="I56" s="99">
        <f>' Cobas assays'!K48</f>
        <v/>
      </c>
      <c r="J56" s="99">
        <f>' Cobas assays'!L48</f>
        <v/>
      </c>
      <c r="K56" s="99">
        <f>' Cobas assays'!F48</f>
        <v/>
      </c>
      <c r="L56" s="101" t="inlineStr">
        <is>
          <t>NO VALUE</t>
        </is>
      </c>
      <c r="M56" s="170" t="n"/>
      <c r="N56" s="101">
        <f>ABS((I56-K56)/K56)</f>
        <v/>
      </c>
      <c r="O56" s="149">
        <f>N56/(SQRT(POWER(S56,2)+POWER(R56,2)))</f>
        <v/>
      </c>
      <c r="P56" s="149" t="n"/>
      <c r="Q56" s="100">
        <f>(J56/I56)</f>
        <v/>
      </c>
      <c r="R56" s="100" t="inlineStr">
        <is>
          <t>NO VALUE</t>
        </is>
      </c>
      <c r="S56" s="101" t="n">
        <v>0.15</v>
      </c>
      <c r="T56" s="101" t="inlineStr">
        <is>
          <t>NO VALUE</t>
        </is>
      </c>
      <c r="U56" s="170" t="n"/>
      <c r="V56" s="167">
        <f>IF(G56&gt;5,"Sigma &gt;5",N56/(1.5*Q56))</f>
        <v/>
      </c>
      <c r="W56" s="167">
        <f>S56/R56</f>
        <v/>
      </c>
      <c r="X56" s="101">
        <f>SQRT(POWER(Q56,2)+POWER(S56,2))*SQRT(2)*$X$8</f>
        <v/>
      </c>
      <c r="Y56" s="101">
        <f>SQRT(Q56^2+S56^2)</f>
        <v/>
      </c>
      <c r="Z56" s="101">
        <f>$Z$8*Y56</f>
        <v/>
      </c>
      <c r="AA56" s="102">
        <f>Q56/S56</f>
        <v/>
      </c>
      <c r="AB56" s="198" t="n"/>
      <c r="AC56" s="378" t="n"/>
      <c r="AD56" s="421" t="n"/>
      <c r="AE56" s="421" t="n"/>
      <c r="AI56" s="89" t="n">
        <v>0.02886</v>
      </c>
    </row>
    <row r="57" ht="15" customHeight="1">
      <c r="A57" s="98">
        <f>' Cobas assays'!A49</f>
        <v/>
      </c>
      <c r="B57" s="180" t="inlineStr">
        <is>
          <t>BETA-HCG</t>
        </is>
      </c>
      <c r="C57" s="99">
        <f>' Cobas assays'!C49</f>
        <v/>
      </c>
      <c r="D57" s="99">
        <f>' Cobas assays'!D49</f>
        <v/>
      </c>
      <c r="E57" s="178" t="n">
        <v>0.15</v>
      </c>
      <c r="F57" s="101">
        <f>1.65*(Q57)+N57</f>
        <v/>
      </c>
      <c r="G57" s="149">
        <f>(E57-N57)/Q57</f>
        <v/>
      </c>
      <c r="H57" s="99">
        <f>' Cobas assays'!N49</f>
        <v/>
      </c>
      <c r="I57" s="99">
        <f>' Cobas assays'!K49</f>
        <v/>
      </c>
      <c r="J57" s="99">
        <f>' Cobas assays'!L49</f>
        <v/>
      </c>
      <c r="K57" s="99">
        <f>' Cobas assays'!F49</f>
        <v/>
      </c>
      <c r="L57" s="101" t="inlineStr">
        <is>
          <t>NO VALUE</t>
        </is>
      </c>
      <c r="M57" s="170" t="n"/>
      <c r="N57" s="101">
        <f>ABS((I57-K57)/K57)</f>
        <v/>
      </c>
      <c r="O57" s="149">
        <f>N57/(SQRT(POWER(S57,2)+POWER(R57,2)))</f>
        <v/>
      </c>
      <c r="P57" s="149" t="n"/>
      <c r="Q57" s="100">
        <f>(J57/I57)</f>
        <v/>
      </c>
      <c r="R57" s="100" t="inlineStr">
        <is>
          <t>NO VALUE</t>
        </is>
      </c>
      <c r="S57" s="101" t="n">
        <v>0.15</v>
      </c>
      <c r="T57" s="101" t="inlineStr">
        <is>
          <t>NO VALUE</t>
        </is>
      </c>
      <c r="U57" s="170" t="n"/>
      <c r="V57" s="167">
        <f>IF(G57&gt;5,"Sigma &gt;5",N57/(1.5*Q57))</f>
        <v/>
      </c>
      <c r="W57" s="167">
        <f>S57/R57</f>
        <v/>
      </c>
      <c r="X57" s="101">
        <f>SQRT(POWER(Q57,2)+POWER(S57,2))*SQRT(2)*$X$8</f>
        <v/>
      </c>
      <c r="Y57" s="101">
        <f>SQRT(Q57^2+S57^2)</f>
        <v/>
      </c>
      <c r="Z57" s="101">
        <f>$Z$8*Y57</f>
        <v/>
      </c>
      <c r="AA57" s="102">
        <f>Q57/S57</f>
        <v/>
      </c>
      <c r="AB57" s="198" t="n"/>
      <c r="AC57" s="378" t="n"/>
      <c r="AD57" s="421" t="n"/>
      <c r="AE57" s="421" t="n"/>
      <c r="AI57" s="89" t="n">
        <v>0.01658</v>
      </c>
    </row>
    <row r="58" ht="15" customHeight="1">
      <c r="A58" s="98">
        <f>' Cobas assays'!A50</f>
        <v/>
      </c>
      <c r="B58" s="180" t="inlineStr">
        <is>
          <t>BETA-HCG</t>
        </is>
      </c>
      <c r="C58" s="99">
        <f>' Cobas assays'!C50</f>
        <v/>
      </c>
      <c r="D58" s="99">
        <f>' Cobas assays'!D50</f>
        <v/>
      </c>
      <c r="E58" s="178" t="n">
        <v>0.15</v>
      </c>
      <c r="F58" s="101">
        <f>1.65*(Q58)+N58</f>
        <v/>
      </c>
      <c r="G58" s="149">
        <f>(E58-N58)/Q58</f>
        <v/>
      </c>
      <c r="H58" s="99">
        <f>' Cobas assays'!N50</f>
        <v/>
      </c>
      <c r="I58" s="99">
        <f>' Cobas assays'!K50</f>
        <v/>
      </c>
      <c r="J58" s="99">
        <f>' Cobas assays'!L50</f>
        <v/>
      </c>
      <c r="K58" s="99">
        <f>' Cobas assays'!F50</f>
        <v/>
      </c>
      <c r="L58" s="101" t="inlineStr">
        <is>
          <t>NO VALUE</t>
        </is>
      </c>
      <c r="M58" s="170" t="n"/>
      <c r="N58" s="101">
        <f>ABS((I58-K58)/K58)</f>
        <v/>
      </c>
      <c r="O58" s="149">
        <f>N58/(SQRT(POWER(S58,2)+POWER(R58,2)))</f>
        <v/>
      </c>
      <c r="P58" s="149" t="n"/>
      <c r="Q58" s="100">
        <f>(J58/I58)</f>
        <v/>
      </c>
      <c r="R58" s="100" t="inlineStr">
        <is>
          <t>NO VALUE</t>
        </is>
      </c>
      <c r="S58" s="101" t="n">
        <v>0.15</v>
      </c>
      <c r="T58" s="101" t="inlineStr">
        <is>
          <t>NO VALUE</t>
        </is>
      </c>
      <c r="U58" s="170" t="n"/>
      <c r="V58" s="167">
        <f>IF(G58&gt;5,"Sigma &gt;5",N58/(1.5*Q58))</f>
        <v/>
      </c>
      <c r="W58" s="167">
        <f>S58/R58</f>
        <v/>
      </c>
      <c r="X58" s="101">
        <f>SQRT(POWER(Q58,2)+POWER(S58,2))*SQRT(2)*$X$8</f>
        <v/>
      </c>
      <c r="Y58" s="101">
        <f>SQRT(Q58^2+S58^2)</f>
        <v/>
      </c>
      <c r="Z58" s="101">
        <f>$Z$8*Y58</f>
        <v/>
      </c>
      <c r="AA58" s="102">
        <f>Q58/S58</f>
        <v/>
      </c>
      <c r="AB58" s="198" t="n"/>
      <c r="AC58" s="378" t="n"/>
      <c r="AD58" s="421" t="n"/>
      <c r="AE58" s="421" t="n"/>
      <c r="AI58" s="89" t="n">
        <v>0.03471</v>
      </c>
    </row>
    <row r="59" ht="15" customHeight="1">
      <c r="A59" s="98">
        <f>' Cobas assays'!A51</f>
        <v/>
      </c>
      <c r="B59" s="180" t="inlineStr">
        <is>
          <t>BETA-HCG</t>
        </is>
      </c>
      <c r="C59" s="99">
        <f>' Cobas assays'!C51</f>
        <v/>
      </c>
      <c r="D59" s="99">
        <f>' Cobas assays'!D51</f>
        <v/>
      </c>
      <c r="E59" s="178" t="n">
        <v>0.15</v>
      </c>
      <c r="F59" s="101">
        <f>1.65*(Q59)+N59</f>
        <v/>
      </c>
      <c r="G59" s="149">
        <f>(E59-N59)/Q59</f>
        <v/>
      </c>
      <c r="H59" s="99">
        <f>' Cobas assays'!N51</f>
        <v/>
      </c>
      <c r="I59" s="99">
        <f>' Cobas assays'!K51</f>
        <v/>
      </c>
      <c r="J59" s="99">
        <f>' Cobas assays'!L51</f>
        <v/>
      </c>
      <c r="K59" s="99">
        <f>' Cobas assays'!F51</f>
        <v/>
      </c>
      <c r="L59" s="101" t="inlineStr">
        <is>
          <t>NO VALUE</t>
        </is>
      </c>
      <c r="M59" s="170" t="n"/>
      <c r="N59" s="101">
        <f>ABS((I59-K59)/K59)</f>
        <v/>
      </c>
      <c r="O59" s="149">
        <f>N59/(SQRT(POWER(S59,2)+POWER(R59,2)))</f>
        <v/>
      </c>
      <c r="P59" s="149" t="n"/>
      <c r="Q59" s="100">
        <f>(J59/I59)</f>
        <v/>
      </c>
      <c r="R59" s="100" t="inlineStr">
        <is>
          <t>NO VALUE</t>
        </is>
      </c>
      <c r="S59" s="101" t="n">
        <v>0.15</v>
      </c>
      <c r="T59" s="101" t="inlineStr">
        <is>
          <t>NO VALUE</t>
        </is>
      </c>
      <c r="U59" s="170" t="n"/>
      <c r="V59" s="167">
        <f>IF(G59&gt;5,"Sigma &gt;5",N59/(1.5*Q59))</f>
        <v/>
      </c>
      <c r="W59" s="167">
        <f>S59/R59</f>
        <v/>
      </c>
      <c r="X59" s="101">
        <f>SQRT(POWER(Q59,2)+POWER(S59,2))*SQRT(2)*$X$8</f>
        <v/>
      </c>
      <c r="Y59" s="101">
        <f>SQRT(Q59^2+S59^2)</f>
        <v/>
      </c>
      <c r="Z59" s="101">
        <f>$Z$8*Y59</f>
        <v/>
      </c>
      <c r="AA59" s="102">
        <f>Q59/S59</f>
        <v/>
      </c>
      <c r="AB59" s="198" t="n"/>
      <c r="AC59" s="378" t="n"/>
      <c r="AD59" s="421" t="n"/>
      <c r="AE59" s="421" t="n"/>
      <c r="AI59" s="89" t="n">
        <v>0.02347</v>
      </c>
    </row>
    <row r="60" ht="15" customHeight="1">
      <c r="A60" s="98">
        <f>' Cobas assays'!A52</f>
        <v/>
      </c>
      <c r="B60" s="200" t="inlineStr">
        <is>
          <t>BICARBONATE</t>
        </is>
      </c>
      <c r="C60" s="99">
        <f>' Cobas assays'!C52</f>
        <v/>
      </c>
      <c r="D60" s="99">
        <f>' Cobas assays'!D52</f>
        <v/>
      </c>
      <c r="E60" s="267" t="n">
        <v>0.173</v>
      </c>
      <c r="F60" s="101">
        <f>1.65*(Q60)+N60</f>
        <v/>
      </c>
      <c r="G60" s="149">
        <f>(E60-N60)/Q60</f>
        <v/>
      </c>
      <c r="H60" s="99">
        <f>' Cobas assays'!N52</f>
        <v/>
      </c>
      <c r="I60" s="99">
        <f>' Cobas assays'!K52</f>
        <v/>
      </c>
      <c r="J60" s="99">
        <f>' Cobas assays'!L52</f>
        <v/>
      </c>
      <c r="K60" s="99">
        <f>' Cobas assays'!F52</f>
        <v/>
      </c>
      <c r="L60" s="101" t="n">
        <v>0.016</v>
      </c>
      <c r="M60" s="170" t="inlineStr">
        <is>
          <t>DE</t>
        </is>
      </c>
      <c r="N60" s="101">
        <f>ABS((I60-K60)/K60)</f>
        <v/>
      </c>
      <c r="O60" s="149">
        <f>N60/(SQRT(POWER(S60,2)+POWER(R60,2)))</f>
        <v/>
      </c>
      <c r="P60" s="149" t="n"/>
      <c r="Q60" s="100">
        <f>(J60/I60)</f>
        <v/>
      </c>
      <c r="R60" s="100" t="n">
        <v>0.048</v>
      </c>
      <c r="S60" s="101" t="n">
        <v>0.04</v>
      </c>
      <c r="T60" s="101" t="n">
        <v>0.024</v>
      </c>
      <c r="U60" s="170" t="inlineStr">
        <is>
          <t>DE</t>
        </is>
      </c>
      <c r="V60" s="167">
        <f>IF(G60&gt;5,"Sigma &gt;5",N60/(1.5*Q60))</f>
        <v/>
      </c>
      <c r="W60" s="167">
        <f>S60/R60</f>
        <v/>
      </c>
      <c r="X60" s="101">
        <f>SQRT(POWER(Q60,2)+POWER(S60,2))*SQRT(2)*$X$8</f>
        <v/>
      </c>
      <c r="Y60" s="101">
        <f>SQRT(Q60^2+S60^2)</f>
        <v/>
      </c>
      <c r="Z60" s="101">
        <f>$Z$8*Y60</f>
        <v/>
      </c>
      <c r="AA60" s="102">
        <f>Q60/S60</f>
        <v/>
      </c>
      <c r="AB60" s="198" t="n"/>
      <c r="AC60" s="377" t="n"/>
      <c r="AD60" s="421" t="n"/>
      <c r="AE60" s="418" t="n"/>
      <c r="AI60" s="89" t="n">
        <v>0.02666</v>
      </c>
    </row>
    <row r="61" ht="15" customHeight="1">
      <c r="A61" s="98">
        <f>' Cobas assays'!A53</f>
        <v/>
      </c>
      <c r="B61" s="200" t="inlineStr">
        <is>
          <t>BICARBONATE</t>
        </is>
      </c>
      <c r="C61" s="99">
        <f>' Cobas assays'!C53</f>
        <v/>
      </c>
      <c r="D61" s="99">
        <f>' Cobas assays'!D53</f>
        <v/>
      </c>
      <c r="E61" s="267" t="n">
        <v>0.173</v>
      </c>
      <c r="F61" s="101">
        <f>1.65*(Q61)+N61</f>
        <v/>
      </c>
      <c r="G61" s="149">
        <f>(E61-N61)/Q61</f>
        <v/>
      </c>
      <c r="H61" s="99">
        <f>' Cobas assays'!N53</f>
        <v/>
      </c>
      <c r="I61" s="99">
        <f>' Cobas assays'!K53</f>
        <v/>
      </c>
      <c r="J61" s="99">
        <f>' Cobas assays'!L53</f>
        <v/>
      </c>
      <c r="K61" s="99">
        <f>' Cobas assays'!F53</f>
        <v/>
      </c>
      <c r="L61" s="101" t="n">
        <v>0.016</v>
      </c>
      <c r="M61" s="170" t="inlineStr">
        <is>
          <t>DE</t>
        </is>
      </c>
      <c r="N61" s="101">
        <f>ABS((I61-K61)/K61)</f>
        <v/>
      </c>
      <c r="O61" s="149">
        <f>N61/(SQRT(POWER(S61,2)+POWER(R61,2)))</f>
        <v/>
      </c>
      <c r="P61" s="149" t="n"/>
      <c r="Q61" s="100">
        <f>(J61/I61)</f>
        <v/>
      </c>
      <c r="R61" s="100" t="n">
        <v>0.048</v>
      </c>
      <c r="S61" s="101" t="n">
        <v>0.04</v>
      </c>
      <c r="T61" s="101" t="n">
        <v>0.024</v>
      </c>
      <c r="U61" s="170" t="inlineStr">
        <is>
          <t>DE</t>
        </is>
      </c>
      <c r="V61" s="167">
        <f>IF(G61&gt;5,"Sigma &gt;5",N61/(1.5*Q61))</f>
        <v/>
      </c>
      <c r="W61" s="167">
        <f>S61/R61</f>
        <v/>
      </c>
      <c r="X61" s="101">
        <f>SQRT(POWER(Q61,2)+POWER(S61,2))*SQRT(2)*$X$8</f>
        <v/>
      </c>
      <c r="Y61" s="101">
        <f>SQRT(Q61^2+S61^2)</f>
        <v/>
      </c>
      <c r="Z61" s="101">
        <f>$Z$8*Y61</f>
        <v/>
      </c>
      <c r="AA61" s="102">
        <f>Q61/S61</f>
        <v/>
      </c>
      <c r="AB61" s="198" t="n"/>
      <c r="AC61" s="377" t="n"/>
      <c r="AD61" s="421" t="n"/>
      <c r="AE61" s="418" t="n"/>
      <c r="AF61" s="103" t="n"/>
      <c r="AI61" s="89" t="n">
        <v>0.0285</v>
      </c>
    </row>
    <row r="62" ht="15" customHeight="1">
      <c r="A62" s="98">
        <f>' Cobas assays'!#REF!</f>
        <v/>
      </c>
      <c r="B62" s="200" t="inlineStr">
        <is>
          <t>C-peptide</t>
        </is>
      </c>
      <c r="C62" s="99">
        <f>' Cobas assays'!#REF!</f>
        <v/>
      </c>
      <c r="D62" s="99">
        <f>' Cobas assays'!D54</f>
        <v/>
      </c>
      <c r="E62" s="178" t="n">
        <v>0.208</v>
      </c>
      <c r="F62" s="101">
        <f>1.65*(Q62)+N62</f>
        <v/>
      </c>
      <c r="G62" s="149">
        <f>(E62-N62)/Q62</f>
        <v/>
      </c>
      <c r="H62" s="99">
        <f>' Cobas assays'!#REF!</f>
        <v/>
      </c>
      <c r="I62" s="99">
        <f>' Cobas assays'!#REF!</f>
        <v/>
      </c>
      <c r="J62" s="99">
        <f>' Cobas assays'!#REF!</f>
        <v/>
      </c>
      <c r="K62" s="99">
        <f>' Cobas assays'!#REF!</f>
        <v/>
      </c>
      <c r="L62" s="101" t="n"/>
      <c r="M62" s="170" t="n"/>
      <c r="N62" s="101">
        <f>ABS((I62-K62)/K62)</f>
        <v/>
      </c>
      <c r="O62" s="149">
        <f>N62/(SQRT(POWER(S62,2)+POWER(R62,2)))</f>
        <v/>
      </c>
      <c r="P62" s="149" t="n"/>
      <c r="Q62" s="100">
        <f>(J62/I62)</f>
        <v/>
      </c>
      <c r="R62" s="100" t="n"/>
      <c r="S62" s="101" t="n"/>
      <c r="T62" s="101" t="n"/>
      <c r="U62" s="170" t="n"/>
      <c r="V62" s="167">
        <f>IF(G62&gt;5,"Sigma &gt;5",N62/(1.5*Q62))</f>
        <v/>
      </c>
      <c r="W62" s="167">
        <f>S62/R62</f>
        <v/>
      </c>
      <c r="X62" s="101">
        <f>SQRT(POWER(Q62,2)+POWER(S62,2))*SQRT(2)*$X$8</f>
        <v/>
      </c>
      <c r="Y62" s="101">
        <f>SQRT(Q62^2+S62^2)</f>
        <v/>
      </c>
      <c r="Z62" s="101">
        <f>$Z$8*Y62</f>
        <v/>
      </c>
      <c r="AA62" s="102">
        <f>Q62/S62</f>
        <v/>
      </c>
      <c r="AB62" s="198" t="n"/>
      <c r="AC62" s="201" t="n"/>
      <c r="AD62" s="202" t="n"/>
      <c r="AE62" s="202" t="n"/>
      <c r="AF62" s="103" t="n"/>
    </row>
    <row r="63" ht="15" customHeight="1">
      <c r="A63" s="98">
        <f>' Cobas assays'!#REF!</f>
        <v/>
      </c>
      <c r="B63" s="200" t="inlineStr">
        <is>
          <t>C-peptide</t>
        </is>
      </c>
      <c r="C63" s="99">
        <f>' Cobas assays'!#REF!</f>
        <v/>
      </c>
      <c r="D63" s="99">
        <f>' Cobas assays'!D55</f>
        <v/>
      </c>
      <c r="E63" s="178" t="n">
        <v>0.208</v>
      </c>
      <c r="F63" s="101">
        <f>1.65*(Q63)+N63</f>
        <v/>
      </c>
      <c r="G63" s="149">
        <f>(E63-N63)/Q63</f>
        <v/>
      </c>
      <c r="H63" s="99">
        <f>' Cobas assays'!#REF!</f>
        <v/>
      </c>
      <c r="I63" s="99">
        <f>' Cobas assays'!#REF!</f>
        <v/>
      </c>
      <c r="J63" s="99">
        <f>' Cobas assays'!#REF!</f>
        <v/>
      </c>
      <c r="K63" s="99">
        <f>' Cobas assays'!#REF!</f>
        <v/>
      </c>
      <c r="L63" s="101" t="n"/>
      <c r="M63" s="170" t="n"/>
      <c r="N63" s="101">
        <f>ABS((I63-K63)/K63)</f>
        <v/>
      </c>
      <c r="O63" s="149">
        <f>N63/(SQRT(POWER(S63,2)+POWER(R63,2)))</f>
        <v/>
      </c>
      <c r="P63" s="149" t="n"/>
      <c r="Q63" s="100">
        <f>(J63/I63)</f>
        <v/>
      </c>
      <c r="R63" s="100" t="n"/>
      <c r="S63" s="101" t="n"/>
      <c r="T63" s="101" t="n"/>
      <c r="U63" s="170" t="n"/>
      <c r="V63" s="167">
        <f>IF(G63&gt;5,"Sigma &gt;5",N63/(1.5*Q63))</f>
        <v/>
      </c>
      <c r="W63" s="167">
        <f>S63/R63</f>
        <v/>
      </c>
      <c r="X63" s="101">
        <f>SQRT(POWER(Q63,2)+POWER(S63,2))*SQRT(2)*$X$8</f>
        <v/>
      </c>
      <c r="Y63" s="101">
        <f>SQRT(Q63^2+S63^2)</f>
        <v/>
      </c>
      <c r="Z63" s="101">
        <f>$Z$8*Y63</f>
        <v/>
      </c>
      <c r="AA63" s="102">
        <f>Q63/S63</f>
        <v/>
      </c>
      <c r="AB63" s="198" t="n"/>
      <c r="AC63" s="201" t="n"/>
      <c r="AD63" s="202" t="n"/>
      <c r="AE63" s="202" t="n"/>
      <c r="AF63" s="103" t="n"/>
    </row>
    <row r="64" ht="15" customHeight="1">
      <c r="A64" s="98">
        <f>' Cobas assays'!A54</f>
        <v/>
      </c>
      <c r="B64" s="200" t="inlineStr">
        <is>
          <t>CA 125</t>
        </is>
      </c>
      <c r="C64" s="99">
        <f>' Cobas assays'!C54</f>
        <v/>
      </c>
      <c r="D64" s="99">
        <f>' Cobas assays'!D56</f>
        <v/>
      </c>
      <c r="E64" s="178" t="n">
        <v>0.177</v>
      </c>
      <c r="F64" s="101">
        <f>1.65*(Q64)+N64</f>
        <v/>
      </c>
      <c r="G64" s="149">
        <f>(E64-N64)/Q64</f>
        <v/>
      </c>
      <c r="H64" s="99">
        <f>' Cobas assays'!N54</f>
        <v/>
      </c>
      <c r="I64" s="99">
        <f>' Cobas assays'!K54</f>
        <v/>
      </c>
      <c r="J64" s="99">
        <f>' Cobas assays'!L54</f>
        <v/>
      </c>
      <c r="K64" s="99">
        <f>' Cobas assays'!F54</f>
        <v/>
      </c>
      <c r="L64" s="101" t="n">
        <v>0.075</v>
      </c>
      <c r="M64" s="170" t="inlineStr">
        <is>
          <t>OP</t>
        </is>
      </c>
      <c r="N64" s="101">
        <f>ABS((I64-K64)/K64)</f>
        <v/>
      </c>
      <c r="O64" s="149">
        <f>N64/(SQRT(POWER(S64,2)+POWER(R64,2)))</f>
        <v/>
      </c>
      <c r="P64" s="149" t="n"/>
      <c r="Q64" s="100">
        <f>(J64/I64)</f>
        <v/>
      </c>
      <c r="R64" s="100" t="n">
        <v>0.546</v>
      </c>
      <c r="S64" s="101" t="n">
        <v>0.247</v>
      </c>
      <c r="T64" s="101" t="n">
        <v>0.062</v>
      </c>
      <c r="U64" s="170" t="inlineStr">
        <is>
          <t>OP</t>
        </is>
      </c>
      <c r="V64" s="167">
        <f>IF(G64&gt;5,"Sigma &gt;5",N64/(1.5*Q64))</f>
        <v/>
      </c>
      <c r="W64" s="167">
        <f>S64/R64</f>
        <v/>
      </c>
      <c r="X64" s="101">
        <f>SQRT(POWER(Q64,2)+POWER(S64,2))*SQRT(2)*$X$8</f>
        <v/>
      </c>
      <c r="Y64" s="101">
        <f>SQRT(Q64^2+S64^2)</f>
        <v/>
      </c>
      <c r="Z64" s="101">
        <f>$Z$8*Y64</f>
        <v/>
      </c>
      <c r="AA64" s="102">
        <f>Q64/S64</f>
        <v/>
      </c>
      <c r="AB64" s="198" t="n"/>
      <c r="AC64" s="378" t="n"/>
      <c r="AD64" s="421" t="n"/>
      <c r="AE64" s="421" t="n"/>
      <c r="AI64" s="89" t="n">
        <v>0.02084</v>
      </c>
    </row>
    <row r="65" ht="15" customHeight="1">
      <c r="A65" s="98">
        <f>' Cobas assays'!A55</f>
        <v/>
      </c>
      <c r="B65" s="207" t="inlineStr">
        <is>
          <t>CA 125</t>
        </is>
      </c>
      <c r="C65" s="99">
        <f>' Cobas assays'!C55</f>
        <v/>
      </c>
      <c r="D65" s="99">
        <f>' Cobas assays'!D55</f>
        <v/>
      </c>
      <c r="E65" s="178" t="n">
        <v>0.177</v>
      </c>
      <c r="F65" s="101">
        <f>1.65*(Q65)+N65</f>
        <v/>
      </c>
      <c r="G65" s="149">
        <f>(E65-N65)/Q65</f>
        <v/>
      </c>
      <c r="H65" s="99">
        <f>' Cobas assays'!N55</f>
        <v/>
      </c>
      <c r="I65" s="99">
        <f>' Cobas assays'!K55</f>
        <v/>
      </c>
      <c r="J65" s="99">
        <f>' Cobas assays'!L55</f>
        <v/>
      </c>
      <c r="K65" s="99">
        <f>' Cobas assays'!F55</f>
        <v/>
      </c>
      <c r="L65" s="101" t="n">
        <v>0.075</v>
      </c>
      <c r="M65" s="170" t="inlineStr">
        <is>
          <t>OP</t>
        </is>
      </c>
      <c r="N65" s="101">
        <f>ABS((I65-K65)/K65)</f>
        <v/>
      </c>
      <c r="O65" s="149">
        <f>N65/(SQRT(POWER(S65,2)+POWER(R65,2)))</f>
        <v/>
      </c>
      <c r="P65" s="149" t="n"/>
      <c r="Q65" s="100">
        <f>(J65/I65)</f>
        <v/>
      </c>
      <c r="R65" s="100" t="n">
        <v>0.546</v>
      </c>
      <c r="S65" s="101" t="n">
        <v>0.247</v>
      </c>
      <c r="T65" s="101" t="n">
        <v>0.062</v>
      </c>
      <c r="U65" s="170" t="inlineStr">
        <is>
          <t>OP</t>
        </is>
      </c>
      <c r="V65" s="167">
        <f>IF(G65&gt;5,"Sigma &gt;5",N65/(1.5*Q65))</f>
        <v/>
      </c>
      <c r="W65" s="167">
        <f>S65/R65</f>
        <v/>
      </c>
      <c r="X65" s="101">
        <f>SQRT(POWER(Q65,2)+POWER(S65,2))*SQRT(2)*$X$8</f>
        <v/>
      </c>
      <c r="Y65" s="101">
        <f>SQRT(Q65^2+S65^2)</f>
        <v/>
      </c>
      <c r="Z65" s="101">
        <f>$Z$8*Y65</f>
        <v/>
      </c>
      <c r="AA65" s="102">
        <f>Q65/S65</f>
        <v/>
      </c>
      <c r="AB65" s="198" t="n"/>
      <c r="AC65" s="378" t="n"/>
      <c r="AD65" s="421" t="n"/>
      <c r="AE65" s="421" t="n"/>
      <c r="AI65" s="89" t="n">
        <v>0.02728</v>
      </c>
    </row>
    <row r="66" ht="15" customHeight="1">
      <c r="A66" s="98">
        <f>' Cobas assays'!A56</f>
        <v/>
      </c>
      <c r="B66" s="180" t="inlineStr">
        <is>
          <t>CA 19-9</t>
        </is>
      </c>
      <c r="C66" s="99">
        <f>' Cobas assays'!C56</f>
        <v/>
      </c>
      <c r="D66" s="99">
        <f>' Cobas assays'!D56</f>
        <v/>
      </c>
      <c r="E66" s="178" t="n">
        <v>0.23</v>
      </c>
      <c r="F66" s="101">
        <f>1.65*(Q66)+N66</f>
        <v/>
      </c>
      <c r="G66" s="149">
        <f>(E66-N66)/Q66</f>
        <v/>
      </c>
      <c r="H66" s="99">
        <f>' Cobas assays'!N56</f>
        <v/>
      </c>
      <c r="I66" s="99">
        <f>' Cobas assays'!K56</f>
        <v/>
      </c>
      <c r="J66" s="99">
        <f>' Cobas assays'!L56</f>
        <v/>
      </c>
      <c r="K66" s="99">
        <f>' Cobas assays'!F56</f>
        <v/>
      </c>
      <c r="L66" s="101" t="n">
        <v>0.164</v>
      </c>
      <c r="M66" s="170" t="inlineStr">
        <is>
          <t>OP</t>
        </is>
      </c>
      <c r="N66" s="101">
        <f>ABS((I66-K66)/K66)</f>
        <v/>
      </c>
      <c r="O66" s="149">
        <f>N66/(SQRT(POWER(S66,2)+POWER(R66,2)))</f>
        <v/>
      </c>
      <c r="P66" s="149" t="n"/>
      <c r="Q66" s="100">
        <f>(J66/I66)</f>
        <v/>
      </c>
      <c r="R66" s="100" t="n">
        <v>1.31</v>
      </c>
      <c r="S66" s="101" t="n">
        <v>0.16</v>
      </c>
      <c r="T66" s="101" t="n">
        <v>0.04</v>
      </c>
      <c r="U66" s="170" t="inlineStr">
        <is>
          <t>OP</t>
        </is>
      </c>
      <c r="V66" s="167">
        <f>IF(G66&gt;5,"Sigma &gt;5",N66/(1.5*Q66))</f>
        <v/>
      </c>
      <c r="W66" s="167">
        <f>S66/R66</f>
        <v/>
      </c>
      <c r="X66" s="101">
        <f>SQRT(POWER(Q66,2)+POWER(S66,2))*SQRT(2)*$X$8</f>
        <v/>
      </c>
      <c r="Y66" s="101">
        <f>SQRT(Q66^2+S66^2)</f>
        <v/>
      </c>
      <c r="Z66" s="101">
        <f>$Z$8*Y66</f>
        <v/>
      </c>
      <c r="AA66" s="102">
        <f>Q66/S66</f>
        <v/>
      </c>
      <c r="AB66" s="198" t="n"/>
      <c r="AC66" s="378" t="n"/>
      <c r="AD66" s="421" t="n"/>
      <c r="AE66" s="421" t="n"/>
      <c r="AI66" s="89" t="n">
        <v>0.04147</v>
      </c>
    </row>
    <row r="67" ht="15" customHeight="1">
      <c r="A67" s="98">
        <f>' Cobas assays'!A57</f>
        <v/>
      </c>
      <c r="B67" s="180" t="inlineStr">
        <is>
          <t>CA 19-9</t>
        </is>
      </c>
      <c r="C67" s="99">
        <f>' Cobas assays'!C57</f>
        <v/>
      </c>
      <c r="D67" s="99">
        <f>' Cobas assays'!D57</f>
        <v/>
      </c>
      <c r="E67" s="178" t="n">
        <v>0.23</v>
      </c>
      <c r="F67" s="101">
        <f>1.65*(Q67)+N67</f>
        <v/>
      </c>
      <c r="G67" s="149">
        <f>(E67-N67)/Q67</f>
        <v/>
      </c>
      <c r="H67" s="99">
        <f>' Cobas assays'!N57</f>
        <v/>
      </c>
      <c r="I67" s="99">
        <f>' Cobas assays'!K57</f>
        <v/>
      </c>
      <c r="J67" s="99">
        <f>' Cobas assays'!L57</f>
        <v/>
      </c>
      <c r="K67" s="99">
        <f>' Cobas assays'!F57</f>
        <v/>
      </c>
      <c r="L67" s="101" t="n">
        <v>0.164</v>
      </c>
      <c r="M67" s="170" t="inlineStr">
        <is>
          <t>OP</t>
        </is>
      </c>
      <c r="N67" s="101">
        <f>ABS((I67-K67)/K67)</f>
        <v/>
      </c>
      <c r="O67" s="149">
        <f>N67/(SQRT(POWER(S67,2)+POWER(R67,2)))</f>
        <v/>
      </c>
      <c r="P67" s="149" t="n"/>
      <c r="Q67" s="100">
        <f>(J67/I67)</f>
        <v/>
      </c>
      <c r="R67" s="100" t="n">
        <v>1.31</v>
      </c>
      <c r="S67" s="101" t="n">
        <v>0.16</v>
      </c>
      <c r="T67" s="101" t="n">
        <v>0.04</v>
      </c>
      <c r="U67" s="170" t="inlineStr">
        <is>
          <t>OP</t>
        </is>
      </c>
      <c r="V67" s="167">
        <f>IF(G67&gt;5,"Sigma &gt;5",N67/(1.5*Q67))</f>
        <v/>
      </c>
      <c r="W67" s="167">
        <f>S67/R67</f>
        <v/>
      </c>
      <c r="X67" s="101">
        <f>SQRT(POWER(Q67,2)+POWER(S67,2))*SQRT(2)*$X$8</f>
        <v/>
      </c>
      <c r="Y67" s="101">
        <f>SQRT(Q67^2+S67^2)</f>
        <v/>
      </c>
      <c r="Z67" s="101">
        <f>$Z$8*Y67</f>
        <v/>
      </c>
      <c r="AA67" s="102">
        <f>Q67/S67</f>
        <v/>
      </c>
      <c r="AB67" s="198" t="n"/>
      <c r="AC67" s="378" t="n"/>
      <c r="AD67" s="421" t="n"/>
      <c r="AE67" s="421" t="n"/>
      <c r="AI67" s="89" t="n">
        <v>0.03948</v>
      </c>
    </row>
    <row r="68" ht="15" customHeight="1">
      <c r="A68" s="98">
        <f>' Cobas assays'!A58</f>
        <v/>
      </c>
      <c r="B68" s="180" t="inlineStr">
        <is>
          <t>CALCIUM</t>
        </is>
      </c>
      <c r="C68" s="99">
        <f>' Cobas assays'!C58</f>
        <v/>
      </c>
      <c r="D68" s="99">
        <f>' Cobas assays'!D58</f>
        <v/>
      </c>
      <c r="E68" s="267" t="n">
        <v>0.083</v>
      </c>
      <c r="F68" s="101">
        <f>1.65*(Q68)+N68</f>
        <v/>
      </c>
      <c r="G68" s="149">
        <f>(E68-N68)/Q68</f>
        <v/>
      </c>
      <c r="H68" s="99">
        <f>' Cobas assays'!N58</f>
        <v/>
      </c>
      <c r="I68" s="99">
        <f>' Cobas assays'!K58</f>
        <v/>
      </c>
      <c r="J68" s="99">
        <f>' Cobas assays'!L58</f>
        <v/>
      </c>
      <c r="K68" s="99">
        <f>' Cobas assays'!F58</f>
        <v/>
      </c>
      <c r="L68" s="175" t="n">
        <v>0.013</v>
      </c>
      <c r="M68" s="176" t="inlineStr">
        <is>
          <t>MI</t>
        </is>
      </c>
      <c r="N68" s="101">
        <f>ABS((I68-K68)/K68)</f>
        <v/>
      </c>
      <c r="O68" s="149">
        <f>N68/(SQRT(POWER(S68,2)+POWER(R68,2)))</f>
        <v/>
      </c>
      <c r="P68" s="149" t="n"/>
      <c r="Q68" s="100">
        <f>(J68/I68)</f>
        <v/>
      </c>
      <c r="R68" s="177" t="n">
        <v>0.028</v>
      </c>
      <c r="S68" s="175" t="n">
        <v>0.019</v>
      </c>
      <c r="T68" s="175" t="n">
        <v>0.014</v>
      </c>
      <c r="U68" s="176" t="inlineStr">
        <is>
          <t>MI</t>
        </is>
      </c>
      <c r="V68" s="167">
        <f>IF(G68&gt;5,"Sigma &gt;5",N68/(1.5*Q68))</f>
        <v/>
      </c>
      <c r="W68" s="167">
        <f>S68/R68</f>
        <v/>
      </c>
      <c r="X68" s="101">
        <f>SQRT(POWER(Q68,2)+POWER(S68,2))*SQRT(2)*$X$8</f>
        <v/>
      </c>
      <c r="Y68" s="101">
        <f>SQRT(Q68^2+S68^2)</f>
        <v/>
      </c>
      <c r="Z68" s="101">
        <f>$Z$8*Y68</f>
        <v/>
      </c>
      <c r="AA68" s="102">
        <f>Q68/S68</f>
        <v/>
      </c>
      <c r="AB68" s="198" t="n"/>
      <c r="AC68" s="378" t="n"/>
      <c r="AD68" s="421" t="n"/>
      <c r="AE68" s="421" t="n"/>
      <c r="AI68" s="89" t="n">
        <v>0.05371000000000001</v>
      </c>
    </row>
    <row r="69" ht="15" customHeight="1">
      <c r="A69" s="98">
        <f>' Cobas assays'!A59</f>
        <v/>
      </c>
      <c r="B69" s="269" t="inlineStr">
        <is>
          <t>CALCIUM</t>
        </is>
      </c>
      <c r="C69" s="99">
        <f>' Cobas assays'!C59</f>
        <v/>
      </c>
      <c r="D69" s="99">
        <f>' Cobas assays'!D59</f>
        <v/>
      </c>
      <c r="E69" s="267" t="n">
        <v>0.083</v>
      </c>
      <c r="F69" s="101">
        <f>1.65*(Q69)+N69</f>
        <v/>
      </c>
      <c r="G69" s="149">
        <f>(E69-N69)/Q69</f>
        <v/>
      </c>
      <c r="H69" s="99">
        <f>' Cobas assays'!N59</f>
        <v/>
      </c>
      <c r="I69" s="99">
        <f>' Cobas assays'!K59</f>
        <v/>
      </c>
      <c r="J69" s="99">
        <f>' Cobas assays'!L59</f>
        <v/>
      </c>
      <c r="K69" s="99">
        <f>' Cobas assays'!F59</f>
        <v/>
      </c>
      <c r="L69" s="175" t="n">
        <v>0.013</v>
      </c>
      <c r="M69" s="176" t="inlineStr">
        <is>
          <t>MI</t>
        </is>
      </c>
      <c r="N69" s="101">
        <f>ABS((I69-K69)/K69)</f>
        <v/>
      </c>
      <c r="O69" s="149">
        <f>N69/(SQRT(POWER(S69,2)+POWER(R69,2)))</f>
        <v/>
      </c>
      <c r="P69" s="149" t="n"/>
      <c r="Q69" s="100">
        <f>(J69/I69)</f>
        <v/>
      </c>
      <c r="R69" s="177" t="n">
        <v>0.028</v>
      </c>
      <c r="S69" s="175" t="n">
        <v>0.019</v>
      </c>
      <c r="T69" s="175" t="n">
        <v>0.014</v>
      </c>
      <c r="U69" s="176" t="inlineStr">
        <is>
          <t>MI</t>
        </is>
      </c>
      <c r="V69" s="167">
        <f>IF(G69&gt;5,"Sigma &gt;5",N69/(1.5*Q69))</f>
        <v/>
      </c>
      <c r="W69" s="167">
        <f>S69/R69</f>
        <v/>
      </c>
      <c r="X69" s="101">
        <f>SQRT(POWER(Q69,2)+POWER(S69,2))*SQRT(2)*$X$8</f>
        <v/>
      </c>
      <c r="Y69" s="101">
        <f>SQRT(Q69^2+S69^2)</f>
        <v/>
      </c>
      <c r="Z69" s="101">
        <f>$Z$8*Y69</f>
        <v/>
      </c>
      <c r="AA69" s="102">
        <f>Q69/S69</f>
        <v/>
      </c>
      <c r="AB69" s="198" t="n"/>
      <c r="AC69" s="378" t="n"/>
      <c r="AD69" s="421" t="n"/>
      <c r="AE69" s="421" t="n"/>
      <c r="AI69" s="89" t="n">
        <v>0.05597000000000001</v>
      </c>
    </row>
    <row r="70" ht="15" customHeight="1">
      <c r="A70" s="98">
        <f>' Cobas assays'!A60</f>
        <v/>
      </c>
      <c r="B70" s="180" t="inlineStr">
        <is>
          <t>CALCIUM</t>
        </is>
      </c>
      <c r="C70" s="99">
        <f>' Cobas assays'!C60</f>
        <v/>
      </c>
      <c r="D70" s="99">
        <f>' Cobas assays'!D60</f>
        <v/>
      </c>
      <c r="E70" s="267" t="n">
        <v>0.083</v>
      </c>
      <c r="F70" s="101">
        <f>1.65*(Q70)+N70</f>
        <v/>
      </c>
      <c r="G70" s="149">
        <f>(E70-N70)/Q70</f>
        <v/>
      </c>
      <c r="H70" s="99">
        <f>' Cobas assays'!N60</f>
        <v/>
      </c>
      <c r="I70" s="99">
        <f>' Cobas assays'!K60</f>
        <v/>
      </c>
      <c r="J70" s="99">
        <f>' Cobas assays'!L60</f>
        <v/>
      </c>
      <c r="K70" s="99">
        <f>' Cobas assays'!F60</f>
        <v/>
      </c>
      <c r="L70" s="175" t="n">
        <v>0.013</v>
      </c>
      <c r="M70" s="176" t="inlineStr">
        <is>
          <t>MI</t>
        </is>
      </c>
      <c r="N70" s="101">
        <f>ABS((I70-K70)/K70)</f>
        <v/>
      </c>
      <c r="O70" s="149">
        <f>N70/(SQRT(POWER(S70,2)+POWER(R70,2)))</f>
        <v/>
      </c>
      <c r="P70" s="149" t="n"/>
      <c r="Q70" s="100">
        <f>(J70/I70)</f>
        <v/>
      </c>
      <c r="R70" s="177" t="n">
        <v>0.028</v>
      </c>
      <c r="S70" s="175" t="n">
        <v>0.019</v>
      </c>
      <c r="T70" s="175" t="n">
        <v>0.014</v>
      </c>
      <c r="U70" s="176" t="inlineStr">
        <is>
          <t>MI</t>
        </is>
      </c>
      <c r="V70" s="167">
        <f>IF(G70&gt;5,"Sigma &gt;5",N70/(1.5*Q70))</f>
        <v/>
      </c>
      <c r="W70" s="167">
        <f>S70/R70</f>
        <v/>
      </c>
      <c r="X70" s="101">
        <f>SQRT(POWER(Q70,2)+POWER(S70,2))*SQRT(2)*$X$8</f>
        <v/>
      </c>
      <c r="Y70" s="101">
        <f>SQRT(Q70^2+S70^2)</f>
        <v/>
      </c>
      <c r="Z70" s="101">
        <f>$Z$8*Y70</f>
        <v/>
      </c>
      <c r="AA70" s="102">
        <f>Q70/S70</f>
        <v/>
      </c>
      <c r="AB70" s="198" t="n"/>
      <c r="AC70" s="378" t="n"/>
      <c r="AD70" s="421" t="n"/>
      <c r="AE70" s="421" t="n"/>
      <c r="AF70" s="103" t="n"/>
      <c r="AI70" s="89" t="n">
        <v>0.01282</v>
      </c>
    </row>
    <row r="71" ht="15" customHeight="1">
      <c r="A71" s="98">
        <f>' Cobas assays'!A61</f>
        <v/>
      </c>
      <c r="B71" s="180" t="inlineStr">
        <is>
          <t>CALCIUM</t>
        </is>
      </c>
      <c r="C71" s="99">
        <f>' Cobas assays'!C61</f>
        <v/>
      </c>
      <c r="D71" s="99">
        <f>' Cobas assays'!D61</f>
        <v/>
      </c>
      <c r="E71" s="267" t="n">
        <v>0.083</v>
      </c>
      <c r="F71" s="101">
        <f>1.65*(Q71)+N71</f>
        <v/>
      </c>
      <c r="G71" s="149">
        <f>(E71-N71)/Q71</f>
        <v/>
      </c>
      <c r="H71" s="99">
        <f>' Cobas assays'!N61</f>
        <v/>
      </c>
      <c r="I71" s="99">
        <f>' Cobas assays'!K61</f>
        <v/>
      </c>
      <c r="J71" s="99">
        <f>' Cobas assays'!L61</f>
        <v/>
      </c>
      <c r="K71" s="99">
        <f>' Cobas assays'!F61</f>
        <v/>
      </c>
      <c r="L71" s="175" t="n">
        <v>0.013</v>
      </c>
      <c r="M71" s="176" t="inlineStr">
        <is>
          <t>MI</t>
        </is>
      </c>
      <c r="N71" s="101">
        <f>ABS((I71-K71)/K71)</f>
        <v/>
      </c>
      <c r="O71" s="149">
        <f>N71/(SQRT(POWER(S71,2)+POWER(R71,2)))</f>
        <v/>
      </c>
      <c r="P71" s="149" t="n"/>
      <c r="Q71" s="100">
        <f>(J71/I71)</f>
        <v/>
      </c>
      <c r="R71" s="177" t="n">
        <v>0.028</v>
      </c>
      <c r="S71" s="175" t="n">
        <v>0.019</v>
      </c>
      <c r="T71" s="175" t="n">
        <v>0.014</v>
      </c>
      <c r="U71" s="176" t="inlineStr">
        <is>
          <t>MI</t>
        </is>
      </c>
      <c r="V71" s="167">
        <f>IF(G71&gt;5,"Sigma &gt;5",N71/(1.5*Q71))</f>
        <v/>
      </c>
      <c r="W71" s="167">
        <f>S71/R71</f>
        <v/>
      </c>
      <c r="X71" s="101">
        <f>SQRT(POWER(Q71,2)+POWER(S71,2))*SQRT(2)*$X$8</f>
        <v/>
      </c>
      <c r="Y71" s="101">
        <f>SQRT(Q71^2+S71^2)</f>
        <v/>
      </c>
      <c r="Z71" s="101">
        <f>$Z$8*Y71</f>
        <v/>
      </c>
      <c r="AA71" s="102">
        <f>Q71/S71</f>
        <v/>
      </c>
      <c r="AB71" s="198" t="n"/>
      <c r="AC71" s="378" t="n"/>
      <c r="AD71" s="421" t="n"/>
      <c r="AE71" s="421" t="n"/>
      <c r="AF71" s="103" t="n"/>
      <c r="AI71" s="89" t="n">
        <v>0.01437</v>
      </c>
    </row>
    <row r="72" ht="15" customHeight="1">
      <c r="A72" s="98">
        <f>' Cobas assays'!A62</f>
        <v/>
      </c>
      <c r="B72" s="180" t="inlineStr">
        <is>
          <t>CALCIUM URINE</t>
        </is>
      </c>
      <c r="C72" s="99">
        <f>' Cobas assays'!C62</f>
        <v/>
      </c>
      <c r="D72" s="99">
        <f>' Cobas assays'!D62</f>
        <v/>
      </c>
      <c r="E72" s="178" t="n">
        <v>0.12</v>
      </c>
      <c r="F72" s="101">
        <f>1.65*(Q72)+N72</f>
        <v/>
      </c>
      <c r="G72" s="149">
        <f>(E72-N72)/Q72</f>
        <v/>
      </c>
      <c r="H72" s="99">
        <f>' Cobas assays'!N62</f>
        <v/>
      </c>
      <c r="I72" s="99">
        <f>' Cobas assays'!K62</f>
        <v/>
      </c>
      <c r="J72" s="99">
        <f>' Cobas assays'!L62</f>
        <v/>
      </c>
      <c r="K72" s="99">
        <f>' Cobas assays'!F62</f>
        <v/>
      </c>
      <c r="L72" s="101" t="n">
        <v>0.047</v>
      </c>
      <c r="M72" s="170" t="inlineStr">
        <is>
          <t>OP</t>
        </is>
      </c>
      <c r="N72" s="101">
        <f>ABS((I72-K72)/K72)</f>
        <v/>
      </c>
      <c r="O72" s="149">
        <f>N72/(SQRT(POWER(S72,2)+POWER(R72,2)))</f>
        <v/>
      </c>
      <c r="P72" s="149" t="n"/>
      <c r="Q72" s="100">
        <f>(J72/I72)</f>
        <v/>
      </c>
      <c r="R72" s="100" t="n">
        <v>0.27</v>
      </c>
      <c r="S72" s="101" t="n">
        <v>0.262</v>
      </c>
      <c r="T72" s="101" t="n">
        <v>0.066</v>
      </c>
      <c r="U72" s="170" t="inlineStr">
        <is>
          <t>OP</t>
        </is>
      </c>
      <c r="V72" s="167">
        <f>IF(G72&gt;5,"Sigma &gt;5",N72/(1.5*Q72))</f>
        <v/>
      </c>
      <c r="W72" s="167">
        <f>S72/R72</f>
        <v/>
      </c>
      <c r="X72" s="101">
        <f>SQRT(POWER(Q72,2)+POWER(S72,2))*SQRT(2)*$X$8</f>
        <v/>
      </c>
      <c r="Y72" s="101">
        <f>SQRT(Q72^2+S72^2)</f>
        <v/>
      </c>
      <c r="Z72" s="101">
        <f>$Z$8*Y72</f>
        <v/>
      </c>
      <c r="AA72" s="102">
        <f>Q72/S72</f>
        <v/>
      </c>
      <c r="AB72" s="198" t="n"/>
      <c r="AC72" s="113" t="n"/>
      <c r="AD72" s="114" t="n"/>
      <c r="AE72" s="114" t="n"/>
      <c r="AF72" s="103" t="n"/>
    </row>
    <row r="73" ht="15" customHeight="1">
      <c r="A73" s="98">
        <f>' Cobas assays'!A63</f>
        <v/>
      </c>
      <c r="B73" s="180" t="inlineStr">
        <is>
          <t>CALCIUM URINE</t>
        </is>
      </c>
      <c r="C73" s="99">
        <f>' Cobas assays'!C63</f>
        <v/>
      </c>
      <c r="D73" s="99">
        <f>' Cobas assays'!D63</f>
        <v/>
      </c>
      <c r="E73" s="178" t="n">
        <v>0.12</v>
      </c>
      <c r="F73" s="101">
        <f>1.65*(Q73)+N73</f>
        <v/>
      </c>
      <c r="G73" s="149">
        <f>(E73-N73)/Q73</f>
        <v/>
      </c>
      <c r="H73" s="99">
        <f>' Cobas assays'!N63</f>
        <v/>
      </c>
      <c r="I73" s="99">
        <f>' Cobas assays'!K63</f>
        <v/>
      </c>
      <c r="J73" s="99">
        <f>' Cobas assays'!L63</f>
        <v/>
      </c>
      <c r="K73" s="99">
        <f>' Cobas assays'!F63</f>
        <v/>
      </c>
      <c r="L73" s="101" t="n">
        <v>0.047</v>
      </c>
      <c r="M73" s="170" t="inlineStr">
        <is>
          <t>OP</t>
        </is>
      </c>
      <c r="N73" s="101">
        <f>ABS((I73-K73)/K73)</f>
        <v/>
      </c>
      <c r="O73" s="149">
        <f>N73/(SQRT(POWER(S73,2)+POWER(R73,2)))</f>
        <v/>
      </c>
      <c r="P73" s="149" t="n"/>
      <c r="Q73" s="100">
        <f>(J73/I73)</f>
        <v/>
      </c>
      <c r="R73" s="100" t="n">
        <v>0.27</v>
      </c>
      <c r="S73" s="101" t="n">
        <v>0.262</v>
      </c>
      <c r="T73" s="101" t="n">
        <v>0.066</v>
      </c>
      <c r="U73" s="170" t="inlineStr">
        <is>
          <t>OP</t>
        </is>
      </c>
      <c r="V73" s="167">
        <f>IF(G73&gt;5,"Sigma &gt;5",N73/(1.5*Q73))</f>
        <v/>
      </c>
      <c r="W73" s="167">
        <f>S73/R73</f>
        <v/>
      </c>
      <c r="X73" s="101">
        <f>SQRT(POWER(Q73,2)+POWER(S73,2))*SQRT(2)*$X$8</f>
        <v/>
      </c>
      <c r="Y73" s="101">
        <f>SQRT(Q73^2+S73^2)</f>
        <v/>
      </c>
      <c r="Z73" s="101">
        <f>$Z$8*Y73</f>
        <v/>
      </c>
      <c r="AA73" s="102">
        <f>Q73/S73</f>
        <v/>
      </c>
      <c r="AB73" s="198" t="n"/>
      <c r="AC73" s="113" t="n"/>
      <c r="AD73" s="114" t="n"/>
      <c r="AE73" s="114" t="n"/>
      <c r="AF73" s="103" t="n"/>
    </row>
    <row r="74" ht="15" customHeight="1">
      <c r="A74" s="98">
        <f>' Cobas assays'!A64</f>
        <v/>
      </c>
      <c r="B74" s="180" t="inlineStr">
        <is>
          <t>CARCINOEMBRYONIC AG</t>
        </is>
      </c>
      <c r="C74" s="99">
        <f>' Cobas assays'!C64</f>
        <v/>
      </c>
      <c r="D74" s="99">
        <f>' Cobas assays'!D64</f>
        <v/>
      </c>
      <c r="E74" s="178" t="n">
        <v>0.124</v>
      </c>
      <c r="F74" s="101">
        <f>1.65*(Q74)+N74</f>
        <v/>
      </c>
      <c r="G74" s="149">
        <f>(E74-N74)/Q74</f>
        <v/>
      </c>
      <c r="H74" s="99">
        <f>' Cobas assays'!N64</f>
        <v/>
      </c>
      <c r="I74" s="99">
        <f>' Cobas assays'!K64</f>
        <v/>
      </c>
      <c r="J74" s="99">
        <f>' Cobas assays'!L64</f>
        <v/>
      </c>
      <c r="K74" s="99">
        <f>' Cobas assays'!F64</f>
        <v/>
      </c>
      <c r="L74" s="101" t="n">
        <v>0.07099999999999999</v>
      </c>
      <c r="M74" s="170" t="inlineStr">
        <is>
          <t>OP</t>
        </is>
      </c>
      <c r="N74" s="101">
        <f>ABS((I74-K74)/K74)</f>
        <v/>
      </c>
      <c r="O74" s="149">
        <f>N74/(SQRT(POWER(S74,2)+POWER(R74,2)))</f>
        <v/>
      </c>
      <c r="P74" s="149" t="n"/>
      <c r="Q74" s="100">
        <f>(J74/I74)</f>
        <v/>
      </c>
      <c r="R74" s="100" t="n">
        <v>0.556</v>
      </c>
      <c r="S74" s="101" t="n">
        <v>0.127</v>
      </c>
      <c r="T74" s="101" t="n">
        <v>0.032</v>
      </c>
      <c r="U74" s="170" t="inlineStr">
        <is>
          <t>OP</t>
        </is>
      </c>
      <c r="V74" s="167">
        <f>IF(G74&gt;5,"Sigma &gt;5",N74/(1.5*Q74))</f>
        <v/>
      </c>
      <c r="W74" s="167">
        <f>S74/R74</f>
        <v/>
      </c>
      <c r="X74" s="101">
        <f>SQRT(POWER(Q74,2)+POWER(S74,2))*SQRT(2)*$X$8</f>
        <v/>
      </c>
      <c r="Y74" s="101">
        <f>SQRT(Q74^2+S74^2)</f>
        <v/>
      </c>
      <c r="Z74" s="101">
        <f>$Z$8*Y74</f>
        <v/>
      </c>
      <c r="AA74" s="102">
        <f>Q74/S74</f>
        <v/>
      </c>
      <c r="AB74" s="198" t="n"/>
      <c r="AC74" s="378" t="n"/>
      <c r="AD74" s="421" t="n"/>
      <c r="AE74" s="421" t="n"/>
      <c r="AI74" s="89" t="n">
        <v>0.01414</v>
      </c>
    </row>
    <row r="75" ht="15" customHeight="1">
      <c r="A75" s="98">
        <f>' Cobas assays'!A65</f>
        <v/>
      </c>
      <c r="B75" s="180" t="inlineStr">
        <is>
          <t>CARCINOEMBRYONIC AG</t>
        </is>
      </c>
      <c r="C75" s="99">
        <f>' Cobas assays'!C65</f>
        <v/>
      </c>
      <c r="D75" s="99">
        <f>' Cobas assays'!D65</f>
        <v/>
      </c>
      <c r="E75" s="178" t="n">
        <v>0.124</v>
      </c>
      <c r="F75" s="101">
        <f>1.65*(Q75)+N75</f>
        <v/>
      </c>
      <c r="G75" s="149">
        <f>(E75-N75)/Q75</f>
        <v/>
      </c>
      <c r="H75" s="99">
        <f>' Cobas assays'!N65</f>
        <v/>
      </c>
      <c r="I75" s="99">
        <f>' Cobas assays'!K65</f>
        <v/>
      </c>
      <c r="J75" s="99">
        <f>' Cobas assays'!L65</f>
        <v/>
      </c>
      <c r="K75" s="99">
        <f>' Cobas assays'!F65</f>
        <v/>
      </c>
      <c r="L75" s="101" t="n">
        <v>0.07099999999999999</v>
      </c>
      <c r="M75" s="170" t="inlineStr">
        <is>
          <t>OP</t>
        </is>
      </c>
      <c r="N75" s="101">
        <f>ABS((I75-K75)/K75)</f>
        <v/>
      </c>
      <c r="O75" s="149">
        <f>N75/(SQRT(POWER(S75,2)+POWER(R75,2)))</f>
        <v/>
      </c>
      <c r="P75" s="149" t="n"/>
      <c r="Q75" s="100">
        <f>(J75/I75)</f>
        <v/>
      </c>
      <c r="R75" s="100" t="n">
        <v>0.556</v>
      </c>
      <c r="S75" s="101" t="n">
        <v>0.127</v>
      </c>
      <c r="T75" s="101" t="n">
        <v>0.032</v>
      </c>
      <c r="U75" s="170" t="inlineStr">
        <is>
          <t>OP</t>
        </is>
      </c>
      <c r="V75" s="167">
        <f>IF(G75&gt;5,"Sigma &gt;5",N75/(1.5*Q75))</f>
        <v/>
      </c>
      <c r="W75" s="167">
        <f>S75/R75</f>
        <v/>
      </c>
      <c r="X75" s="101">
        <f>SQRT(POWER(Q75,2)+POWER(S75,2))*SQRT(2)*$X$8</f>
        <v/>
      </c>
      <c r="Y75" s="101">
        <f>SQRT(Q75^2+S75^2)</f>
        <v/>
      </c>
      <c r="Z75" s="101">
        <f>$Z$8*Y75</f>
        <v/>
      </c>
      <c r="AA75" s="102">
        <f>Q75/S75</f>
        <v/>
      </c>
      <c r="AB75" s="198" t="n"/>
      <c r="AC75" s="378" t="n"/>
      <c r="AD75" s="421" t="n"/>
      <c r="AE75" s="421" t="n"/>
      <c r="AI75" s="89" t="n">
        <v>0.02069</v>
      </c>
    </row>
    <row r="76" ht="15" customHeight="1">
      <c r="A76" s="98">
        <f>' Cobas assays'!A66</f>
        <v/>
      </c>
      <c r="B76" s="180" t="inlineStr">
        <is>
          <t>CHLORIDE</t>
        </is>
      </c>
      <c r="C76" s="99">
        <f>' Cobas assays'!C66</f>
        <v/>
      </c>
      <c r="D76" s="99">
        <f>' Cobas assays'!D66</f>
        <v/>
      </c>
      <c r="E76" s="178" t="n">
        <v>0.05</v>
      </c>
      <c r="F76" s="101">
        <f>1.65*(Q76)+N76</f>
        <v/>
      </c>
      <c r="G76" s="149">
        <f>(E76-N76)/Q76</f>
        <v/>
      </c>
      <c r="H76" s="99">
        <f>' Cobas assays'!N66</f>
        <v/>
      </c>
      <c r="I76" s="99">
        <f>' Cobas assays'!K66</f>
        <v/>
      </c>
      <c r="J76" s="99">
        <f>' Cobas assays'!L66</f>
        <v/>
      </c>
      <c r="K76" s="99">
        <f>' Cobas assays'!F66</f>
        <v/>
      </c>
      <c r="L76" s="101" t="n">
        <v>0.007</v>
      </c>
      <c r="M76" s="170" t="inlineStr">
        <is>
          <t>MI</t>
        </is>
      </c>
      <c r="N76" s="101">
        <f>ABS((I76-K76)/K76)</f>
        <v/>
      </c>
      <c r="O76" s="149">
        <f>N76/(SQRT(POWER(S76,2)+POWER(R76,2)))</f>
        <v/>
      </c>
      <c r="P76" s="149" t="n"/>
      <c r="Q76" s="100">
        <f>(J76/I76)</f>
        <v/>
      </c>
      <c r="R76" s="100" t="n">
        <v>0.015</v>
      </c>
      <c r="S76" s="101" t="n">
        <v>0.012</v>
      </c>
      <c r="T76" s="101" t="n">
        <v>0.008999999999999999</v>
      </c>
      <c r="U76" s="170" t="inlineStr">
        <is>
          <t>MI</t>
        </is>
      </c>
      <c r="V76" s="167">
        <f>IF(G76&gt;5,"Sigma &gt;5",N76/(1.5*Q76))</f>
        <v/>
      </c>
      <c r="W76" s="167">
        <f>S76/R76</f>
        <v/>
      </c>
      <c r="X76" s="101">
        <f>SQRT(POWER(Q76,2)+POWER(S76,2))*SQRT(2)*$X$8</f>
        <v/>
      </c>
      <c r="Y76" s="101">
        <f>SQRT(Q76^2+S76^2)</f>
        <v/>
      </c>
      <c r="Z76" s="101">
        <f>$Z$8*Y76</f>
        <v/>
      </c>
      <c r="AA76" s="102">
        <f>Q76/S76</f>
        <v/>
      </c>
      <c r="AB76" s="198" t="n"/>
      <c r="AC76" s="378" t="n"/>
      <c r="AD76" s="421" t="n"/>
      <c r="AE76" s="421" t="n"/>
      <c r="AI76" s="89" t="n">
        <v>0.01754</v>
      </c>
    </row>
    <row r="77" ht="15" customHeight="1">
      <c r="A77" s="98">
        <f>' Cobas assays'!A67</f>
        <v/>
      </c>
      <c r="B77" s="180" t="inlineStr">
        <is>
          <t>CHLORIDE</t>
        </is>
      </c>
      <c r="C77" s="99">
        <f>' Cobas assays'!C67</f>
        <v/>
      </c>
      <c r="D77" s="99">
        <f>' Cobas assays'!D67</f>
        <v/>
      </c>
      <c r="E77" s="178" t="n">
        <v>0.05</v>
      </c>
      <c r="F77" s="101">
        <f>1.65*(Q77)+N77</f>
        <v/>
      </c>
      <c r="G77" s="149">
        <f>(E77-N77)/Q77</f>
        <v/>
      </c>
      <c r="H77" s="99">
        <f>' Cobas assays'!N67</f>
        <v/>
      </c>
      <c r="I77" s="99">
        <f>' Cobas assays'!K67</f>
        <v/>
      </c>
      <c r="J77" s="99">
        <f>' Cobas assays'!L67</f>
        <v/>
      </c>
      <c r="K77" s="99">
        <f>' Cobas assays'!F67</f>
        <v/>
      </c>
      <c r="L77" s="101" t="n">
        <v>0.007</v>
      </c>
      <c r="M77" s="170" t="inlineStr">
        <is>
          <t>MI</t>
        </is>
      </c>
      <c r="N77" s="101">
        <f>ABS((I77-K77)/K77)</f>
        <v/>
      </c>
      <c r="O77" s="149">
        <f>N77/(SQRT(POWER(S77,2)+POWER(R77,2)))</f>
        <v/>
      </c>
      <c r="P77" s="149" t="n"/>
      <c r="Q77" s="100">
        <f>(J77/I77)</f>
        <v/>
      </c>
      <c r="R77" s="100" t="n">
        <v>0.015</v>
      </c>
      <c r="S77" s="101" t="n">
        <v>0.012</v>
      </c>
      <c r="T77" s="101" t="n">
        <v>0.008999999999999999</v>
      </c>
      <c r="U77" s="170" t="inlineStr">
        <is>
          <t>MI</t>
        </is>
      </c>
      <c r="V77" s="167">
        <f>IF(G77&gt;5,"Sigma &gt;5",N77/(1.5*Q77))</f>
        <v/>
      </c>
      <c r="W77" s="167">
        <f>S77/R77</f>
        <v/>
      </c>
      <c r="X77" s="101">
        <f>SQRT(POWER(Q77,2)+POWER(S77,2))*SQRT(2)*$X$8</f>
        <v/>
      </c>
      <c r="Y77" s="101">
        <f>SQRT(Q77^2+S77^2)</f>
        <v/>
      </c>
      <c r="Z77" s="101">
        <f>$Z$8*Y77</f>
        <v/>
      </c>
      <c r="AA77" s="102">
        <f>Q77/S77</f>
        <v/>
      </c>
      <c r="AB77" s="198" t="n"/>
      <c r="AC77" s="378" t="n"/>
      <c r="AD77" s="421" t="n"/>
      <c r="AE77" s="421" t="n"/>
      <c r="AI77" s="89" t="n">
        <v>0.01613</v>
      </c>
    </row>
    <row r="78" ht="15" customHeight="1">
      <c r="A78" s="98">
        <f>' Cobas assays'!A68</f>
        <v/>
      </c>
      <c r="B78" s="180" t="inlineStr">
        <is>
          <t>CHLORIDE</t>
        </is>
      </c>
      <c r="C78" s="99">
        <f>' Cobas assays'!C68</f>
        <v/>
      </c>
      <c r="D78" s="99">
        <f>' Cobas assays'!D68</f>
        <v/>
      </c>
      <c r="E78" s="178" t="n">
        <v>0.05</v>
      </c>
      <c r="F78" s="101">
        <f>1.65*(Q78)+N78</f>
        <v/>
      </c>
      <c r="G78" s="149">
        <f>(E78-N78)/Q78</f>
        <v/>
      </c>
      <c r="H78" s="99">
        <f>' Cobas assays'!N68</f>
        <v/>
      </c>
      <c r="I78" s="99">
        <f>' Cobas assays'!K68</f>
        <v/>
      </c>
      <c r="J78" s="99">
        <f>' Cobas assays'!L68</f>
        <v/>
      </c>
      <c r="K78" s="99">
        <f>' Cobas assays'!F68</f>
        <v/>
      </c>
      <c r="L78" s="101" t="n">
        <v>0.007</v>
      </c>
      <c r="M78" s="170" t="inlineStr">
        <is>
          <t>MI</t>
        </is>
      </c>
      <c r="N78" s="101">
        <f>ABS((I78-K78)/K78)</f>
        <v/>
      </c>
      <c r="O78" s="149">
        <f>N78/(SQRT(POWER(S78,2)+POWER(R78,2)))</f>
        <v/>
      </c>
      <c r="P78" s="149" t="n"/>
      <c r="Q78" s="100">
        <f>(J78/I78)</f>
        <v/>
      </c>
      <c r="R78" s="100" t="n">
        <v>0.015</v>
      </c>
      <c r="S78" s="101" t="n">
        <v>0.012</v>
      </c>
      <c r="T78" s="101" t="n">
        <v>0.008999999999999999</v>
      </c>
      <c r="U78" s="170" t="inlineStr">
        <is>
          <t>MI</t>
        </is>
      </c>
      <c r="V78" s="167">
        <f>IF(G78&gt;5,"Sigma &gt;5",N78/(1.5*Q78))</f>
        <v/>
      </c>
      <c r="W78" s="167">
        <f>S78/R78</f>
        <v/>
      </c>
      <c r="X78" s="101">
        <f>SQRT(POWER(Q78,2)+POWER(S78,2))*SQRT(2)*$X$8</f>
        <v/>
      </c>
      <c r="Y78" s="101">
        <f>SQRT(Q78^2+S78^2)</f>
        <v/>
      </c>
      <c r="Z78" s="101">
        <f>$Z$8*Y78</f>
        <v/>
      </c>
      <c r="AA78" s="102">
        <f>Q78/S78</f>
        <v/>
      </c>
      <c r="AB78" s="198" t="n"/>
      <c r="AC78" s="378" t="n"/>
      <c r="AD78" s="421" t="n"/>
      <c r="AE78" s="421" t="n"/>
      <c r="AI78" s="89" t="n">
        <v>0.02788</v>
      </c>
    </row>
    <row r="79" ht="15" customHeight="1">
      <c r="A79" s="98">
        <f>' Cobas assays'!A69</f>
        <v/>
      </c>
      <c r="B79" s="180" t="inlineStr">
        <is>
          <t>CHLORIDE</t>
        </is>
      </c>
      <c r="C79" s="99">
        <f>' Cobas assays'!C69</f>
        <v/>
      </c>
      <c r="D79" s="99">
        <f>' Cobas assays'!D69</f>
        <v/>
      </c>
      <c r="E79" s="178" t="n">
        <v>0.05</v>
      </c>
      <c r="F79" s="101">
        <f>1.65*(Q79)+N79</f>
        <v/>
      </c>
      <c r="G79" s="149">
        <f>(E79-N79)/Q79</f>
        <v/>
      </c>
      <c r="H79" s="99">
        <f>' Cobas assays'!N69</f>
        <v/>
      </c>
      <c r="I79" s="99">
        <f>' Cobas assays'!K69</f>
        <v/>
      </c>
      <c r="J79" s="99">
        <f>' Cobas assays'!L69</f>
        <v/>
      </c>
      <c r="K79" s="99">
        <f>' Cobas assays'!F69</f>
        <v/>
      </c>
      <c r="L79" s="101" t="n">
        <v>0.007</v>
      </c>
      <c r="M79" s="170" t="inlineStr">
        <is>
          <t>MI</t>
        </is>
      </c>
      <c r="N79" s="101">
        <f>ABS((I79-K79)/K79)</f>
        <v/>
      </c>
      <c r="O79" s="149">
        <f>N79/(SQRT(POWER(S79,2)+POWER(R79,2)))</f>
        <v/>
      </c>
      <c r="P79" s="149" t="n"/>
      <c r="Q79" s="100">
        <f>(J79/I79)</f>
        <v/>
      </c>
      <c r="R79" s="100" t="n">
        <v>0.015</v>
      </c>
      <c r="S79" s="101" t="n">
        <v>0.012</v>
      </c>
      <c r="T79" s="101" t="n">
        <v>0.008999999999999999</v>
      </c>
      <c r="U79" s="170" t="inlineStr">
        <is>
          <t>MI</t>
        </is>
      </c>
      <c r="V79" s="167">
        <f>IF(G79&gt;5,"Sigma &gt;5",N79/(1.5*Q79))</f>
        <v/>
      </c>
      <c r="W79" s="167">
        <f>S79/R79</f>
        <v/>
      </c>
      <c r="X79" s="101">
        <f>SQRT(POWER(Q79,2)+POWER(S79,2))*SQRT(2)*$X$8</f>
        <v/>
      </c>
      <c r="Y79" s="101">
        <f>SQRT(Q79^2+S79^2)</f>
        <v/>
      </c>
      <c r="Z79" s="101">
        <f>$Z$8*Y79</f>
        <v/>
      </c>
      <c r="AA79" s="102">
        <f>Q79/S79</f>
        <v/>
      </c>
      <c r="AB79" s="198" t="n"/>
      <c r="AC79" s="378" t="n"/>
      <c r="AD79" s="421" t="n"/>
      <c r="AE79" s="421" t="n"/>
      <c r="AI79" s="89" t="n">
        <v>0.02496</v>
      </c>
    </row>
    <row r="80" ht="15" customHeight="1">
      <c r="A80" s="98">
        <f>' Cobas assays'!A70</f>
        <v/>
      </c>
      <c r="B80" s="180" t="inlineStr">
        <is>
          <t>CHLORIDE URINE</t>
        </is>
      </c>
      <c r="C80" s="99">
        <f>' Cobas assays'!C70</f>
        <v/>
      </c>
      <c r="D80" s="99">
        <f>' Cobas assays'!D70</f>
        <v/>
      </c>
      <c r="E80" s="178" t="n">
        <v>0.05</v>
      </c>
      <c r="F80" s="101">
        <f>1.65*(Q80)+N80</f>
        <v/>
      </c>
      <c r="G80" s="149">
        <f>(E80-N80)/Q80</f>
        <v/>
      </c>
      <c r="H80" s="99">
        <f>' Cobas assays'!N70</f>
        <v/>
      </c>
      <c r="I80" s="99">
        <f>' Cobas assays'!K70</f>
        <v/>
      </c>
      <c r="J80" s="99">
        <f>' Cobas assays'!L70</f>
        <v/>
      </c>
      <c r="K80" s="99">
        <f>' Cobas assays'!F70</f>
        <v/>
      </c>
      <c r="L80" s="101" t="inlineStr">
        <is>
          <t>NO VALUE</t>
        </is>
      </c>
      <c r="M80" s="170" t="n"/>
      <c r="N80" s="101">
        <f>ABS((I80-K80)/K80)</f>
        <v/>
      </c>
      <c r="O80" s="149">
        <f>N80/(SQRT(POWER(S80,2)+POWER(R80,2)))</f>
        <v/>
      </c>
      <c r="P80" s="149" t="n"/>
      <c r="Q80" s="100">
        <f>(J80/I80)</f>
        <v/>
      </c>
      <c r="R80" s="100" t="inlineStr">
        <is>
          <t>NO VALUE</t>
        </is>
      </c>
      <c r="S80" s="101" t="n">
        <v>0.012</v>
      </c>
      <c r="T80" s="101" t="inlineStr">
        <is>
          <t>NO VALUE</t>
        </is>
      </c>
      <c r="U80" s="170" t="n"/>
      <c r="V80" s="167">
        <f>IF(G80&gt;5,"Sigma &gt;5",N80/(1.5*Q80))</f>
        <v/>
      </c>
      <c r="W80" s="167">
        <f>S80/R80</f>
        <v/>
      </c>
      <c r="X80" s="101">
        <f>SQRT(POWER(Q80,2)+POWER(S80,2))*SQRT(2)*$X$8</f>
        <v/>
      </c>
      <c r="Y80" s="101">
        <f>SQRT(Q80^2+S80^2)</f>
        <v/>
      </c>
      <c r="Z80" s="101">
        <f>$Z$8*Y80</f>
        <v/>
      </c>
      <c r="AA80" s="102">
        <f>Q80/S80</f>
        <v/>
      </c>
      <c r="AB80" s="198" t="n"/>
      <c r="AC80" s="378" t="n"/>
      <c r="AD80" s="421" t="n"/>
      <c r="AE80" s="421" t="n"/>
      <c r="AF80" s="103" t="n"/>
      <c r="AI80" s="89" t="n">
        <v>0.01763</v>
      </c>
    </row>
    <row r="81" ht="15" customHeight="1">
      <c r="A81" s="98">
        <f>' Cobas assays'!A71</f>
        <v/>
      </c>
      <c r="B81" s="180" t="inlineStr">
        <is>
          <t>CHLORIDE URINE</t>
        </is>
      </c>
      <c r="C81" s="99">
        <f>' Cobas assays'!C71</f>
        <v/>
      </c>
      <c r="D81" s="99">
        <f>' Cobas assays'!D71</f>
        <v/>
      </c>
      <c r="E81" s="178" t="n">
        <v>0.05</v>
      </c>
      <c r="F81" s="101">
        <f>1.65*(Q81)+N81</f>
        <v/>
      </c>
      <c r="G81" s="149">
        <f>(E81-N81)/Q81</f>
        <v/>
      </c>
      <c r="H81" s="99">
        <f>' Cobas assays'!N71</f>
        <v/>
      </c>
      <c r="I81" s="99">
        <f>' Cobas assays'!K71</f>
        <v/>
      </c>
      <c r="J81" s="99">
        <f>' Cobas assays'!L71</f>
        <v/>
      </c>
      <c r="K81" s="99">
        <f>' Cobas assays'!F71</f>
        <v/>
      </c>
      <c r="L81" s="101" t="inlineStr">
        <is>
          <t>NO VALUE</t>
        </is>
      </c>
      <c r="M81" s="170" t="n"/>
      <c r="N81" s="101">
        <f>ABS((I81-K81)/K81)</f>
        <v/>
      </c>
      <c r="O81" s="149">
        <f>N81/(SQRT(POWER(S81,2)+POWER(R81,2)))</f>
        <v/>
      </c>
      <c r="P81" s="149" t="n"/>
      <c r="Q81" s="100">
        <f>(J81/I81)</f>
        <v/>
      </c>
      <c r="R81" s="100" t="inlineStr">
        <is>
          <t>NO VALUE</t>
        </is>
      </c>
      <c r="S81" s="101" t="n">
        <v>0.012</v>
      </c>
      <c r="T81" s="101" t="inlineStr">
        <is>
          <t>NO VALUE</t>
        </is>
      </c>
      <c r="U81" s="170" t="n"/>
      <c r="V81" s="167">
        <f>IF(G81&gt;5,"Sigma &gt;5",N81/(1.5*Q81))</f>
        <v/>
      </c>
      <c r="W81" s="167">
        <f>S81/R81</f>
        <v/>
      </c>
      <c r="X81" s="101">
        <f>SQRT(POWER(Q81,2)+POWER(S81,2))*SQRT(2)*$X$8</f>
        <v/>
      </c>
      <c r="Y81" s="101">
        <f>SQRT(Q81^2+S81^2)</f>
        <v/>
      </c>
      <c r="Z81" s="101">
        <f>$Z$8*Y81</f>
        <v/>
      </c>
      <c r="AA81" s="102">
        <f>Q81/S81</f>
        <v/>
      </c>
      <c r="AB81" s="198" t="n"/>
      <c r="AC81" s="378" t="n"/>
      <c r="AD81" s="421" t="n"/>
      <c r="AE81" s="421" t="n"/>
      <c r="AF81" s="103" t="n"/>
      <c r="AI81" s="89" t="n">
        <v>0.01215</v>
      </c>
    </row>
    <row r="82" ht="15" customHeight="1">
      <c r="A82" s="98">
        <f>' Cobas assays'!A72</f>
        <v/>
      </c>
      <c r="B82" s="48" t="inlineStr">
        <is>
          <t>COMPLEMENT C3</t>
        </is>
      </c>
      <c r="C82" s="99">
        <f>' Cobas assays'!C72</f>
        <v/>
      </c>
      <c r="D82" s="99">
        <f>' Cobas assays'!D72</f>
        <v/>
      </c>
      <c r="E82" s="178" t="n">
        <v>0.08400000000000001</v>
      </c>
      <c r="F82" s="101">
        <f>1.65*(Q82)+N82</f>
        <v/>
      </c>
      <c r="G82" s="149">
        <f>(E82-N82)/Q82</f>
        <v/>
      </c>
      <c r="H82" s="99">
        <f>' Cobas assays'!N72</f>
        <v/>
      </c>
      <c r="I82" s="99">
        <f>' Cobas assays'!K72</f>
        <v/>
      </c>
      <c r="J82" s="99">
        <f>' Cobas assays'!L72</f>
        <v/>
      </c>
      <c r="K82" s="99">
        <f>' Cobas assays'!F72</f>
        <v/>
      </c>
      <c r="L82" s="101" t="n">
        <v>0.041</v>
      </c>
      <c r="M82" s="170" t="inlineStr">
        <is>
          <t>DE</t>
        </is>
      </c>
      <c r="N82" s="101">
        <f>ABS((I82-K82)/K82)</f>
        <v/>
      </c>
      <c r="O82" s="149">
        <f>N82/(SQRT(POWER(S82,2)+POWER(R82,2)))</f>
        <v/>
      </c>
      <c r="P82" s="149" t="n"/>
      <c r="Q82" s="100">
        <f>(J82/I82)</f>
        <v/>
      </c>
      <c r="R82" s="100" t="n">
        <v>0.156</v>
      </c>
      <c r="S82" s="101" t="n">
        <v>0.052</v>
      </c>
      <c r="T82" s="101" t="n">
        <v>0.026</v>
      </c>
      <c r="U82" s="170" t="inlineStr">
        <is>
          <t>DE</t>
        </is>
      </c>
      <c r="V82" s="167">
        <f>IF(G82&gt;5,"Sigma &gt;5",N82/(1.5*Q82))</f>
        <v/>
      </c>
      <c r="W82" s="167">
        <f>S82/R82</f>
        <v/>
      </c>
      <c r="X82" s="101">
        <f>SQRT(POWER(Q82,2)+POWER(S82,2))*SQRT(2)*$X$8</f>
        <v/>
      </c>
      <c r="Y82" s="101">
        <f>SQRT(Q82^2+S82^2)</f>
        <v/>
      </c>
      <c r="Z82" s="101">
        <f>$Z$8*Y82</f>
        <v/>
      </c>
      <c r="AA82" s="102">
        <f>Q82/S82</f>
        <v/>
      </c>
      <c r="AB82" s="198" t="n"/>
      <c r="AC82" s="378" t="n"/>
      <c r="AD82" s="421" t="n"/>
      <c r="AE82" s="421" t="n"/>
      <c r="AI82" s="89" t="n">
        <v>0.01405</v>
      </c>
    </row>
    <row r="83" ht="15" customHeight="1">
      <c r="A83" s="98">
        <f>' Cobas assays'!A73</f>
        <v/>
      </c>
      <c r="B83" s="48" t="inlineStr">
        <is>
          <t>COMPLEMENT C3</t>
        </is>
      </c>
      <c r="C83" s="99">
        <f>' Cobas assays'!C73</f>
        <v/>
      </c>
      <c r="D83" s="99">
        <f>' Cobas assays'!D73</f>
        <v/>
      </c>
      <c r="E83" s="178" t="n">
        <v>0.08400000000000001</v>
      </c>
      <c r="F83" s="101">
        <f>1.65*(Q83)+N83</f>
        <v/>
      </c>
      <c r="G83" s="149">
        <f>(E83-N83)/Q83</f>
        <v/>
      </c>
      <c r="H83" s="99">
        <f>' Cobas assays'!N73</f>
        <v/>
      </c>
      <c r="I83" s="99">
        <f>' Cobas assays'!K73</f>
        <v/>
      </c>
      <c r="J83" s="99">
        <f>' Cobas assays'!L73</f>
        <v/>
      </c>
      <c r="K83" s="99">
        <f>' Cobas assays'!F73</f>
        <v/>
      </c>
      <c r="L83" s="101" t="n">
        <v>0.041</v>
      </c>
      <c r="M83" s="170" t="inlineStr">
        <is>
          <t>DE</t>
        </is>
      </c>
      <c r="N83" s="101">
        <f>ABS((I83-K83)/K83)</f>
        <v/>
      </c>
      <c r="O83" s="149">
        <f>N83/(SQRT(POWER(S83,2)+POWER(R83,2)))</f>
        <v/>
      </c>
      <c r="P83" s="149" t="n"/>
      <c r="Q83" s="100">
        <f>(J83/I83)</f>
        <v/>
      </c>
      <c r="R83" s="100" t="n">
        <v>0.156</v>
      </c>
      <c r="S83" s="101" t="n">
        <v>0.052</v>
      </c>
      <c r="T83" s="101" t="inlineStr">
        <is>
          <t>2,6%</t>
        </is>
      </c>
      <c r="U83" s="170" t="inlineStr">
        <is>
          <t>DE</t>
        </is>
      </c>
      <c r="V83" s="167">
        <f>IF(G83&gt;5,"Sigma &gt;5",N83/(1.5*Q83))</f>
        <v/>
      </c>
      <c r="W83" s="167">
        <f>S83/R83</f>
        <v/>
      </c>
      <c r="X83" s="101">
        <f>SQRT(POWER(Q83,2)+POWER(S83,2))*SQRT(2)*$X$8</f>
        <v/>
      </c>
      <c r="Y83" s="101">
        <f>SQRT(Q83^2+S83^2)</f>
        <v/>
      </c>
      <c r="Z83" s="101">
        <f>$Z$8*Y83</f>
        <v/>
      </c>
      <c r="AA83" s="102">
        <f>Q83/S83</f>
        <v/>
      </c>
      <c r="AB83" s="198" t="n"/>
      <c r="AC83" s="378" t="n"/>
      <c r="AD83" s="421" t="n"/>
      <c r="AE83" s="421" t="n"/>
      <c r="AI83" s="89" t="n">
        <v>0.01724</v>
      </c>
    </row>
    <row r="84" ht="15" customHeight="1">
      <c r="A84" s="98">
        <f>' Cobas assays'!A74</f>
        <v/>
      </c>
      <c r="B84" s="207" t="inlineStr">
        <is>
          <t>COMPLEMENT C4</t>
        </is>
      </c>
      <c r="C84" s="99">
        <f>' Cobas assays'!C74</f>
        <v/>
      </c>
      <c r="D84" s="99">
        <f>' Cobas assays'!D74</f>
        <v/>
      </c>
      <c r="E84" s="178" t="n">
        <v>0.08</v>
      </c>
      <c r="F84" s="101">
        <f>1.65*(Q84)+N84</f>
        <v/>
      </c>
      <c r="G84" s="149">
        <f>(E84-N84)/Q84</f>
        <v/>
      </c>
      <c r="H84" s="99">
        <f>' Cobas assays'!N74</f>
        <v/>
      </c>
      <c r="I84" s="99">
        <f>' Cobas assays'!K74</f>
        <v/>
      </c>
      <c r="J84" s="99">
        <f>' Cobas assays'!L74</f>
        <v/>
      </c>
      <c r="K84" s="99">
        <f>' Cobas assays'!F74</f>
        <v/>
      </c>
      <c r="L84" s="101" t="n">
        <v>0.043</v>
      </c>
      <c r="M84" s="170" t="inlineStr">
        <is>
          <t>OP</t>
        </is>
      </c>
      <c r="N84" s="101">
        <f>ABS((I84-K84)/K84)</f>
        <v/>
      </c>
      <c r="O84" s="149">
        <f>N84/(SQRT(POWER(S84,2)+POWER(R84,2)))</f>
        <v/>
      </c>
      <c r="P84" s="149" t="n"/>
      <c r="Q84" s="100">
        <f>(J84/I84)</f>
        <v/>
      </c>
      <c r="R84" s="100" t="n">
        <v>0.334</v>
      </c>
      <c r="S84" s="101" t="n">
        <v>0.089</v>
      </c>
      <c r="T84" s="101" t="n">
        <v>0.045</v>
      </c>
      <c r="U84" s="170" t="inlineStr">
        <is>
          <t>OP</t>
        </is>
      </c>
      <c r="V84" s="167">
        <f>IF(G84&gt;5,"Sigma &gt;5",N84/(1.5*Q84))</f>
        <v/>
      </c>
      <c r="W84" s="167">
        <f>S84/R84</f>
        <v/>
      </c>
      <c r="X84" s="101">
        <f>SQRT(POWER(Q84,2)+POWER(S84,2))*SQRT(2)*$X$8</f>
        <v/>
      </c>
      <c r="Y84" s="101">
        <f>SQRT(Q84^2+S84^2)</f>
        <v/>
      </c>
      <c r="Z84" s="101">
        <f>$Z$8*Y84</f>
        <v/>
      </c>
      <c r="AA84" s="102">
        <f>Q84/S84</f>
        <v/>
      </c>
      <c r="AB84" s="198" t="n"/>
      <c r="AC84" s="378" t="n"/>
      <c r="AD84" s="421" t="n"/>
      <c r="AE84" s="421" t="n"/>
      <c r="AF84" s="103" t="n"/>
      <c r="AI84" s="89" t="n">
        <v>0.02181</v>
      </c>
    </row>
    <row r="85" ht="15" customHeight="1">
      <c r="A85" s="98">
        <f>' Cobas assays'!A75</f>
        <v/>
      </c>
      <c r="B85" s="180" t="inlineStr">
        <is>
          <t>COMPLEMENT C4</t>
        </is>
      </c>
      <c r="C85" s="99">
        <f>' Cobas assays'!C75</f>
        <v/>
      </c>
      <c r="D85" s="99">
        <f>' Cobas assays'!D75</f>
        <v/>
      </c>
      <c r="E85" s="178" t="n">
        <v>0.08</v>
      </c>
      <c r="F85" s="101">
        <f>1.65*(Q85)+N85</f>
        <v/>
      </c>
      <c r="G85" s="149">
        <f>(E85-N85)/Q85</f>
        <v/>
      </c>
      <c r="H85" s="99">
        <f>' Cobas assays'!N75</f>
        <v/>
      </c>
      <c r="I85" s="99">
        <f>' Cobas assays'!K75</f>
        <v/>
      </c>
      <c r="J85" s="99">
        <f>' Cobas assays'!L75</f>
        <v/>
      </c>
      <c r="K85" s="99">
        <f>' Cobas assays'!F75</f>
        <v/>
      </c>
      <c r="L85" s="101" t="n">
        <v>0.043</v>
      </c>
      <c r="M85" s="170" t="inlineStr">
        <is>
          <t>OP</t>
        </is>
      </c>
      <c r="N85" s="101">
        <f>ABS((I85-K85)/K85)</f>
        <v/>
      </c>
      <c r="O85" s="149">
        <f>N85/(SQRT(POWER(S85,2)+POWER(R85,2)))</f>
        <v/>
      </c>
      <c r="P85" s="149" t="n"/>
      <c r="Q85" s="100">
        <f>(J85/I85)</f>
        <v/>
      </c>
      <c r="R85" s="100" t="n">
        <v>0.334</v>
      </c>
      <c r="S85" s="101" t="n">
        <v>0.089</v>
      </c>
      <c r="T85" s="101" t="n">
        <v>0.045</v>
      </c>
      <c r="U85" s="170" t="inlineStr">
        <is>
          <t>OP</t>
        </is>
      </c>
      <c r="V85" s="167">
        <f>IF(G85&gt;5,"Sigma &gt;5",N85/(1.5*Q85))</f>
        <v/>
      </c>
      <c r="W85" s="167">
        <f>S85/R85</f>
        <v/>
      </c>
      <c r="X85" s="101">
        <f>SQRT(POWER(Q85,2)+POWER(S85,2))*SQRT(2)*$X$8</f>
        <v/>
      </c>
      <c r="Y85" s="101">
        <f>SQRT(Q85^2+S85^2)</f>
        <v/>
      </c>
      <c r="Z85" s="101">
        <f>$Z$8*Y85</f>
        <v/>
      </c>
      <c r="AA85" s="102">
        <f>Q85/S85</f>
        <v/>
      </c>
      <c r="AB85" s="198" t="n"/>
      <c r="AC85" s="378" t="n"/>
      <c r="AD85" s="421" t="n"/>
      <c r="AE85" s="421" t="n"/>
      <c r="AI85" s="89" t="n">
        <v>0.01657</v>
      </c>
    </row>
    <row r="86" ht="15" customHeight="1">
      <c r="A86" s="98">
        <f>' Cobas assays'!A76</f>
        <v/>
      </c>
      <c r="B86" s="180" t="inlineStr">
        <is>
          <t>CONJUGATED BILIRUBIN</t>
        </is>
      </c>
      <c r="C86" s="99">
        <f>' Cobas assays'!C76</f>
        <v/>
      </c>
      <c r="D86" s="99">
        <f>' Cobas assays'!D76</f>
        <v/>
      </c>
      <c r="E86" s="267" t="n">
        <v>0.445</v>
      </c>
      <c r="F86" s="101">
        <f>1.65*(Q86)+N86</f>
        <v/>
      </c>
      <c r="G86" s="149">
        <f>(E86-N86)/Q86</f>
        <v/>
      </c>
      <c r="H86" s="99">
        <f>' Cobas assays'!N76</f>
        <v/>
      </c>
      <c r="I86" s="99">
        <f>' Cobas assays'!K76</f>
        <v/>
      </c>
      <c r="J86" s="99">
        <f>' Cobas assays'!L76</f>
        <v/>
      </c>
      <c r="K86" s="99">
        <f>' Cobas assays'!F76</f>
        <v/>
      </c>
      <c r="L86" s="268" t="n">
        <v>0.142</v>
      </c>
      <c r="M86" s="170" t="inlineStr">
        <is>
          <t>DE</t>
        </is>
      </c>
      <c r="N86" s="101">
        <f>ABS((I86-K86)/K86)</f>
        <v/>
      </c>
      <c r="O86" s="149">
        <f>N86/(SQRT(POWER(S86,2)+POWER(R86,2)))</f>
        <v/>
      </c>
      <c r="P86" s="149" t="n"/>
      <c r="Q86" s="100">
        <f>(J86/I86)</f>
        <v/>
      </c>
      <c r="R86" s="100" t="n">
        <v>0.432</v>
      </c>
      <c r="S86" s="101" t="n">
        <v>0.368</v>
      </c>
      <c r="T86" s="268" t="n">
        <v>0.184</v>
      </c>
      <c r="U86" s="170" t="inlineStr">
        <is>
          <t>DE</t>
        </is>
      </c>
      <c r="V86" s="167">
        <f>IF(G86&gt;5,"Sigma &gt;5",N86/(1.5*Q86))</f>
        <v/>
      </c>
      <c r="W86" s="167">
        <f>S86/R86</f>
        <v/>
      </c>
      <c r="X86" s="101">
        <f>SQRT(POWER(Q86,2)+POWER(S86,2))*SQRT(2)*$X$8</f>
        <v/>
      </c>
      <c r="Y86" s="101">
        <f>SQRT(Q86^2+S86^2)</f>
        <v/>
      </c>
      <c r="Z86" s="101">
        <f>$Z$8*Y86</f>
        <v/>
      </c>
      <c r="AA86" s="102">
        <f>Q86/S86</f>
        <v/>
      </c>
      <c r="AB86" s="198" t="n"/>
      <c r="AC86" s="378" t="n"/>
      <c r="AD86" s="421" t="n"/>
      <c r="AE86" s="421" t="n"/>
    </row>
    <row r="87" ht="15" customHeight="1">
      <c r="A87" s="98">
        <f>' Cobas assays'!A77</f>
        <v/>
      </c>
      <c r="B87" s="180" t="inlineStr">
        <is>
          <t>CONJUGATED BILIRUBIN</t>
        </is>
      </c>
      <c r="C87" s="99">
        <f>' Cobas assays'!C77</f>
        <v/>
      </c>
      <c r="D87" s="99">
        <f>' Cobas assays'!D77</f>
        <v/>
      </c>
      <c r="E87" s="267" t="n">
        <v>0.445</v>
      </c>
      <c r="F87" s="101">
        <f>1.65*(Q87)+N87</f>
        <v/>
      </c>
      <c r="G87" s="149">
        <f>(E87-N87)/Q87</f>
        <v/>
      </c>
      <c r="H87" s="99">
        <f>' Cobas assays'!N77</f>
        <v/>
      </c>
      <c r="I87" s="99">
        <f>' Cobas assays'!K77</f>
        <v/>
      </c>
      <c r="J87" s="99">
        <f>' Cobas assays'!L77</f>
        <v/>
      </c>
      <c r="K87" s="99">
        <f>' Cobas assays'!F77</f>
        <v/>
      </c>
      <c r="L87" s="268" t="n">
        <v>0.142</v>
      </c>
      <c r="M87" s="170" t="inlineStr">
        <is>
          <t>DE</t>
        </is>
      </c>
      <c r="N87" s="101">
        <f>ABS((I87-K87)/K87)</f>
        <v/>
      </c>
      <c r="O87" s="149">
        <f>N87/(SQRT(POWER(S87,2)+POWER(R87,2)))</f>
        <v/>
      </c>
      <c r="P87" s="149" t="n"/>
      <c r="Q87" s="100">
        <f>(J87/I87)</f>
        <v/>
      </c>
      <c r="R87" s="100" t="n">
        <v>0.432</v>
      </c>
      <c r="S87" s="101" t="n">
        <v>0.368</v>
      </c>
      <c r="T87" s="268" t="n">
        <v>0.184</v>
      </c>
      <c r="U87" s="170" t="inlineStr">
        <is>
          <t>DE</t>
        </is>
      </c>
      <c r="V87" s="167">
        <f>IF(G87&gt;5,"Sigma &gt;5",N87/(1.5*Q87))</f>
        <v/>
      </c>
      <c r="W87" s="167">
        <f>S87/R87</f>
        <v/>
      </c>
      <c r="X87" s="101">
        <f>SQRT(POWER(Q87,2)+POWER(S87,2))*SQRT(2)*$X$8</f>
        <v/>
      </c>
      <c r="Y87" s="101">
        <f>SQRT(Q87^2+S87^2)</f>
        <v/>
      </c>
      <c r="Z87" s="101">
        <f>$Z$8*Y87</f>
        <v/>
      </c>
      <c r="AA87" s="102">
        <f>Q87/S87</f>
        <v/>
      </c>
      <c r="AB87" s="198" t="n"/>
      <c r="AC87" s="378" t="n"/>
      <c r="AD87" s="421" t="n"/>
      <c r="AE87" s="421" t="n"/>
    </row>
    <row r="88" ht="15" customHeight="1">
      <c r="A88" s="98">
        <f>' Cobas assays'!A78</f>
        <v/>
      </c>
      <c r="B88" s="180" t="inlineStr">
        <is>
          <t>CONJUGATED BILIRUBIN</t>
        </is>
      </c>
      <c r="C88" s="99">
        <f>' Cobas assays'!C78</f>
        <v/>
      </c>
      <c r="D88" s="99">
        <f>' Cobas assays'!D78</f>
        <v/>
      </c>
      <c r="E88" s="267" t="n">
        <v>0.445</v>
      </c>
      <c r="F88" s="101">
        <f>1.65*(Q88)+N88</f>
        <v/>
      </c>
      <c r="G88" s="149">
        <f>(E88-N88)/Q88</f>
        <v/>
      </c>
      <c r="H88" s="99">
        <f>' Cobas assays'!N78</f>
        <v/>
      </c>
      <c r="I88" s="99">
        <f>' Cobas assays'!K78</f>
        <v/>
      </c>
      <c r="J88" s="99">
        <f>' Cobas assays'!L78</f>
        <v/>
      </c>
      <c r="K88" s="99">
        <f>' Cobas assays'!F78</f>
        <v/>
      </c>
      <c r="L88" s="268" t="n">
        <v>0.142</v>
      </c>
      <c r="M88" s="170" t="inlineStr">
        <is>
          <t>DE</t>
        </is>
      </c>
      <c r="N88" s="101">
        <f>ABS((I88-K88)/K88)</f>
        <v/>
      </c>
      <c r="O88" s="149">
        <f>N88/(SQRT(POWER(S88,2)+POWER(R88,2)))</f>
        <v/>
      </c>
      <c r="P88" s="149" t="n"/>
      <c r="Q88" s="100">
        <f>(J88/I88)</f>
        <v/>
      </c>
      <c r="R88" s="100" t="n">
        <v>0.432</v>
      </c>
      <c r="S88" s="101" t="n">
        <v>0.368</v>
      </c>
      <c r="T88" s="268" t="n">
        <v>0.184</v>
      </c>
      <c r="U88" s="170" t="inlineStr">
        <is>
          <t>DE</t>
        </is>
      </c>
      <c r="V88" s="167">
        <f>IF(G88&gt;5,"Sigma &gt;5",N88/(1.5*Q88))</f>
        <v/>
      </c>
      <c r="W88" s="167">
        <f>S88/R88</f>
        <v/>
      </c>
      <c r="X88" s="101">
        <f>SQRT(POWER(Q88,2)+POWER(S88,2))*SQRT(2)*$X$8</f>
        <v/>
      </c>
      <c r="Y88" s="101">
        <f>SQRT(Q88^2+S88^2)</f>
        <v/>
      </c>
      <c r="Z88" s="101">
        <f>$Z$8*Y88</f>
        <v/>
      </c>
      <c r="AA88" s="102">
        <f>Q88/S88</f>
        <v/>
      </c>
      <c r="AB88" s="198" t="n"/>
      <c r="AC88" s="378" t="n"/>
      <c r="AD88" s="421" t="n"/>
      <c r="AE88" s="421" t="n"/>
      <c r="AI88" s="89" t="n">
        <v>0.03545</v>
      </c>
    </row>
    <row r="89" ht="15" customHeight="1">
      <c r="A89" s="98">
        <f>' Cobas assays'!A79</f>
        <v/>
      </c>
      <c r="B89" s="180" t="inlineStr">
        <is>
          <t>CONJUGATED BILIRUBIN</t>
        </is>
      </c>
      <c r="C89" s="99">
        <f>' Cobas assays'!C79</f>
        <v/>
      </c>
      <c r="D89" s="99">
        <f>' Cobas assays'!D79</f>
        <v/>
      </c>
      <c r="E89" s="267" t="n">
        <v>0.445</v>
      </c>
      <c r="F89" s="101">
        <f>1.65*(Q89)+N89</f>
        <v/>
      </c>
      <c r="G89" s="149">
        <f>(E89-N89)/Q89</f>
        <v/>
      </c>
      <c r="H89" s="99">
        <f>' Cobas assays'!N79</f>
        <v/>
      </c>
      <c r="I89" s="99">
        <f>' Cobas assays'!K79</f>
        <v/>
      </c>
      <c r="J89" s="99">
        <f>' Cobas assays'!L79</f>
        <v/>
      </c>
      <c r="K89" s="99">
        <f>' Cobas assays'!F79</f>
        <v/>
      </c>
      <c r="L89" s="268" t="n">
        <v>0.142</v>
      </c>
      <c r="M89" s="170" t="inlineStr">
        <is>
          <t>DE</t>
        </is>
      </c>
      <c r="N89" s="101">
        <f>ABS((I89-K89)/K89)</f>
        <v/>
      </c>
      <c r="O89" s="149">
        <f>N89/(SQRT(POWER(S89,2)+POWER(R89,2)))</f>
        <v/>
      </c>
      <c r="P89" s="149" t="n"/>
      <c r="Q89" s="100">
        <f>(J89/I89)</f>
        <v/>
      </c>
      <c r="R89" s="100" t="n">
        <v>0.432</v>
      </c>
      <c r="S89" s="101" t="n">
        <v>0.368</v>
      </c>
      <c r="T89" s="268" t="n">
        <v>0.184</v>
      </c>
      <c r="U89" s="170" t="inlineStr">
        <is>
          <t>DE</t>
        </is>
      </c>
      <c r="V89" s="167">
        <f>IF(G89&gt;5,"Sigma &gt;5",N89/(1.5*Q89))</f>
        <v/>
      </c>
      <c r="W89" s="167">
        <f>S89/R89</f>
        <v/>
      </c>
      <c r="X89" s="101">
        <f>SQRT(POWER(Q89,2)+POWER(S89,2))*SQRT(2)*$X$8</f>
        <v/>
      </c>
      <c r="Y89" s="101">
        <f>SQRT(Q89^2+S89^2)</f>
        <v/>
      </c>
      <c r="Z89" s="101">
        <f>$Z$8*Y89</f>
        <v/>
      </c>
      <c r="AA89" s="102">
        <f>Q89/S89</f>
        <v/>
      </c>
      <c r="AB89" s="198" t="n"/>
      <c r="AC89" s="378" t="n"/>
      <c r="AD89" s="421" t="n"/>
      <c r="AE89" s="421" t="n"/>
      <c r="AI89" s="89" t="n">
        <v>0.02572</v>
      </c>
    </row>
    <row r="90" ht="15" customHeight="1">
      <c r="A90" s="98">
        <f>' Cobas assays'!A80</f>
        <v/>
      </c>
      <c r="B90" s="180" t="inlineStr">
        <is>
          <t>CONJUGATED BILIRUBIN</t>
        </is>
      </c>
      <c r="C90" s="99">
        <f>' Cobas assays'!C80</f>
        <v/>
      </c>
      <c r="D90" s="99">
        <f>' Cobas assays'!D80</f>
        <v/>
      </c>
      <c r="E90" s="267" t="n">
        <v>0.445</v>
      </c>
      <c r="F90" s="101">
        <f>1.65*(Q90)+N90</f>
        <v/>
      </c>
      <c r="G90" s="149">
        <f>(E90-N90)/Q90</f>
        <v/>
      </c>
      <c r="H90" s="99">
        <f>' Cobas assays'!N80</f>
        <v/>
      </c>
      <c r="I90" s="99">
        <f>' Cobas assays'!K80</f>
        <v/>
      </c>
      <c r="J90" s="99">
        <f>' Cobas assays'!L80</f>
        <v/>
      </c>
      <c r="K90" s="99">
        <f>' Cobas assays'!F80</f>
        <v/>
      </c>
      <c r="L90" s="268" t="n">
        <v>0.142</v>
      </c>
      <c r="M90" s="170" t="inlineStr">
        <is>
          <t>DE</t>
        </is>
      </c>
      <c r="N90" s="101">
        <f>ABS((I90-K90)/K90)</f>
        <v/>
      </c>
      <c r="O90" s="149">
        <f>N90/(SQRT(POWER(S90,2)+POWER(R90,2)))</f>
        <v/>
      </c>
      <c r="P90" s="149" t="n"/>
      <c r="Q90" s="100">
        <f>(J90/I90)</f>
        <v/>
      </c>
      <c r="R90" s="100" t="n">
        <v>0.432</v>
      </c>
      <c r="S90" s="101" t="n">
        <v>0.368</v>
      </c>
      <c r="T90" s="268" t="n">
        <v>0.184</v>
      </c>
      <c r="U90" s="170" t="inlineStr">
        <is>
          <t>DE</t>
        </is>
      </c>
      <c r="V90" s="167">
        <f>IF(G90&gt;5,"Sigma &gt;5",N90/(1.5*Q90))</f>
        <v/>
      </c>
      <c r="W90" s="167">
        <f>S90/R90</f>
        <v/>
      </c>
      <c r="X90" s="101">
        <f>SQRT(POWER(Q90,2)+POWER(S90,2))*SQRT(2)*$X$8</f>
        <v/>
      </c>
      <c r="Y90" s="101">
        <f>SQRT(Q90^2+S90^2)</f>
        <v/>
      </c>
      <c r="Z90" s="101">
        <f>$Z$8*Y90</f>
        <v/>
      </c>
      <c r="AA90" s="102">
        <f>Q90/S90</f>
        <v/>
      </c>
      <c r="AB90" s="198" t="n"/>
      <c r="AC90" s="378" t="n"/>
      <c r="AD90" s="421" t="n"/>
      <c r="AE90" s="421" t="n"/>
      <c r="AI90" s="89" t="n">
        <v>0.03045</v>
      </c>
    </row>
    <row r="91" ht="15" customHeight="1">
      <c r="A91" s="98">
        <f>' Cobas assays'!A81</f>
        <v/>
      </c>
      <c r="B91" s="180" t="inlineStr">
        <is>
          <t>CONJUGATED BILIRUBIN</t>
        </is>
      </c>
      <c r="C91" s="99">
        <f>' Cobas assays'!C81</f>
        <v/>
      </c>
      <c r="D91" s="99">
        <f>' Cobas assays'!D81</f>
        <v/>
      </c>
      <c r="E91" s="267" t="n">
        <v>0.445</v>
      </c>
      <c r="F91" s="101">
        <f>1.65*(Q91)+N91</f>
        <v/>
      </c>
      <c r="G91" s="149">
        <f>(E91-N91)/Q91</f>
        <v/>
      </c>
      <c r="H91" s="99">
        <f>' Cobas assays'!N81</f>
        <v/>
      </c>
      <c r="I91" s="99">
        <f>' Cobas assays'!K81</f>
        <v/>
      </c>
      <c r="J91" s="99">
        <f>' Cobas assays'!L81</f>
        <v/>
      </c>
      <c r="K91" s="99">
        <f>' Cobas assays'!F81</f>
        <v/>
      </c>
      <c r="L91" s="268" t="n">
        <v>0.142</v>
      </c>
      <c r="M91" s="170" t="inlineStr">
        <is>
          <t>DE</t>
        </is>
      </c>
      <c r="N91" s="101">
        <f>ABS((I91-K91)/K91)</f>
        <v/>
      </c>
      <c r="O91" s="149">
        <f>N91/(SQRT(POWER(S91,2)+POWER(R91,2)))</f>
        <v/>
      </c>
      <c r="P91" s="149" t="n"/>
      <c r="Q91" s="100">
        <f>(J91/I91)</f>
        <v/>
      </c>
      <c r="R91" s="100" t="n">
        <v>0.432</v>
      </c>
      <c r="S91" s="101" t="n">
        <v>0.368</v>
      </c>
      <c r="T91" s="268" t="n">
        <v>0.184</v>
      </c>
      <c r="U91" s="170" t="inlineStr">
        <is>
          <t>DE</t>
        </is>
      </c>
      <c r="V91" s="167">
        <f>IF(G91&gt;5,"Sigma &gt;5",N91/(1.5*Q91))</f>
        <v/>
      </c>
      <c r="W91" s="167">
        <f>S91/R91</f>
        <v/>
      </c>
      <c r="X91" s="101">
        <f>SQRT(POWER(Q91,2)+POWER(S91,2))*SQRT(2)*$X$8</f>
        <v/>
      </c>
      <c r="Y91" s="101">
        <f>SQRT(Q91^2+S91^2)</f>
        <v/>
      </c>
      <c r="Z91" s="101">
        <f>$Z$8*Y91</f>
        <v/>
      </c>
      <c r="AA91" s="102">
        <f>Q91/S91</f>
        <v/>
      </c>
      <c r="AB91" s="198" t="n"/>
      <c r="AC91" s="378" t="n"/>
      <c r="AD91" s="421" t="n"/>
      <c r="AE91" s="421" t="n"/>
      <c r="AI91" s="89" t="n">
        <v>0.0256</v>
      </c>
    </row>
    <row r="92" ht="15" customHeight="1">
      <c r="A92" s="98">
        <f>' Cobas assays'!A82</f>
        <v/>
      </c>
      <c r="B92" s="180" t="inlineStr">
        <is>
          <t>CORTISOL II</t>
        </is>
      </c>
      <c r="C92" s="99">
        <f>' Cobas assays'!C82</f>
        <v/>
      </c>
      <c r="D92" s="99">
        <f>' Cobas assays'!D82</f>
        <v/>
      </c>
      <c r="E92" s="178" t="n">
        <v>0.114</v>
      </c>
      <c r="F92" s="101">
        <f>1.65*(Q92)+N92</f>
        <v/>
      </c>
      <c r="G92" s="149">
        <f>(E92-N92)/Q92</f>
        <v/>
      </c>
      <c r="H92" s="99">
        <f>' Cobas assays'!N82</f>
        <v/>
      </c>
      <c r="I92" s="99">
        <f>' Cobas assays'!K82</f>
        <v/>
      </c>
      <c r="J92" s="99">
        <f>' Cobas assays'!L82</f>
        <v/>
      </c>
      <c r="K92" s="99">
        <f>' Cobas assays'!F82</f>
        <v/>
      </c>
      <c r="L92" s="101" t="n">
        <v>0.051</v>
      </c>
      <c r="M92" s="170" t="inlineStr">
        <is>
          <t>OP</t>
        </is>
      </c>
      <c r="N92" s="101">
        <f>ABS((I92-K92)/K92)</f>
        <v/>
      </c>
      <c r="O92" s="149">
        <f>N92/(SQRT(POWER(S92,2)+POWER(R92,2)))</f>
        <v/>
      </c>
      <c r="P92" s="149" t="n"/>
      <c r="Q92" s="100">
        <f>(J92/I92)</f>
        <v/>
      </c>
      <c r="R92" s="100" t="n">
        <v>0.381</v>
      </c>
      <c r="S92" s="101" t="n">
        <v>0.152</v>
      </c>
      <c r="T92" s="101" t="n">
        <v>0.038</v>
      </c>
      <c r="U92" s="170" t="inlineStr">
        <is>
          <t>OP</t>
        </is>
      </c>
      <c r="V92" s="167">
        <f>IF(G92&gt;5,"Sigma &gt;5",N92/(1.5*Q92))</f>
        <v/>
      </c>
      <c r="W92" s="167">
        <f>S92/R92</f>
        <v/>
      </c>
      <c r="X92" s="101">
        <f>SQRT(POWER(Q92,2)+POWER(S92,2))*SQRT(2)*$X$8</f>
        <v/>
      </c>
      <c r="Y92" s="101">
        <f>SQRT(Q92^2+S92^2)</f>
        <v/>
      </c>
      <c r="Z92" s="101">
        <f>$Z$8*Y92</f>
        <v/>
      </c>
      <c r="AA92" s="102">
        <f>Q92/S92</f>
        <v/>
      </c>
      <c r="AB92" s="198" t="n"/>
      <c r="AC92" s="378" t="n"/>
      <c r="AD92" s="421" t="n"/>
      <c r="AE92" s="421" t="n"/>
      <c r="AI92" s="89" t="n">
        <v>0.02129</v>
      </c>
    </row>
    <row r="93" ht="15" customHeight="1">
      <c r="A93" s="98">
        <f>' Cobas assays'!A83</f>
        <v/>
      </c>
      <c r="B93" s="200" t="inlineStr">
        <is>
          <t>CORTISOL II</t>
        </is>
      </c>
      <c r="C93" s="99">
        <f>' Cobas assays'!C83</f>
        <v/>
      </c>
      <c r="D93" s="99">
        <f>' Cobas assays'!D83</f>
        <v/>
      </c>
      <c r="E93" s="178" t="n">
        <v>0.114</v>
      </c>
      <c r="F93" s="101">
        <f>1.65*(Q93)+N93</f>
        <v/>
      </c>
      <c r="G93" s="149">
        <f>(E93-N93)/Q93</f>
        <v/>
      </c>
      <c r="H93" s="99">
        <f>' Cobas assays'!N83</f>
        <v/>
      </c>
      <c r="I93" s="99">
        <f>' Cobas assays'!K83</f>
        <v/>
      </c>
      <c r="J93" s="99">
        <f>' Cobas assays'!L83</f>
        <v/>
      </c>
      <c r="K93" s="99">
        <f>' Cobas assays'!F83</f>
        <v/>
      </c>
      <c r="L93" s="101" t="n">
        <v>0.051</v>
      </c>
      <c r="M93" s="170" t="inlineStr">
        <is>
          <t>OP</t>
        </is>
      </c>
      <c r="N93" s="101">
        <f>ABS((I93-K93)/K93)</f>
        <v/>
      </c>
      <c r="O93" s="149">
        <f>N93/(SQRT(POWER(S93,2)+POWER(R93,2)))</f>
        <v/>
      </c>
      <c r="P93" s="149" t="n"/>
      <c r="Q93" s="100">
        <f>(J93/I93)</f>
        <v/>
      </c>
      <c r="R93" s="100" t="n">
        <v>0.381</v>
      </c>
      <c r="S93" s="101" t="n">
        <v>0.152</v>
      </c>
      <c r="T93" s="101" t="n">
        <v>0.038</v>
      </c>
      <c r="U93" s="170" t="inlineStr">
        <is>
          <t>OP</t>
        </is>
      </c>
      <c r="V93" s="167">
        <f>IF(G93&gt;5,"Sigma &gt;5",N93/(1.5*Q93))</f>
        <v/>
      </c>
      <c r="W93" s="167">
        <f>S93/R93</f>
        <v/>
      </c>
      <c r="X93" s="101">
        <f>SQRT(POWER(Q93,2)+POWER(S93,2))*SQRT(2)*$X$8</f>
        <v/>
      </c>
      <c r="Y93" s="101">
        <f>SQRT(Q93^2+S93^2)</f>
        <v/>
      </c>
      <c r="Z93" s="101">
        <f>$Z$8*Y93</f>
        <v/>
      </c>
      <c r="AA93" s="102">
        <f>Q93/S93</f>
        <v/>
      </c>
      <c r="AB93" s="198" t="n"/>
      <c r="AC93" s="378" t="n"/>
      <c r="AD93" s="421" t="n"/>
      <c r="AE93" s="421" t="n"/>
      <c r="AI93" s="89" t="n">
        <v>0.02862</v>
      </c>
    </row>
    <row r="94" ht="15" customHeight="1">
      <c r="A94" s="98">
        <f>' Cobas assays'!A86</f>
        <v/>
      </c>
      <c r="B94" s="180" t="inlineStr">
        <is>
          <t>C-REACTIVE PROTEIN</t>
        </is>
      </c>
      <c r="C94" s="99">
        <f>' Cobas assays'!C86</f>
        <v/>
      </c>
      <c r="D94" s="99">
        <f>' Cobas assays'!D86</f>
        <v/>
      </c>
      <c r="E94" s="267" t="n">
        <v>0.506</v>
      </c>
      <c r="F94" s="101">
        <f>1.65*(Q94)+N94</f>
        <v/>
      </c>
      <c r="G94" s="149">
        <f>(E94-N94)/Q94</f>
        <v/>
      </c>
      <c r="H94" s="99">
        <f>' Cobas assays'!N86</f>
        <v/>
      </c>
      <c r="I94" s="99">
        <f>' Cobas assays'!K86</f>
        <v/>
      </c>
      <c r="J94" s="99">
        <f>' Cobas assays'!L86</f>
        <v/>
      </c>
      <c r="K94" s="99">
        <f>' Cobas assays'!F86</f>
        <v/>
      </c>
      <c r="L94" s="268" t="n">
        <v>0.226</v>
      </c>
      <c r="M94" s="170" t="inlineStr">
        <is>
          <t>D</t>
        </is>
      </c>
      <c r="N94" s="101">
        <f>ABS((I94-K94)/K94)</f>
        <v/>
      </c>
      <c r="O94" s="149">
        <f>N94/(SQRT(POWER(S94,2)+POWER(R94,2)))</f>
        <v/>
      </c>
      <c r="P94" s="149" t="n"/>
      <c r="Q94" s="100">
        <f>(J94/I94)</f>
        <v/>
      </c>
      <c r="R94" s="266" t="n">
        <v>0.836</v>
      </c>
      <c r="S94" s="268" t="n">
        <v>0.34</v>
      </c>
      <c r="T94" s="268" t="n">
        <v>0.17</v>
      </c>
      <c r="U94" s="170" t="inlineStr">
        <is>
          <t>D</t>
        </is>
      </c>
      <c r="V94" s="167">
        <f>IF(G94&gt;5,"Sigma &gt;5",N94/(1.5*Q94))</f>
        <v/>
      </c>
      <c r="W94" s="167">
        <f>S94/R94</f>
        <v/>
      </c>
      <c r="X94" s="101">
        <f>SQRT(POWER(Q94,2)+POWER(S94,2))*SQRT(2)*$X$8</f>
        <v/>
      </c>
      <c r="Y94" s="101">
        <f>SQRT(Q94^2+S94^2)</f>
        <v/>
      </c>
      <c r="Z94" s="101">
        <f>$Z$8*Y94</f>
        <v/>
      </c>
      <c r="AA94" s="102">
        <f>Q94/S94</f>
        <v/>
      </c>
      <c r="AB94" s="198" t="n"/>
      <c r="AC94" s="378" t="n"/>
      <c r="AD94" s="421" t="n"/>
      <c r="AE94" s="421" t="n"/>
      <c r="AI94" s="89" t="n">
        <v>0.03577</v>
      </c>
    </row>
    <row r="95" ht="15" customHeight="1">
      <c r="A95" s="98">
        <f>' Cobas assays'!A87</f>
        <v/>
      </c>
      <c r="B95" s="180" t="inlineStr">
        <is>
          <t>C-REACTIVE PROTEIN</t>
        </is>
      </c>
      <c r="C95" s="99">
        <f>' Cobas assays'!C87</f>
        <v/>
      </c>
      <c r="D95" s="99">
        <f>' Cobas assays'!D87</f>
        <v/>
      </c>
      <c r="E95" s="267" t="n">
        <v>0.506</v>
      </c>
      <c r="F95" s="101">
        <f>1.65*(Q95)+N95</f>
        <v/>
      </c>
      <c r="G95" s="149">
        <f>(E95-N95)/Q95</f>
        <v/>
      </c>
      <c r="H95" s="99">
        <f>' Cobas assays'!N87</f>
        <v/>
      </c>
      <c r="I95" s="99">
        <f>' Cobas assays'!K87</f>
        <v/>
      </c>
      <c r="J95" s="99">
        <f>' Cobas assays'!L87</f>
        <v/>
      </c>
      <c r="K95" s="99">
        <f>' Cobas assays'!F87</f>
        <v/>
      </c>
      <c r="L95" s="268" t="n">
        <v>0.226</v>
      </c>
      <c r="M95" s="170" t="inlineStr">
        <is>
          <t>D</t>
        </is>
      </c>
      <c r="N95" s="101">
        <f>ABS((I95-K95)/K95)</f>
        <v/>
      </c>
      <c r="O95" s="149">
        <f>N95/(SQRT(POWER(S95,2)+POWER(R95,2)))</f>
        <v/>
      </c>
      <c r="P95" s="149" t="n"/>
      <c r="Q95" s="100">
        <f>(J95/I95)</f>
        <v/>
      </c>
      <c r="R95" s="266" t="n">
        <v>0.836</v>
      </c>
      <c r="S95" s="268" t="n">
        <v>0.34</v>
      </c>
      <c r="T95" s="268" t="n">
        <v>0.17</v>
      </c>
      <c r="U95" s="170" t="inlineStr">
        <is>
          <t>D</t>
        </is>
      </c>
      <c r="V95" s="167">
        <f>IF(G95&gt;5,"Sigma &gt;5",N95/(1.5*Q95))</f>
        <v/>
      </c>
      <c r="W95" s="167">
        <f>S95/R95</f>
        <v/>
      </c>
      <c r="X95" s="101">
        <f>SQRT(POWER(Q95,2)+POWER(S95,2))*SQRT(2)*$X$8</f>
        <v/>
      </c>
      <c r="Y95" s="101">
        <f>SQRT(Q95^2+S95^2)</f>
        <v/>
      </c>
      <c r="Z95" s="101">
        <f>$Z$8*Y95</f>
        <v/>
      </c>
      <c r="AA95" s="102">
        <f>Q95/S95</f>
        <v/>
      </c>
      <c r="AB95" s="198" t="n"/>
      <c r="AC95" s="378" t="n"/>
      <c r="AD95" s="421" t="n"/>
      <c r="AE95" s="421" t="n"/>
      <c r="AI95" s="89" t="n">
        <v>0.02662</v>
      </c>
    </row>
    <row r="96" ht="15" customHeight="1">
      <c r="A96" s="98">
        <f>' Cobas assays'!A88</f>
        <v/>
      </c>
      <c r="B96" s="180" t="inlineStr">
        <is>
          <t>C-REACTIVE PROTEIN</t>
        </is>
      </c>
      <c r="C96" s="99">
        <f>' Cobas assays'!C88</f>
        <v/>
      </c>
      <c r="D96" s="99">
        <f>' Cobas assays'!D88</f>
        <v/>
      </c>
      <c r="E96" s="267" t="n">
        <v>0.506</v>
      </c>
      <c r="F96" s="101">
        <f>1.65*(Q96)+N96</f>
        <v/>
      </c>
      <c r="G96" s="149">
        <f>(E96-N96)/Q96</f>
        <v/>
      </c>
      <c r="H96" s="99">
        <f>' Cobas assays'!N88</f>
        <v/>
      </c>
      <c r="I96" s="99">
        <f>' Cobas assays'!K88</f>
        <v/>
      </c>
      <c r="J96" s="99">
        <f>' Cobas assays'!L88</f>
        <v/>
      </c>
      <c r="K96" s="99">
        <f>' Cobas assays'!F88</f>
        <v/>
      </c>
      <c r="L96" s="268" t="n">
        <v>0.226</v>
      </c>
      <c r="M96" s="170" t="inlineStr">
        <is>
          <t>D</t>
        </is>
      </c>
      <c r="N96" s="101">
        <f>ABS((I96-K96)/K96)</f>
        <v/>
      </c>
      <c r="O96" s="149">
        <f>N96/(SQRT(POWER(S96,2)+POWER(R96,2)))</f>
        <v/>
      </c>
      <c r="P96" s="149" t="n"/>
      <c r="Q96" s="100">
        <f>(J96/I96)</f>
        <v/>
      </c>
      <c r="R96" s="266" t="n">
        <v>0.836</v>
      </c>
      <c r="S96" s="268" t="n">
        <v>0.34</v>
      </c>
      <c r="T96" s="268" t="n">
        <v>0.17</v>
      </c>
      <c r="U96" s="170" t="inlineStr">
        <is>
          <t>D</t>
        </is>
      </c>
      <c r="V96" s="167">
        <f>IF(G96&gt;5,"Sigma &gt;5",N96/(1.5*Q96))</f>
        <v/>
      </c>
      <c r="W96" s="167">
        <f>S96/R96</f>
        <v/>
      </c>
      <c r="X96" s="101">
        <f>SQRT(POWER(Q96,2)+POWER(S96,2))*SQRT(2)*$X$8</f>
        <v/>
      </c>
      <c r="Y96" s="101">
        <f>SQRT(Q96^2+S96^2)</f>
        <v/>
      </c>
      <c r="Z96" s="101">
        <f>$Z$8*Y96</f>
        <v/>
      </c>
      <c r="AA96" s="102">
        <f>Q96/S96</f>
        <v/>
      </c>
      <c r="AB96" s="198" t="n"/>
      <c r="AC96" s="378" t="n"/>
      <c r="AD96" s="421" t="n"/>
      <c r="AE96" s="421" t="n"/>
      <c r="AI96" s="89" t="n">
        <v>0.02578</v>
      </c>
    </row>
    <row r="97" ht="15" customHeight="1">
      <c r="A97" s="98">
        <f>' Cobas assays'!A89</f>
        <v/>
      </c>
      <c r="B97" s="180" t="inlineStr">
        <is>
          <t>C-REACTIVE PROTEIN</t>
        </is>
      </c>
      <c r="C97" s="99">
        <f>' Cobas assays'!C89</f>
        <v/>
      </c>
      <c r="D97" s="99">
        <f>' Cobas assays'!D89</f>
        <v/>
      </c>
      <c r="E97" s="267" t="n">
        <v>0.506</v>
      </c>
      <c r="F97" s="101">
        <f>1.65*(Q97)+N97</f>
        <v/>
      </c>
      <c r="G97" s="149">
        <f>(E97-N97)/Q97</f>
        <v/>
      </c>
      <c r="H97" s="99">
        <f>' Cobas assays'!N89</f>
        <v/>
      </c>
      <c r="I97" s="99">
        <f>' Cobas assays'!K89</f>
        <v/>
      </c>
      <c r="J97" s="99">
        <f>' Cobas assays'!L89</f>
        <v/>
      </c>
      <c r="K97" s="99">
        <f>' Cobas assays'!F89</f>
        <v/>
      </c>
      <c r="L97" s="268" t="n">
        <v>0.226</v>
      </c>
      <c r="M97" s="170" t="inlineStr">
        <is>
          <t>D</t>
        </is>
      </c>
      <c r="N97" s="101">
        <f>ABS((I97-K97)/K97)</f>
        <v/>
      </c>
      <c r="O97" s="149">
        <f>N97/(SQRT(POWER(S97,2)+POWER(R97,2)))</f>
        <v/>
      </c>
      <c r="P97" s="149" t="n"/>
      <c r="Q97" s="100">
        <f>(J97/I97)</f>
        <v/>
      </c>
      <c r="R97" s="266" t="n">
        <v>0.836</v>
      </c>
      <c r="S97" s="268" t="n">
        <v>0.34</v>
      </c>
      <c r="T97" s="268" t="n">
        <v>0.17</v>
      </c>
      <c r="U97" s="170" t="inlineStr">
        <is>
          <t>D</t>
        </is>
      </c>
      <c r="V97" s="167">
        <f>IF(G97&gt;5,"Sigma &gt;5",N97/(1.5*Q97))</f>
        <v/>
      </c>
      <c r="W97" s="167">
        <f>S97/R97</f>
        <v/>
      </c>
      <c r="X97" s="101">
        <f>SQRT(POWER(Q97,2)+POWER(S97,2))*SQRT(2)*$X$8</f>
        <v/>
      </c>
      <c r="Y97" s="101">
        <f>SQRT(Q97^2+S97^2)</f>
        <v/>
      </c>
      <c r="Z97" s="101">
        <f>$Z$8*Y97</f>
        <v/>
      </c>
      <c r="AA97" s="102">
        <f>Q97/S97</f>
        <v/>
      </c>
      <c r="AB97" s="198" t="n"/>
      <c r="AC97" s="378" t="n"/>
      <c r="AD97" s="421" t="n"/>
      <c r="AE97" s="421" t="n"/>
      <c r="AI97" s="89" t="n">
        <v>0.01752</v>
      </c>
    </row>
    <row r="98" ht="15" customHeight="1">
      <c r="A98" s="98">
        <f>' Cobas assays'!A90</f>
        <v/>
      </c>
      <c r="B98" s="180" t="inlineStr">
        <is>
          <t>CREATINE KINASE Gen 2</t>
        </is>
      </c>
      <c r="C98" s="99">
        <f>' Cobas assays'!C90</f>
        <v/>
      </c>
      <c r="D98" s="99">
        <f>' Cobas assays'!D90</f>
        <v/>
      </c>
      <c r="E98" s="267" t="n">
        <v>0.24</v>
      </c>
      <c r="F98" s="101">
        <f>1.65*(Q98)+N98</f>
        <v/>
      </c>
      <c r="G98" s="149">
        <f>(E98-N98)/Q98</f>
        <v/>
      </c>
      <c r="H98" s="99">
        <f>' Cobas assays'!N90</f>
        <v/>
      </c>
      <c r="I98" s="99">
        <f>' Cobas assays'!K90</f>
        <v/>
      </c>
      <c r="J98" s="99">
        <f>' Cobas assays'!L90</f>
        <v/>
      </c>
      <c r="K98" s="99">
        <f>' Cobas assays'!F90</f>
        <v/>
      </c>
      <c r="L98" s="268" t="n">
        <v>0.102</v>
      </c>
      <c r="M98" s="170" t="inlineStr">
        <is>
          <t>D</t>
        </is>
      </c>
      <c r="N98" s="101">
        <f>ABS((I98-K98)/K98)</f>
        <v/>
      </c>
      <c r="O98" s="149">
        <f>N98/(SQRT(POWER(S98,2)+POWER(R98,2)))</f>
        <v/>
      </c>
      <c r="P98" s="149" t="n"/>
      <c r="Q98" s="100">
        <f>(J98/I98)</f>
        <v/>
      </c>
      <c r="R98" s="266" t="n">
        <v>0.379</v>
      </c>
      <c r="S98" s="268" t="n">
        <v>0.15</v>
      </c>
      <c r="T98" s="268" t="n">
        <v>0.075</v>
      </c>
      <c r="U98" s="170" t="inlineStr">
        <is>
          <t>D</t>
        </is>
      </c>
      <c r="V98" s="167">
        <f>IF(G98&gt;5,"Sigma &gt;5",N98/(1.5*Q98))</f>
        <v/>
      </c>
      <c r="W98" s="167">
        <f>S98/R98</f>
        <v/>
      </c>
      <c r="X98" s="101">
        <f>SQRT(POWER(Q98,2)+POWER(S98,2))*SQRT(2)*$X$8</f>
        <v/>
      </c>
      <c r="Y98" s="101">
        <f>SQRT(Q98^2+S98^2)</f>
        <v/>
      </c>
      <c r="Z98" s="101">
        <f>$Z$8*Y98</f>
        <v/>
      </c>
      <c r="AA98" s="102">
        <f>Q98/S98</f>
        <v/>
      </c>
      <c r="AB98" s="198" t="n"/>
      <c r="AC98" s="378" t="n"/>
      <c r="AD98" s="421" t="n"/>
      <c r="AE98" s="421" t="n"/>
      <c r="AI98" s="89" t="n">
        <v>0.04774</v>
      </c>
    </row>
    <row r="99" ht="15" customHeight="1">
      <c r="A99" s="98">
        <f>' Cobas assays'!A91</f>
        <v/>
      </c>
      <c r="B99" s="180" t="inlineStr">
        <is>
          <t>CREATINE KINASE Gen 2</t>
        </is>
      </c>
      <c r="C99" s="99">
        <f>' Cobas assays'!C91</f>
        <v/>
      </c>
      <c r="D99" s="99">
        <f>' Cobas assays'!D91</f>
        <v/>
      </c>
      <c r="E99" s="267" t="n">
        <v>0.24</v>
      </c>
      <c r="F99" s="101">
        <f>1.65*(Q99)+N99</f>
        <v/>
      </c>
      <c r="G99" s="149">
        <f>(E99-N99)/Q99</f>
        <v/>
      </c>
      <c r="H99" s="99">
        <f>' Cobas assays'!N91</f>
        <v/>
      </c>
      <c r="I99" s="99">
        <f>' Cobas assays'!K91</f>
        <v/>
      </c>
      <c r="J99" s="99">
        <f>' Cobas assays'!L91</f>
        <v/>
      </c>
      <c r="K99" s="99">
        <f>' Cobas assays'!F91</f>
        <v/>
      </c>
      <c r="L99" s="268" t="n">
        <v>0.102</v>
      </c>
      <c r="M99" s="170" t="inlineStr">
        <is>
          <t>D</t>
        </is>
      </c>
      <c r="N99" s="101">
        <f>ABS((I99-K99)/K99)</f>
        <v/>
      </c>
      <c r="O99" s="149">
        <f>N99/(SQRT(POWER(S99,2)+POWER(R99,2)))</f>
        <v/>
      </c>
      <c r="P99" s="149" t="n"/>
      <c r="Q99" s="100">
        <f>(J99/I99)</f>
        <v/>
      </c>
      <c r="R99" s="266" t="n">
        <v>0.379</v>
      </c>
      <c r="S99" s="268" t="n">
        <v>0.15</v>
      </c>
      <c r="T99" s="268" t="n">
        <v>0.075</v>
      </c>
      <c r="U99" s="170" t="inlineStr">
        <is>
          <t>D</t>
        </is>
      </c>
      <c r="V99" s="167">
        <f>IF(G99&gt;5,"Sigma &gt;5",N99/(1.5*Q99))</f>
        <v/>
      </c>
      <c r="W99" s="167">
        <f>S99/R99</f>
        <v/>
      </c>
      <c r="X99" s="101">
        <f>SQRT(POWER(Q99,2)+POWER(S99,2))*SQRT(2)*$X$8</f>
        <v/>
      </c>
      <c r="Y99" s="101">
        <f>SQRT(Q99^2+S99^2)</f>
        <v/>
      </c>
      <c r="Z99" s="101">
        <f>$Z$8*Y99</f>
        <v/>
      </c>
      <c r="AA99" s="102">
        <f>Q99/S99</f>
        <v/>
      </c>
      <c r="AB99" s="198" t="n"/>
      <c r="AC99" s="378" t="n"/>
      <c r="AD99" s="421" t="n"/>
      <c r="AE99" s="421" t="n"/>
      <c r="AI99" s="89" t="n">
        <v>0.02812</v>
      </c>
    </row>
    <row r="100" ht="15" customHeight="1">
      <c r="A100" s="98">
        <f>' Cobas assays'!A92</f>
        <v/>
      </c>
      <c r="B100" s="180" t="inlineStr">
        <is>
          <t>CREATININE</t>
        </is>
      </c>
      <c r="C100" s="99">
        <f>' Cobas assays'!C92</f>
        <v/>
      </c>
      <c r="D100" s="99">
        <f>' Cobas assays'!D92</f>
        <v/>
      </c>
      <c r="E100" s="267" t="n">
        <v>0.15</v>
      </c>
      <c r="F100" s="101">
        <f>1.65*(Q100)+N100</f>
        <v/>
      </c>
      <c r="G100" s="149">
        <f>(E100-N100)/Q100</f>
        <v/>
      </c>
      <c r="H100" s="99">
        <f>' Cobas assays'!N92</f>
        <v/>
      </c>
      <c r="I100" s="99">
        <f>' Cobas assays'!K92</f>
        <v/>
      </c>
      <c r="J100" s="99">
        <f>' Cobas assays'!L92</f>
        <v/>
      </c>
      <c r="K100" s="99">
        <f>' Cobas assays'!F92</f>
        <v/>
      </c>
      <c r="L100" s="268" t="n">
        <v>0.055</v>
      </c>
      <c r="M100" s="170" t="inlineStr">
        <is>
          <t>MI</t>
        </is>
      </c>
      <c r="N100" s="101">
        <f>ABS((I100-K100)/K100)</f>
        <v/>
      </c>
      <c r="O100" s="149">
        <f>N100/(SQRT(POWER(S100,2)+POWER(R100,2)))</f>
        <v/>
      </c>
      <c r="P100" s="149" t="n"/>
      <c r="Q100" s="100">
        <f>(J100/I100)</f>
        <v/>
      </c>
      <c r="R100" s="266" t="n">
        <v>0.141</v>
      </c>
      <c r="S100" s="268" t="n">
        <v>0.044</v>
      </c>
      <c r="T100" s="268" t="n">
        <v>0.033</v>
      </c>
      <c r="U100" s="170" t="inlineStr">
        <is>
          <t>MI</t>
        </is>
      </c>
      <c r="V100" s="167">
        <f>IF(G100&gt;5,"Sigma &gt;5",N100/(1.5*Q100))</f>
        <v/>
      </c>
      <c r="W100" s="167">
        <f>S100/R100</f>
        <v/>
      </c>
      <c r="X100" s="101">
        <f>SQRT(POWER(Q100,2)+POWER(S100,2))*SQRT(2)*$X$8</f>
        <v/>
      </c>
      <c r="Y100" s="101">
        <f>SQRT(Q100^2+S100^2)</f>
        <v/>
      </c>
      <c r="Z100" s="101">
        <f>$Z$8*Y100</f>
        <v/>
      </c>
      <c r="AA100" s="102">
        <f>Q100/S100</f>
        <v/>
      </c>
      <c r="AB100" s="198" t="n"/>
      <c r="AC100" s="378" t="n"/>
      <c r="AD100" s="421" t="n"/>
      <c r="AE100" s="421" t="n"/>
      <c r="AI100" s="89" t="n">
        <v>0.01376</v>
      </c>
    </row>
    <row r="101" ht="15" customHeight="1">
      <c r="A101" s="98">
        <f>' Cobas assays'!A93</f>
        <v/>
      </c>
      <c r="B101" s="180" t="inlineStr">
        <is>
          <t>CREATININE</t>
        </is>
      </c>
      <c r="C101" s="99">
        <f>' Cobas assays'!C93</f>
        <v/>
      </c>
      <c r="D101" s="99">
        <f>' Cobas assays'!D93</f>
        <v/>
      </c>
      <c r="E101" s="267" t="n">
        <v>0.15</v>
      </c>
      <c r="F101" s="101">
        <f>1.65*(Q101)+N101</f>
        <v/>
      </c>
      <c r="G101" s="149">
        <f>(E101-N101)/Q101</f>
        <v/>
      </c>
      <c r="H101" s="99">
        <f>' Cobas assays'!N93</f>
        <v/>
      </c>
      <c r="I101" s="99">
        <f>' Cobas assays'!K93</f>
        <v/>
      </c>
      <c r="J101" s="99">
        <f>' Cobas assays'!L93</f>
        <v/>
      </c>
      <c r="K101" s="99">
        <f>' Cobas assays'!F93</f>
        <v/>
      </c>
      <c r="L101" s="268" t="n">
        <v>0.055</v>
      </c>
      <c r="M101" s="170" t="inlineStr">
        <is>
          <t>MI</t>
        </is>
      </c>
      <c r="N101" s="101">
        <f>ABS((I101-K101)/K101)</f>
        <v/>
      </c>
      <c r="O101" s="149">
        <f>N101/(SQRT(POWER(S101,2)+POWER(R101,2)))</f>
        <v/>
      </c>
      <c r="P101" s="149" t="n"/>
      <c r="Q101" s="100">
        <f>(J101/I101)</f>
        <v/>
      </c>
      <c r="R101" s="266" t="n">
        <v>0.141</v>
      </c>
      <c r="S101" s="268" t="n">
        <v>0.044</v>
      </c>
      <c r="T101" s="268" t="n">
        <v>0.033</v>
      </c>
      <c r="U101" s="170" t="inlineStr">
        <is>
          <t>MI</t>
        </is>
      </c>
      <c r="V101" s="167">
        <f>IF(G101&gt;5,"Sigma &gt;5",N101/(1.5*Q101))</f>
        <v/>
      </c>
      <c r="W101" s="167">
        <f>S101/R101</f>
        <v/>
      </c>
      <c r="X101" s="101">
        <f>SQRT(POWER(Q101,2)+POWER(S101,2))*SQRT(2)*$X$8</f>
        <v/>
      </c>
      <c r="Y101" s="101">
        <f>SQRT(Q101^2+S101^2)</f>
        <v/>
      </c>
      <c r="Z101" s="101">
        <f>$Z$8*Y101</f>
        <v/>
      </c>
      <c r="AA101" s="102">
        <f>Q101/S101</f>
        <v/>
      </c>
      <c r="AB101" s="198" t="n"/>
      <c r="AC101" s="378" t="n"/>
      <c r="AD101" s="421" t="n"/>
      <c r="AE101" s="421" t="n"/>
      <c r="AI101" s="89" t="n">
        <v>0.01488</v>
      </c>
    </row>
    <row r="102" ht="15" customHeight="1">
      <c r="A102" s="98">
        <f>' Cobas assays'!A94</f>
        <v/>
      </c>
      <c r="B102" s="180" t="inlineStr">
        <is>
          <t>CREATININE</t>
        </is>
      </c>
      <c r="C102" s="99">
        <f>' Cobas assays'!C94</f>
        <v/>
      </c>
      <c r="D102" s="99">
        <f>' Cobas assays'!D94</f>
        <v/>
      </c>
      <c r="E102" s="267" t="n">
        <v>0.15</v>
      </c>
      <c r="F102" s="101">
        <f>1.65*(Q102)+N102</f>
        <v/>
      </c>
      <c r="G102" s="149">
        <f>(E102-N102)/Q102</f>
        <v/>
      </c>
      <c r="H102" s="99">
        <f>' Cobas assays'!N94</f>
        <v/>
      </c>
      <c r="I102" s="99">
        <f>' Cobas assays'!K94</f>
        <v/>
      </c>
      <c r="J102" s="99">
        <f>' Cobas assays'!L94</f>
        <v/>
      </c>
      <c r="K102" s="99">
        <f>' Cobas assays'!F94</f>
        <v/>
      </c>
      <c r="L102" s="268" t="n">
        <v>0.055</v>
      </c>
      <c r="M102" s="170" t="inlineStr">
        <is>
          <t>MI</t>
        </is>
      </c>
      <c r="N102" s="101">
        <f>ABS((I102-K102)/K102)</f>
        <v/>
      </c>
      <c r="O102" s="149">
        <f>N102/(SQRT(POWER(S102,2)+POWER(R102,2)))</f>
        <v/>
      </c>
      <c r="P102" s="149" t="n"/>
      <c r="Q102" s="100">
        <f>(J102/I102)</f>
        <v/>
      </c>
      <c r="R102" s="266" t="n">
        <v>0.141</v>
      </c>
      <c r="S102" s="268" t="n">
        <v>0.044</v>
      </c>
      <c r="T102" s="268" t="n">
        <v>0.033</v>
      </c>
      <c r="U102" s="170" t="inlineStr">
        <is>
          <t>MI</t>
        </is>
      </c>
      <c r="V102" s="167">
        <f>IF(G102&gt;5,"Sigma &gt;5",N102/(1.5*Q102))</f>
        <v/>
      </c>
      <c r="W102" s="167">
        <f>S102/R102</f>
        <v/>
      </c>
      <c r="X102" s="101">
        <f>SQRT(POWER(Q102,2)+POWER(S102,2))*SQRT(2)*$X$8</f>
        <v/>
      </c>
      <c r="Y102" s="101">
        <f>SQRT(Q102^2+S102^2)</f>
        <v/>
      </c>
      <c r="Z102" s="101">
        <f>$Z$8*Y102</f>
        <v/>
      </c>
      <c r="AA102" s="102">
        <f>Q102/S102</f>
        <v/>
      </c>
      <c r="AB102" s="198" t="n"/>
      <c r="AC102" s="378" t="n"/>
      <c r="AD102" s="421" t="n"/>
      <c r="AE102" s="421" t="n"/>
      <c r="AI102" s="89" t="n">
        <v>0.02394</v>
      </c>
    </row>
    <row r="103" ht="15" customHeight="1">
      <c r="A103" s="98">
        <f>' Cobas assays'!A95</f>
        <v/>
      </c>
      <c r="B103" s="180" t="inlineStr">
        <is>
          <t>CREATININE</t>
        </is>
      </c>
      <c r="C103" s="99">
        <f>' Cobas assays'!C95</f>
        <v/>
      </c>
      <c r="D103" s="99">
        <f>' Cobas assays'!D95</f>
        <v/>
      </c>
      <c r="E103" s="267" t="n">
        <v>0.15</v>
      </c>
      <c r="F103" s="101">
        <f>1.65*(Q103)+N103</f>
        <v/>
      </c>
      <c r="G103" s="149">
        <f>(E103-N103)/Q103</f>
        <v/>
      </c>
      <c r="H103" s="99">
        <f>' Cobas assays'!N95</f>
        <v/>
      </c>
      <c r="I103" s="99">
        <f>' Cobas assays'!K95</f>
        <v/>
      </c>
      <c r="J103" s="99">
        <f>' Cobas assays'!L95</f>
        <v/>
      </c>
      <c r="K103" s="99">
        <f>' Cobas assays'!F95</f>
        <v/>
      </c>
      <c r="L103" s="268" t="n">
        <v>0.055</v>
      </c>
      <c r="M103" s="170" t="inlineStr">
        <is>
          <t>MI</t>
        </is>
      </c>
      <c r="N103" s="101">
        <f>ABS((I103-K103)/K103)</f>
        <v/>
      </c>
      <c r="O103" s="149">
        <f>N103/(SQRT(POWER(S103,2)+POWER(R103,2)))</f>
        <v/>
      </c>
      <c r="P103" s="149" t="n"/>
      <c r="Q103" s="100">
        <f>(J103/I103)</f>
        <v/>
      </c>
      <c r="R103" s="266" t="n">
        <v>0.141</v>
      </c>
      <c r="S103" s="268" t="n">
        <v>0.044</v>
      </c>
      <c r="T103" s="268" t="n">
        <v>0.033</v>
      </c>
      <c r="U103" s="170" t="inlineStr">
        <is>
          <t>MI</t>
        </is>
      </c>
      <c r="V103" s="167">
        <f>IF(G103&gt;5,"Sigma &gt;5",N103/(1.5*Q103))</f>
        <v/>
      </c>
      <c r="W103" s="167">
        <f>S103/R103</f>
        <v/>
      </c>
      <c r="X103" s="101">
        <f>SQRT(POWER(Q103,2)+POWER(S103,2))*SQRT(2)*$X$8</f>
        <v/>
      </c>
      <c r="Y103" s="101">
        <f>SQRT(Q103^2+S103^2)</f>
        <v/>
      </c>
      <c r="Z103" s="101">
        <f>$Z$8*Y103</f>
        <v/>
      </c>
      <c r="AA103" s="102">
        <f>Q103/S103</f>
        <v/>
      </c>
      <c r="AB103" s="198" t="n"/>
      <c r="AC103" s="378" t="n"/>
      <c r="AD103" s="421" t="n"/>
      <c r="AE103" s="421" t="n"/>
      <c r="AI103" s="89" t="n">
        <v>0.0194</v>
      </c>
    </row>
    <row r="104" ht="15" customHeight="1">
      <c r="A104" s="98">
        <f>' Cobas assays'!A96</f>
        <v/>
      </c>
      <c r="B104" s="180" t="inlineStr">
        <is>
          <t>CREATININE URINE</t>
        </is>
      </c>
      <c r="C104" s="99">
        <f>' Cobas assays'!C96</f>
        <v/>
      </c>
      <c r="D104" s="99">
        <f>' Cobas assays'!D96</f>
        <v/>
      </c>
      <c r="E104" s="178" t="n">
        <v>0.1</v>
      </c>
      <c r="F104" s="101">
        <f>1.65*(Q104)+N104</f>
        <v/>
      </c>
      <c r="G104" s="149">
        <f>(E104-N104)/Q104</f>
        <v/>
      </c>
      <c r="H104" s="99">
        <f>' Cobas assays'!N96</f>
        <v/>
      </c>
      <c r="I104" s="99">
        <f>' Cobas assays'!K96</f>
        <v/>
      </c>
      <c r="J104" s="99">
        <f>' Cobas assays'!L96</f>
        <v/>
      </c>
      <c r="K104" s="99">
        <f>' Cobas assays'!F96</f>
        <v/>
      </c>
      <c r="L104" s="101" t="n">
        <v>0.064</v>
      </c>
      <c r="M104" s="170" t="inlineStr">
        <is>
          <t>DE</t>
        </is>
      </c>
      <c r="N104" s="101">
        <f>ABS((I104-K104)/K104)</f>
        <v/>
      </c>
      <c r="O104" s="149">
        <f>N104/(SQRT(POWER(S104,2)+POWER(R104,2)))</f>
        <v/>
      </c>
      <c r="P104" s="149" t="n"/>
      <c r="Q104" s="100">
        <f>(J104/I104)</f>
        <v/>
      </c>
      <c r="R104" s="100" t="n">
        <v>0.23</v>
      </c>
      <c r="S104" s="101" t="n">
        <v>0.11</v>
      </c>
      <c r="T104" s="101" t="n">
        <v>0.055</v>
      </c>
      <c r="U104" s="170" t="inlineStr">
        <is>
          <t>DE</t>
        </is>
      </c>
      <c r="V104" s="167">
        <f>IF(G104&gt;5,"Sigma &gt;5",N104/(1.5*Q104))</f>
        <v/>
      </c>
      <c r="W104" s="167">
        <f>S104/R104</f>
        <v/>
      </c>
      <c r="X104" s="101">
        <f>SQRT(POWER(Q104,2)+POWER(S104,2))*SQRT(2)*$X$8</f>
        <v/>
      </c>
      <c r="Y104" s="101">
        <f>SQRT(Q104^2+S104^2)</f>
        <v/>
      </c>
      <c r="Z104" s="101">
        <f>$Z$8*Y104</f>
        <v/>
      </c>
      <c r="AA104" s="102">
        <f>Q104/S104</f>
        <v/>
      </c>
      <c r="AB104" s="198" t="n"/>
      <c r="AC104" s="378" t="n"/>
      <c r="AD104" s="421" t="n"/>
      <c r="AE104" s="421" t="n"/>
      <c r="AI104" s="89" t="n">
        <v>0.01458</v>
      </c>
    </row>
    <row r="105" ht="15" customHeight="1">
      <c r="A105" s="98">
        <f>' Cobas assays'!A97</f>
        <v/>
      </c>
      <c r="B105" s="180" t="inlineStr">
        <is>
          <t>CREATININE URINE</t>
        </is>
      </c>
      <c r="C105" s="99">
        <f>' Cobas assays'!C97</f>
        <v/>
      </c>
      <c r="D105" s="99">
        <f>' Cobas assays'!D97</f>
        <v/>
      </c>
      <c r="E105" s="178" t="n">
        <v>0.1</v>
      </c>
      <c r="F105" s="101">
        <f>1.65*(Q105)+N105</f>
        <v/>
      </c>
      <c r="G105" s="149">
        <f>(E105-N105)/Q105</f>
        <v/>
      </c>
      <c r="H105" s="99">
        <f>' Cobas assays'!N97</f>
        <v/>
      </c>
      <c r="I105" s="99">
        <f>' Cobas assays'!K97</f>
        <v/>
      </c>
      <c r="J105" s="99">
        <f>' Cobas assays'!L97</f>
        <v/>
      </c>
      <c r="K105" s="99">
        <f>' Cobas assays'!F97</f>
        <v/>
      </c>
      <c r="L105" s="101" t="n">
        <v>0.064</v>
      </c>
      <c r="M105" s="170" t="inlineStr">
        <is>
          <t>DE</t>
        </is>
      </c>
      <c r="N105" s="101">
        <f>ABS((I105-K105)/K105)</f>
        <v/>
      </c>
      <c r="O105" s="149">
        <f>N105/(SQRT(POWER(S105,2)+POWER(R105,2)))</f>
        <v/>
      </c>
      <c r="P105" s="149" t="n"/>
      <c r="Q105" s="100">
        <f>(J105/I105)</f>
        <v/>
      </c>
      <c r="R105" s="100" t="n">
        <v>0.23</v>
      </c>
      <c r="S105" s="101" t="n">
        <v>0.11</v>
      </c>
      <c r="T105" s="101" t="n">
        <v>0.055</v>
      </c>
      <c r="U105" s="170" t="inlineStr">
        <is>
          <t>DE</t>
        </is>
      </c>
      <c r="V105" s="167">
        <f>IF(G105&gt;5,"Sigma &gt;5",N105/(1.5*Q105))</f>
        <v/>
      </c>
      <c r="W105" s="167">
        <f>S105/R105</f>
        <v/>
      </c>
      <c r="X105" s="101">
        <f>SQRT(POWER(Q105,2)+POWER(S105,2))*SQRT(2)*$X$8</f>
        <v/>
      </c>
      <c r="Y105" s="101">
        <f>SQRT(Q105^2+S105^2)</f>
        <v/>
      </c>
      <c r="Z105" s="101">
        <f>$Z$8*Y105</f>
        <v/>
      </c>
      <c r="AA105" s="102">
        <f>Q105/S105</f>
        <v/>
      </c>
      <c r="AB105" s="198" t="n"/>
      <c r="AC105" s="378" t="n"/>
      <c r="AD105" s="421" t="n"/>
      <c r="AE105" s="421" t="n"/>
      <c r="AI105" s="89" t="n">
        <v>0.0215</v>
      </c>
    </row>
    <row r="106" ht="15" customHeight="1">
      <c r="A106" s="98">
        <f>' Cobas assays'!A98</f>
        <v/>
      </c>
      <c r="B106" s="200" t="inlineStr">
        <is>
          <t>DEHYDROEPIANDROSTERONE SULPHAT</t>
        </is>
      </c>
      <c r="C106" s="99">
        <f>' Cobas assays'!C98</f>
        <v/>
      </c>
      <c r="D106" s="99">
        <f>' Cobas assays'!D98</f>
        <v/>
      </c>
      <c r="E106" s="178" t="n">
        <v>0.1308</v>
      </c>
      <c r="F106" s="101">
        <f>1.65*(Q106)+N106</f>
        <v/>
      </c>
      <c r="G106" s="149">
        <f>(E106-N106)/Q106</f>
        <v/>
      </c>
      <c r="H106" s="99">
        <f>' Cobas assays'!N98</f>
        <v/>
      </c>
      <c r="I106" s="99">
        <f>' Cobas assays'!K98</f>
        <v/>
      </c>
      <c r="J106" s="99">
        <f>' Cobas assays'!L98</f>
        <v/>
      </c>
      <c r="K106" s="99">
        <f>' Cobas assays'!F98</f>
        <v/>
      </c>
      <c r="L106" s="101" t="n">
        <v>0.078</v>
      </c>
      <c r="M106" s="170" t="inlineStr">
        <is>
          <t>DE</t>
        </is>
      </c>
      <c r="N106" s="101">
        <f>ABS((I106-K106)/K106)</f>
        <v/>
      </c>
      <c r="O106" s="149">
        <f>N106/(SQRT(POWER(S106,2)+POWER(R106,2)))</f>
        <v/>
      </c>
      <c r="P106" s="149" t="n"/>
      <c r="Q106" s="100">
        <f>(J106/I106)</f>
        <v/>
      </c>
      <c r="R106" s="100" t="n">
        <v>0.307</v>
      </c>
      <c r="S106" s="100" t="n">
        <v>0.0635</v>
      </c>
      <c r="T106" s="101" t="n">
        <v>0.032</v>
      </c>
      <c r="U106" s="170" t="inlineStr">
        <is>
          <t>DE</t>
        </is>
      </c>
      <c r="V106" s="167">
        <f>IF(G106&gt;5,"Sigma &gt;5",N106/(1.5*Q106))</f>
        <v/>
      </c>
      <c r="W106" s="167">
        <f>S106/R106</f>
        <v/>
      </c>
      <c r="X106" s="101">
        <f>SQRT(POWER(Q106,2)+POWER(S106,2))*SQRT(2)*$X$8</f>
        <v/>
      </c>
      <c r="Y106" s="101">
        <f>SQRT(Q106^2+S106^2)</f>
        <v/>
      </c>
      <c r="Z106" s="101">
        <f>$Z$8*Y106</f>
        <v/>
      </c>
      <c r="AA106" s="102">
        <f>Q106/S106</f>
        <v/>
      </c>
      <c r="AB106" s="198" t="n"/>
      <c r="AC106" s="378" t="n"/>
      <c r="AD106" s="421" t="n"/>
      <c r="AE106" s="421" t="n"/>
      <c r="AI106" s="89" t="n">
        <v>0.02913</v>
      </c>
    </row>
    <row r="107" ht="15" customHeight="1">
      <c r="A107" s="98">
        <f>' Cobas assays'!A99</f>
        <v/>
      </c>
      <c r="B107" s="200" t="inlineStr">
        <is>
          <t>DEHYDROEPIANDROSTERONE SULPHAT</t>
        </is>
      </c>
      <c r="C107" s="99">
        <f>' Cobas assays'!C99</f>
        <v/>
      </c>
      <c r="D107" s="99">
        <f>' Cobas assays'!D99</f>
        <v/>
      </c>
      <c r="E107" s="178" t="n">
        <v>0.1308</v>
      </c>
      <c r="F107" s="101">
        <f>1.65*(Q107)+N107</f>
        <v/>
      </c>
      <c r="G107" s="149">
        <f>(E107-N107)/Q107</f>
        <v/>
      </c>
      <c r="H107" s="99">
        <f>' Cobas assays'!N99</f>
        <v/>
      </c>
      <c r="I107" s="99">
        <f>' Cobas assays'!K99</f>
        <v/>
      </c>
      <c r="J107" s="99">
        <f>' Cobas assays'!L99</f>
        <v/>
      </c>
      <c r="K107" s="99">
        <f>' Cobas assays'!F99</f>
        <v/>
      </c>
      <c r="L107" s="101" t="n">
        <v>0.078</v>
      </c>
      <c r="M107" s="170" t="inlineStr">
        <is>
          <t>DE</t>
        </is>
      </c>
      <c r="N107" s="101">
        <f>ABS((I107-K107)/K107)</f>
        <v/>
      </c>
      <c r="O107" s="149">
        <f>N107/(SQRT(POWER(S107,2)+POWER(R107,2)))</f>
        <v/>
      </c>
      <c r="P107" s="149" t="n"/>
      <c r="Q107" s="100">
        <f>(J107/I107)</f>
        <v/>
      </c>
      <c r="R107" s="100" t="n">
        <v>0.307</v>
      </c>
      <c r="S107" s="100" t="n">
        <v>0.0635</v>
      </c>
      <c r="T107" s="101" t="n">
        <v>0.032</v>
      </c>
      <c r="U107" s="170" t="inlineStr">
        <is>
          <t>DE</t>
        </is>
      </c>
      <c r="V107" s="167">
        <f>IF(G107&gt;5,"Sigma &gt;5",N107/(1.5*Q107))</f>
        <v/>
      </c>
      <c r="W107" s="167">
        <f>S107/R107</f>
        <v/>
      </c>
      <c r="X107" s="101">
        <f>SQRT(POWER(Q107,2)+POWER(S107,2))*SQRT(2)*$X$8</f>
        <v/>
      </c>
      <c r="Y107" s="101">
        <f>SQRT(Q107^2+S107^2)</f>
        <v/>
      </c>
      <c r="Z107" s="101">
        <f>$Z$8*Y107</f>
        <v/>
      </c>
      <c r="AA107" s="102">
        <f>Q107/S107</f>
        <v/>
      </c>
      <c r="AB107" s="198" t="n"/>
      <c r="AC107" s="378" t="n"/>
      <c r="AD107" s="421" t="n"/>
      <c r="AE107" s="421" t="n"/>
      <c r="AI107" s="89" t="n">
        <v>0.03052</v>
      </c>
    </row>
    <row r="108" ht="15" customHeight="1">
      <c r="A108" s="98">
        <f>' Cobas assays'!A100</f>
        <v/>
      </c>
      <c r="B108" s="207" t="inlineStr">
        <is>
          <t>FERRITIN</t>
        </is>
      </c>
      <c r="C108" s="99">
        <f>' Cobas assays'!C100</f>
        <v/>
      </c>
      <c r="D108" s="99">
        <f>' Cobas assays'!D100</f>
        <v/>
      </c>
      <c r="E108" s="178" t="n">
        <v>0.169</v>
      </c>
      <c r="F108" s="101">
        <f>1.65*(Q108)+N108</f>
        <v/>
      </c>
      <c r="G108" s="149">
        <f>(E108-N108)/Q108</f>
        <v/>
      </c>
      <c r="H108" s="99">
        <f>' Cobas assays'!N100</f>
        <v/>
      </c>
      <c r="I108" s="99">
        <f>' Cobas assays'!K100</f>
        <v/>
      </c>
      <c r="J108" s="99">
        <f>' Cobas assays'!L100</f>
        <v/>
      </c>
      <c r="K108" s="99">
        <f>' Cobas assays'!F100</f>
        <v/>
      </c>
      <c r="L108" s="101" t="n">
        <v>0.052</v>
      </c>
      <c r="M108" s="170" t="inlineStr">
        <is>
          <t>DE</t>
        </is>
      </c>
      <c r="N108" s="101">
        <f>ABS((I108-K108)/K108)</f>
        <v/>
      </c>
      <c r="O108" s="149">
        <f>N108/(SQRT(POWER(S108,2)+POWER(R108,2)))</f>
        <v/>
      </c>
      <c r="P108" s="149" t="n"/>
      <c r="Q108" s="100">
        <f>(J108/I108)</f>
        <v/>
      </c>
      <c r="R108" s="100" t="n">
        <v>0.15</v>
      </c>
      <c r="S108" s="101" t="n">
        <v>0.142</v>
      </c>
      <c r="T108" s="101" t="n">
        <v>0.07099999999999999</v>
      </c>
      <c r="U108" s="170" t="inlineStr">
        <is>
          <t>DE</t>
        </is>
      </c>
      <c r="V108" s="167">
        <f>IF(G108&gt;5,"Sigma &gt;5",N108/(1.5*Q108))</f>
        <v/>
      </c>
      <c r="W108" s="167">
        <f>S108/R108</f>
        <v/>
      </c>
      <c r="X108" s="101">
        <f>SQRT(POWER(Q108,2)+POWER(S108,2))*SQRT(2)*$X$8</f>
        <v/>
      </c>
      <c r="Y108" s="101">
        <f>SQRT(Q108^2+S108^2)</f>
        <v/>
      </c>
      <c r="Z108" s="101">
        <f>$Z$8*Y108</f>
        <v/>
      </c>
      <c r="AA108" s="102">
        <f>Q108/S108</f>
        <v/>
      </c>
      <c r="AB108" s="198" t="n"/>
      <c r="AC108" s="378" t="n"/>
      <c r="AD108" s="421" t="n"/>
      <c r="AE108" s="421" t="n"/>
      <c r="AF108" s="103" t="n"/>
      <c r="AI108" s="89" t="n">
        <v>0.04111</v>
      </c>
    </row>
    <row r="109" ht="15" customHeight="1">
      <c r="A109" s="98">
        <f>' Cobas assays'!A101</f>
        <v/>
      </c>
      <c r="B109" s="180" t="inlineStr">
        <is>
          <t>FERRITIN</t>
        </is>
      </c>
      <c r="C109" s="99">
        <f>' Cobas assays'!C101</f>
        <v/>
      </c>
      <c r="D109" s="99">
        <f>' Cobas assays'!D101</f>
        <v/>
      </c>
      <c r="E109" s="178" t="n">
        <v>0.169</v>
      </c>
      <c r="F109" s="101">
        <f>1.65*(Q109)+N109</f>
        <v/>
      </c>
      <c r="G109" s="149">
        <f>(E109-N109)/Q109</f>
        <v/>
      </c>
      <c r="H109" s="99">
        <f>' Cobas assays'!N101</f>
        <v/>
      </c>
      <c r="I109" s="99">
        <f>' Cobas assays'!K101</f>
        <v/>
      </c>
      <c r="J109" s="99">
        <f>' Cobas assays'!L101</f>
        <v/>
      </c>
      <c r="K109" s="99">
        <f>' Cobas assays'!F101</f>
        <v/>
      </c>
      <c r="L109" s="101" t="n">
        <v>0.052</v>
      </c>
      <c r="M109" s="170" t="inlineStr">
        <is>
          <t>DE</t>
        </is>
      </c>
      <c r="N109" s="101">
        <f>ABS((I109-K109)/K109)</f>
        <v/>
      </c>
      <c r="O109" s="149">
        <f>N109/(SQRT(POWER(S109,2)+POWER(R109,2)))</f>
        <v/>
      </c>
      <c r="P109" s="149" t="n"/>
      <c r="Q109" s="100">
        <f>(J109/I109)</f>
        <v/>
      </c>
      <c r="R109" s="100" t="n">
        <v>0.15</v>
      </c>
      <c r="S109" s="101" t="n">
        <v>0.142</v>
      </c>
      <c r="T109" s="101" t="n">
        <v>0.07099999999999999</v>
      </c>
      <c r="U109" s="170" t="inlineStr">
        <is>
          <t>DE</t>
        </is>
      </c>
      <c r="V109" s="167">
        <f>IF(G109&gt;5,"Sigma &gt;5",N109/(1.5*Q109))</f>
        <v/>
      </c>
      <c r="W109" s="167">
        <f>S109/R109</f>
        <v/>
      </c>
      <c r="X109" s="101">
        <f>SQRT(POWER(Q109,2)+POWER(S109,2))*SQRT(2)*$X$8</f>
        <v/>
      </c>
      <c r="Y109" s="101">
        <f>SQRT(Q109^2+S109^2)</f>
        <v/>
      </c>
      <c r="Z109" s="101">
        <f>$Z$8*Y109</f>
        <v/>
      </c>
      <c r="AA109" s="102">
        <f>Q109/S109</f>
        <v/>
      </c>
      <c r="AB109" s="198" t="n"/>
      <c r="AC109" s="378" t="n"/>
      <c r="AD109" s="421" t="n"/>
      <c r="AE109" s="421" t="n"/>
      <c r="AI109" s="89" t="n">
        <v>0.04756999999999999</v>
      </c>
    </row>
    <row r="110" ht="15" customHeight="1">
      <c r="A110" s="98">
        <f>' Cobas assays'!A102</f>
        <v/>
      </c>
      <c r="B110" s="180" t="inlineStr">
        <is>
          <t>FOLLICLE STIMULATING HORMONE</t>
        </is>
      </c>
      <c r="C110" s="99">
        <f>' Cobas assays'!C102</f>
        <v/>
      </c>
      <c r="D110" s="99">
        <f>' Cobas assays'!D102</f>
        <v/>
      </c>
      <c r="E110" s="178" t="n">
        <v>0.106</v>
      </c>
      <c r="F110" s="101">
        <f>1.65*(Q110)+N110</f>
        <v/>
      </c>
      <c r="G110" s="149">
        <f>(E110-N110)/Q110</f>
        <v/>
      </c>
      <c r="H110" s="99">
        <f>' Cobas assays'!N102</f>
        <v/>
      </c>
      <c r="I110" s="99">
        <f>' Cobas assays'!K102</f>
        <v/>
      </c>
      <c r="J110" s="99">
        <f>' Cobas assays'!L102</f>
        <v/>
      </c>
      <c r="K110" s="99">
        <f>' Cobas assays'!F102</f>
        <v/>
      </c>
      <c r="L110" s="101" t="n">
        <v>0.061</v>
      </c>
      <c r="M110" s="170" t="inlineStr">
        <is>
          <t>OP</t>
        </is>
      </c>
      <c r="N110" s="101">
        <f>ABS((I110-K110)/K110)</f>
        <v/>
      </c>
      <c r="O110" s="149">
        <f>N110/(SQRT(POWER(S110,2)+POWER(R110,2)))</f>
        <v/>
      </c>
      <c r="P110" s="149" t="n"/>
      <c r="Q110" s="100">
        <f>(J110/I110)</f>
        <v/>
      </c>
      <c r="R110" s="100" t="n">
        <v>0.472</v>
      </c>
      <c r="S110" s="101" t="n">
        <v>0.11</v>
      </c>
      <c r="T110" s="101" t="n">
        <v>0.028</v>
      </c>
      <c r="U110" s="170" t="inlineStr">
        <is>
          <t>OP</t>
        </is>
      </c>
      <c r="V110" s="167">
        <f>IF(G110&gt;5,"Sigma &gt;5",N110/(1.5*Q110))</f>
        <v/>
      </c>
      <c r="W110" s="167">
        <f>S110/R110</f>
        <v/>
      </c>
      <c r="X110" s="101">
        <f>SQRT(POWER(Q110,2)+POWER(S110,2))*SQRT(2)*$X$8</f>
        <v/>
      </c>
      <c r="Y110" s="101">
        <f>SQRT(Q110^2+S110^2)</f>
        <v/>
      </c>
      <c r="Z110" s="101">
        <f>$Z$8*Y110</f>
        <v/>
      </c>
      <c r="AA110" s="102">
        <f>Q110/S110</f>
        <v/>
      </c>
      <c r="AB110" s="198" t="n"/>
      <c r="AC110" s="378" t="n"/>
      <c r="AD110" s="421" t="n"/>
      <c r="AE110" s="421" t="n"/>
      <c r="AI110" s="89" t="n">
        <v>0.0261</v>
      </c>
    </row>
    <row r="111" ht="15" customHeight="1">
      <c r="A111" s="98">
        <f>' Cobas assays'!A103</f>
        <v/>
      </c>
      <c r="B111" s="180" t="inlineStr">
        <is>
          <t>FOLLICLE STIMULATING HORMONE</t>
        </is>
      </c>
      <c r="C111" s="99">
        <f>' Cobas assays'!C103</f>
        <v/>
      </c>
      <c r="D111" s="99">
        <f>' Cobas assays'!D103</f>
        <v/>
      </c>
      <c r="E111" s="178" t="n">
        <v>0.106</v>
      </c>
      <c r="F111" s="101">
        <f>1.65*(Q111)+N111</f>
        <v/>
      </c>
      <c r="G111" s="149">
        <f>(E111-N111)/Q111</f>
        <v/>
      </c>
      <c r="H111" s="99">
        <f>' Cobas assays'!N103</f>
        <v/>
      </c>
      <c r="I111" s="99">
        <f>' Cobas assays'!K103</f>
        <v/>
      </c>
      <c r="J111" s="99">
        <f>' Cobas assays'!L103</f>
        <v/>
      </c>
      <c r="K111" s="99">
        <f>' Cobas assays'!F103</f>
        <v/>
      </c>
      <c r="L111" s="101" t="n">
        <v>0.061</v>
      </c>
      <c r="M111" s="170" t="inlineStr">
        <is>
          <t>OP</t>
        </is>
      </c>
      <c r="N111" s="101">
        <f>ABS((I111-K111)/K111)</f>
        <v/>
      </c>
      <c r="O111" s="149">
        <f>N111/(SQRT(POWER(S111,2)+POWER(R111,2)))</f>
        <v/>
      </c>
      <c r="P111" s="149" t="n"/>
      <c r="Q111" s="100">
        <f>(J111/I111)</f>
        <v/>
      </c>
      <c r="R111" s="100" t="n">
        <v>0.472</v>
      </c>
      <c r="S111" s="101" t="n">
        <v>0.11</v>
      </c>
      <c r="T111" s="101" t="n">
        <v>0.028</v>
      </c>
      <c r="U111" s="170" t="inlineStr">
        <is>
          <t>OP</t>
        </is>
      </c>
      <c r="V111" s="167">
        <f>IF(G111&gt;5,"Sigma &gt;5",N111/(1.5*Q111))</f>
        <v/>
      </c>
      <c r="W111" s="167">
        <f>S111/R111</f>
        <v/>
      </c>
      <c r="X111" s="101">
        <f>SQRT(POWER(Q111,2)+POWER(S111,2))*SQRT(2)*$X$8</f>
        <v/>
      </c>
      <c r="Y111" s="101">
        <f>SQRT(Q111^2+S111^2)</f>
        <v/>
      </c>
      <c r="Z111" s="101">
        <f>$Z$8*Y111</f>
        <v/>
      </c>
      <c r="AA111" s="102">
        <f>Q111/S111</f>
        <v/>
      </c>
      <c r="AB111" s="198" t="n"/>
      <c r="AC111" s="378" t="n"/>
      <c r="AD111" s="421" t="n"/>
      <c r="AE111" s="421" t="n"/>
      <c r="AI111" s="89" t="n">
        <v>0.02407</v>
      </c>
    </row>
    <row r="112" ht="15" customHeight="1">
      <c r="A112" s="98">
        <f>' Cobas assays'!A104</f>
        <v/>
      </c>
      <c r="B112" s="180" t="inlineStr">
        <is>
          <t>FREE PSA</t>
        </is>
      </c>
      <c r="C112" s="99">
        <f>' Cobas assays'!C104</f>
        <v/>
      </c>
      <c r="D112" s="99">
        <f>' Cobas assays'!D104</f>
        <v/>
      </c>
      <c r="E112" s="178" t="n">
        <v>0.15</v>
      </c>
      <c r="F112" s="101">
        <f>1.65*(Q112)+N112</f>
        <v/>
      </c>
      <c r="G112" s="149">
        <f>(E112-N112)/Q112</f>
        <v/>
      </c>
      <c r="H112" s="99">
        <f>' Cobas assays'!N104</f>
        <v/>
      </c>
      <c r="I112" s="99">
        <f>' Cobas assays'!K104</f>
        <v/>
      </c>
      <c r="J112" s="99">
        <f>' Cobas assays'!L104</f>
        <v/>
      </c>
      <c r="K112" s="99">
        <f>' Cobas assays'!F104</f>
        <v/>
      </c>
      <c r="L112" s="101" t="inlineStr">
        <is>
          <t>NO VALUE</t>
        </is>
      </c>
      <c r="M112" s="170" t="n"/>
      <c r="N112" s="101">
        <f>ABS((I112-K112)/K112)</f>
        <v/>
      </c>
      <c r="O112" s="149">
        <f>N112/(SQRT(POWER(S112,2)+POWER(R112,2)))</f>
        <v/>
      </c>
      <c r="P112" s="149" t="n"/>
      <c r="Q112" s="100">
        <f>(J112/I112)</f>
        <v/>
      </c>
      <c r="R112" s="100" t="n">
        <v>0.462</v>
      </c>
      <c r="S112" s="101" t="n">
        <v>0.07099999999999999</v>
      </c>
      <c r="T112" s="101" t="inlineStr">
        <is>
          <t>NO VALUE</t>
        </is>
      </c>
      <c r="U112" s="170" t="n"/>
      <c r="V112" s="167">
        <f>IF(G112&gt;5,"Sigma &gt;5",N112/(1.5*Q112))</f>
        <v/>
      </c>
      <c r="W112" s="167">
        <f>S112/R112</f>
        <v/>
      </c>
      <c r="X112" s="101">
        <f>SQRT(POWER(Q112,2)+POWER(S112,2))*SQRT(2)*$X$8</f>
        <v/>
      </c>
      <c r="Y112" s="101">
        <f>SQRT(Q112^2+S112^2)</f>
        <v/>
      </c>
      <c r="Z112" s="101">
        <f>$Z$8*Y112</f>
        <v/>
      </c>
      <c r="AA112" s="102">
        <f>Q112/S112</f>
        <v/>
      </c>
      <c r="AB112" s="198" t="n"/>
      <c r="AC112" s="378" t="n"/>
      <c r="AD112" s="421" t="n"/>
      <c r="AE112" s="421" t="n"/>
      <c r="AI112" s="89" t="n">
        <v>0.02391</v>
      </c>
    </row>
    <row r="113" ht="15" customHeight="1">
      <c r="A113" s="98">
        <f>' Cobas assays'!A105</f>
        <v/>
      </c>
      <c r="B113" s="180" t="inlineStr">
        <is>
          <t>FREE PSA</t>
        </is>
      </c>
      <c r="C113" s="99">
        <f>' Cobas assays'!C105</f>
        <v/>
      </c>
      <c r="D113" s="99">
        <f>' Cobas assays'!D105</f>
        <v/>
      </c>
      <c r="E113" s="178" t="n">
        <v>0.15</v>
      </c>
      <c r="F113" s="101">
        <f>1.65*(Q113)+N113</f>
        <v/>
      </c>
      <c r="G113" s="149">
        <f>(E113-N113)/Q113</f>
        <v/>
      </c>
      <c r="H113" s="99">
        <f>' Cobas assays'!N105</f>
        <v/>
      </c>
      <c r="I113" s="99">
        <f>' Cobas assays'!K105</f>
        <v/>
      </c>
      <c r="J113" s="99">
        <f>' Cobas assays'!L105</f>
        <v/>
      </c>
      <c r="K113" s="99">
        <f>' Cobas assays'!F105</f>
        <v/>
      </c>
      <c r="L113" s="101" t="inlineStr">
        <is>
          <t>NO VALUE</t>
        </is>
      </c>
      <c r="M113" s="170" t="n"/>
      <c r="N113" s="101">
        <f>ABS((I113-K113)/K113)</f>
        <v/>
      </c>
      <c r="O113" s="149">
        <f>N113/(SQRT(POWER(S113,2)+POWER(R113,2)))</f>
        <v/>
      </c>
      <c r="P113" s="149" t="n"/>
      <c r="Q113" s="100">
        <f>(J113/I113)</f>
        <v/>
      </c>
      <c r="R113" s="100" t="n">
        <v>0.462</v>
      </c>
      <c r="S113" s="101" t="n">
        <v>0.07099999999999999</v>
      </c>
      <c r="T113" s="101" t="inlineStr">
        <is>
          <t>NO VALUE</t>
        </is>
      </c>
      <c r="U113" s="170" t="n"/>
      <c r="V113" s="167">
        <f>IF(G113&gt;5,"Sigma &gt;5",N113/(1.5*Q113))</f>
        <v/>
      </c>
      <c r="W113" s="167">
        <f>S113/R113</f>
        <v/>
      </c>
      <c r="X113" s="101">
        <f>SQRT(POWER(Q113,2)+POWER(S113,2))*SQRT(2)*$X$8</f>
        <v/>
      </c>
      <c r="Y113" s="101">
        <f>SQRT(Q113^2+S113^2)</f>
        <v/>
      </c>
      <c r="Z113" s="101">
        <f>$Z$8*Y113</f>
        <v/>
      </c>
      <c r="AA113" s="102">
        <f>Q113/S113</f>
        <v/>
      </c>
      <c r="AB113" s="198" t="n"/>
      <c r="AC113" s="378" t="n"/>
      <c r="AD113" s="421" t="n"/>
      <c r="AE113" s="421" t="n"/>
      <c r="AI113" s="89" t="n">
        <v>0.01915</v>
      </c>
    </row>
    <row r="114" ht="15" customHeight="1">
      <c r="A114" s="98">
        <f>' Cobas assays'!A106</f>
        <v/>
      </c>
      <c r="B114" s="200" t="inlineStr">
        <is>
          <t>Free T4 Gen 3</t>
        </is>
      </c>
      <c r="C114" s="99">
        <f>' Cobas assays'!C106</f>
        <v/>
      </c>
      <c r="D114" s="99">
        <f>' Cobas assays'!D106</f>
        <v/>
      </c>
      <c r="E114" s="178" t="n">
        <v>0.08</v>
      </c>
      <c r="F114" s="101">
        <f>1.65*(Q114)+N114</f>
        <v/>
      </c>
      <c r="G114" s="149">
        <f>(E114-N114)/Q114</f>
        <v/>
      </c>
      <c r="H114" s="99">
        <f>' Cobas assays'!N106</f>
        <v/>
      </c>
      <c r="I114" s="99">
        <f>' Cobas assays'!K106</f>
        <v/>
      </c>
      <c r="J114" s="99">
        <f>' Cobas assays'!L106</f>
        <v/>
      </c>
      <c r="K114" s="99">
        <f>' Cobas assays'!F106</f>
        <v/>
      </c>
      <c r="L114" s="101" t="n">
        <v>0.033</v>
      </c>
      <c r="M114" s="170" t="inlineStr">
        <is>
          <t>DE</t>
        </is>
      </c>
      <c r="N114" s="101">
        <f>ABS((I114-K114)/K114)</f>
        <v/>
      </c>
      <c r="O114" s="149">
        <f>N114/(SQRT(POWER(S114,2)+POWER(R114,2)))</f>
        <v/>
      </c>
      <c r="P114" s="149" t="n"/>
      <c r="Q114" s="100">
        <f>(J114/I114)</f>
        <v/>
      </c>
      <c r="R114" s="100" t="n">
        <v>0.121</v>
      </c>
      <c r="S114" s="101" t="n">
        <v>0.057</v>
      </c>
      <c r="T114" s="101" t="n">
        <v>0.036</v>
      </c>
      <c r="U114" s="170" t="inlineStr">
        <is>
          <t>DE</t>
        </is>
      </c>
      <c r="V114" s="167">
        <f>IF(G114&gt;5,"Sigma &gt;5",N114/(1.5*Q114))</f>
        <v/>
      </c>
      <c r="W114" s="167">
        <f>S114/R114</f>
        <v/>
      </c>
      <c r="X114" s="101">
        <f>SQRT(POWER(Q114,2)+POWER(S114,2))*SQRT(2)*$X$8</f>
        <v/>
      </c>
      <c r="Y114" s="101">
        <f>SQRT(Q114^2+S114^2)</f>
        <v/>
      </c>
      <c r="Z114" s="101">
        <f>$Z$8*Y114</f>
        <v/>
      </c>
      <c r="AA114" s="102">
        <f>Q114/S114</f>
        <v/>
      </c>
      <c r="AB114" s="198" t="n"/>
      <c r="AC114" s="113" t="n"/>
      <c r="AD114" s="114" t="n"/>
      <c r="AE114" s="114" t="n"/>
    </row>
    <row r="115" ht="15" customHeight="1">
      <c r="A115" s="98">
        <f>' Cobas assays'!A107</f>
        <v/>
      </c>
      <c r="B115" s="180" t="inlineStr">
        <is>
          <t>Free T4 Gen 3</t>
        </is>
      </c>
      <c r="C115" s="99">
        <f>' Cobas assays'!C107</f>
        <v/>
      </c>
      <c r="D115" s="99">
        <f>' Cobas assays'!D107</f>
        <v/>
      </c>
      <c r="E115" s="178" t="n">
        <v>0.08</v>
      </c>
      <c r="F115" s="101">
        <f>1.65*(Q115)+N115</f>
        <v/>
      </c>
      <c r="G115" s="149">
        <f>(E115-N115)/Q115</f>
        <v/>
      </c>
      <c r="H115" s="99">
        <f>' Cobas assays'!N107</f>
        <v/>
      </c>
      <c r="I115" s="99">
        <f>' Cobas assays'!K107</f>
        <v/>
      </c>
      <c r="J115" s="99">
        <f>' Cobas assays'!L107</f>
        <v/>
      </c>
      <c r="K115" s="99">
        <f>' Cobas assays'!F107</f>
        <v/>
      </c>
      <c r="L115" s="101" t="n">
        <v>0.033</v>
      </c>
      <c r="M115" s="170" t="inlineStr">
        <is>
          <t>DE</t>
        </is>
      </c>
      <c r="N115" s="101">
        <f>ABS((I115-K115)/K115)</f>
        <v/>
      </c>
      <c r="O115" s="149">
        <f>N115/(SQRT(POWER(S115,2)+POWER(R115,2)))</f>
        <v/>
      </c>
      <c r="P115" s="149" t="n"/>
      <c r="Q115" s="100">
        <f>(J115/I115)</f>
        <v/>
      </c>
      <c r="R115" s="100" t="n">
        <v>0.121</v>
      </c>
      <c r="S115" s="101" t="n">
        <v>0.057</v>
      </c>
      <c r="T115" s="101" t="n">
        <v>0.036</v>
      </c>
      <c r="U115" s="170" t="inlineStr">
        <is>
          <t>DE</t>
        </is>
      </c>
      <c r="V115" s="167">
        <f>IF(G115&gt;5,"Sigma &gt;5",N115/(1.5*Q115))</f>
        <v/>
      </c>
      <c r="W115" s="167">
        <f>S115/R115</f>
        <v/>
      </c>
      <c r="X115" s="101">
        <f>SQRT(POWER(Q115,2)+POWER(S115,2))*SQRT(2)*$X$8</f>
        <v/>
      </c>
      <c r="Y115" s="101">
        <f>SQRT(Q115^2+S115^2)</f>
        <v/>
      </c>
      <c r="Z115" s="101">
        <f>$Z$8*Y115</f>
        <v/>
      </c>
      <c r="AA115" s="102">
        <f>Q115/S115</f>
        <v/>
      </c>
      <c r="AB115" s="198" t="n"/>
      <c r="AC115" s="113" t="n"/>
      <c r="AD115" s="114" t="n"/>
      <c r="AE115" s="114" t="n"/>
    </row>
    <row r="116" ht="15" customHeight="1">
      <c r="A116" s="98">
        <f>' Cobas assays'!A108</f>
        <v/>
      </c>
      <c r="B116" s="180" t="inlineStr">
        <is>
          <t>GAMMA-GLUTAMYL TRANSFERASE</t>
        </is>
      </c>
      <c r="C116" s="99">
        <f>' Cobas assays'!C108</f>
        <v/>
      </c>
      <c r="D116" s="99">
        <f>' Cobas assays'!D108</f>
        <v/>
      </c>
      <c r="E116" s="267" t="n">
        <v>0.221</v>
      </c>
      <c r="F116" s="101">
        <f>1.65*(Q116)+N116</f>
        <v/>
      </c>
      <c r="G116" s="149">
        <f>(E116-N116)/Q116</f>
        <v/>
      </c>
      <c r="H116" s="99">
        <f>' Cobas assays'!N108</f>
        <v/>
      </c>
      <c r="I116" s="99">
        <f>' Cobas assays'!K108</f>
        <v/>
      </c>
      <c r="J116" s="99">
        <f>' Cobas assays'!L108</f>
        <v/>
      </c>
      <c r="K116" s="99">
        <f>' Cobas assays'!F108</f>
        <v/>
      </c>
      <c r="L116" s="268" t="n">
        <v>0.1106</v>
      </c>
      <c r="M116" s="170" t="inlineStr">
        <is>
          <t>DE</t>
        </is>
      </c>
      <c r="N116" s="101">
        <f>ABS((I116-K116)/K116)</f>
        <v/>
      </c>
      <c r="O116" s="149">
        <f>N116/(SQRT(POWER(S116,2)+POWER(R116,2)))</f>
        <v/>
      </c>
      <c r="P116" s="149" t="n"/>
      <c r="Q116" s="100">
        <f>(J116/I116)</f>
        <v/>
      </c>
      <c r="R116" s="100" t="n">
        <v>0.4215</v>
      </c>
      <c r="S116" s="101" t="n">
        <v>0.134</v>
      </c>
      <c r="T116" s="268" t="n">
        <v>0.067</v>
      </c>
      <c r="U116" s="170" t="inlineStr">
        <is>
          <t>DE</t>
        </is>
      </c>
      <c r="V116" s="167">
        <f>IF(G116&gt;5,"Sigma &gt;5",N116/(1.5*Q116))</f>
        <v/>
      </c>
      <c r="W116" s="167">
        <f>S116/R116</f>
        <v/>
      </c>
      <c r="X116" s="101">
        <f>SQRT(POWER(Q116,2)+POWER(S116,2))*SQRT(2)*$X$8</f>
        <v/>
      </c>
      <c r="Y116" s="101">
        <f>SQRT(Q116^2+S116^2)</f>
        <v/>
      </c>
      <c r="Z116" s="101">
        <f>$Z$8*Y116</f>
        <v/>
      </c>
      <c r="AA116" s="102">
        <f>Q116/S116</f>
        <v/>
      </c>
      <c r="AB116" s="198" t="n"/>
      <c r="AC116" s="378" t="n"/>
      <c r="AD116" s="421" t="n"/>
      <c r="AE116" s="421" t="n"/>
      <c r="AI116" s="89" t="n">
        <v>0.02223</v>
      </c>
    </row>
    <row r="117" ht="15" customHeight="1">
      <c r="A117" s="98">
        <f>' Cobas assays'!A109</f>
        <v/>
      </c>
      <c r="B117" s="180" t="inlineStr">
        <is>
          <t>GAMMA-GLUTAMYL TRANSFERASE</t>
        </is>
      </c>
      <c r="C117" s="99">
        <f>' Cobas assays'!C109</f>
        <v/>
      </c>
      <c r="D117" s="99">
        <f>' Cobas assays'!D109</f>
        <v/>
      </c>
      <c r="E117" s="267" t="n">
        <v>0.221</v>
      </c>
      <c r="F117" s="101">
        <f>1.65*(Q117)+N117</f>
        <v/>
      </c>
      <c r="G117" s="149">
        <f>(E117-N117)/Q117</f>
        <v/>
      </c>
      <c r="H117" s="99">
        <f>' Cobas assays'!N109</f>
        <v/>
      </c>
      <c r="I117" s="99">
        <f>' Cobas assays'!K109</f>
        <v/>
      </c>
      <c r="J117" s="99">
        <f>' Cobas assays'!L109</f>
        <v/>
      </c>
      <c r="K117" s="99">
        <f>' Cobas assays'!F109</f>
        <v/>
      </c>
      <c r="L117" s="268" t="n">
        <v>0.1106</v>
      </c>
      <c r="M117" s="170" t="inlineStr">
        <is>
          <t>DE</t>
        </is>
      </c>
      <c r="N117" s="101">
        <f>ABS((I117-K117)/K117)</f>
        <v/>
      </c>
      <c r="O117" s="149">
        <f>N117/(SQRT(POWER(S117,2)+POWER(R117,2)))</f>
        <v/>
      </c>
      <c r="P117" s="149" t="n"/>
      <c r="Q117" s="100">
        <f>(J117/I117)</f>
        <v/>
      </c>
      <c r="R117" s="100" t="n">
        <v>0.4215</v>
      </c>
      <c r="S117" s="101" t="n">
        <v>0.134</v>
      </c>
      <c r="T117" s="268" t="n">
        <v>0.067</v>
      </c>
      <c r="U117" s="170" t="inlineStr">
        <is>
          <t>DE</t>
        </is>
      </c>
      <c r="V117" s="167">
        <f>IF(G117&gt;5,"Sigma &gt;5",N117/(1.5*Q117))</f>
        <v/>
      </c>
      <c r="W117" s="167">
        <f>S117/R117</f>
        <v/>
      </c>
      <c r="X117" s="101">
        <f>SQRT(POWER(Q117,2)+POWER(S117,2))*SQRT(2)*$X$8</f>
        <v/>
      </c>
      <c r="Y117" s="101">
        <f>SQRT(Q117^2+S117^2)</f>
        <v/>
      </c>
      <c r="Z117" s="101">
        <f>$Z$8*Y117</f>
        <v/>
      </c>
      <c r="AA117" s="102">
        <f>Q117/S117</f>
        <v/>
      </c>
      <c r="AB117" s="198" t="n"/>
      <c r="AC117" s="378" t="n"/>
      <c r="AD117" s="421" t="n"/>
      <c r="AE117" s="421" t="n"/>
      <c r="AI117" s="89" t="n">
        <v>0.02106</v>
      </c>
    </row>
    <row r="118" ht="15" customHeight="1">
      <c r="A118" s="98">
        <f>' Cobas assays'!A110</f>
        <v/>
      </c>
      <c r="B118" s="180" t="inlineStr">
        <is>
          <t>GAMMA-GLUTAMYL TRANSFERASE</t>
        </is>
      </c>
      <c r="C118" s="99">
        <f>' Cobas assays'!C110</f>
        <v/>
      </c>
      <c r="D118" s="99">
        <f>' Cobas assays'!D110</f>
        <v/>
      </c>
      <c r="E118" s="267" t="n">
        <v>0.221</v>
      </c>
      <c r="F118" s="101">
        <f>1.65*(Q118)+N118</f>
        <v/>
      </c>
      <c r="G118" s="149">
        <f>(E118-N118)/Q118</f>
        <v/>
      </c>
      <c r="H118" s="99">
        <f>' Cobas assays'!N110</f>
        <v/>
      </c>
      <c r="I118" s="99">
        <f>' Cobas assays'!K110</f>
        <v/>
      </c>
      <c r="J118" s="99">
        <f>' Cobas assays'!L110</f>
        <v/>
      </c>
      <c r="K118" s="99">
        <f>' Cobas assays'!F110</f>
        <v/>
      </c>
      <c r="L118" s="268" t="n">
        <v>0.1106</v>
      </c>
      <c r="M118" s="170" t="inlineStr">
        <is>
          <t>DE</t>
        </is>
      </c>
      <c r="N118" s="101">
        <f>ABS((I118-K118)/K118)</f>
        <v/>
      </c>
      <c r="O118" s="149">
        <f>N118/(SQRT(POWER(S118,2)+POWER(R118,2)))</f>
        <v/>
      </c>
      <c r="P118" s="149" t="n"/>
      <c r="Q118" s="100">
        <f>(J118/I118)</f>
        <v/>
      </c>
      <c r="R118" s="100" t="n">
        <v>0.4215</v>
      </c>
      <c r="S118" s="101" t="n">
        <v>0.134</v>
      </c>
      <c r="T118" s="268" t="n">
        <v>0.067</v>
      </c>
      <c r="U118" s="170" t="inlineStr">
        <is>
          <t>DE</t>
        </is>
      </c>
      <c r="V118" s="167">
        <f>IF(G118&gt;5,"Sigma &gt;5",N118/(1.5*Q118))</f>
        <v/>
      </c>
      <c r="W118" s="167">
        <f>S118/R118</f>
        <v/>
      </c>
      <c r="X118" s="101">
        <f>SQRT(POWER(Q118,2)+POWER(S118,2))*SQRT(2)*$X$8</f>
        <v/>
      </c>
      <c r="Y118" s="101">
        <f>SQRT(Q118^2+S118^2)</f>
        <v/>
      </c>
      <c r="Z118" s="101">
        <f>$Z$8*Y118</f>
        <v/>
      </c>
      <c r="AA118" s="102">
        <f>Q118/S118</f>
        <v/>
      </c>
      <c r="AB118" s="198" t="n"/>
      <c r="AC118" s="378" t="n"/>
      <c r="AD118" s="421" t="n"/>
      <c r="AE118" s="421" t="n"/>
      <c r="AI118" s="89" t="n">
        <v>0.02171</v>
      </c>
    </row>
    <row r="119" ht="15" customHeight="1">
      <c r="A119" s="98">
        <f>' Cobas assays'!A111</f>
        <v/>
      </c>
      <c r="B119" s="180" t="inlineStr">
        <is>
          <t>GAMMA-GLUTAMYL TRANSFERASE</t>
        </is>
      </c>
      <c r="C119" s="99">
        <f>' Cobas assays'!C111</f>
        <v/>
      </c>
      <c r="D119" s="99">
        <f>' Cobas assays'!D111</f>
        <v/>
      </c>
      <c r="E119" s="267" t="n">
        <v>0.221</v>
      </c>
      <c r="F119" s="101">
        <f>1.65*(Q119)+N119</f>
        <v/>
      </c>
      <c r="G119" s="149">
        <f>(E119-N119)/Q119</f>
        <v/>
      </c>
      <c r="H119" s="99">
        <f>' Cobas assays'!N111</f>
        <v/>
      </c>
      <c r="I119" s="99">
        <f>' Cobas assays'!K111</f>
        <v/>
      </c>
      <c r="J119" s="99">
        <f>' Cobas assays'!L111</f>
        <v/>
      </c>
      <c r="K119" s="99">
        <f>' Cobas assays'!F111</f>
        <v/>
      </c>
      <c r="L119" s="268" t="n">
        <v>0.1106</v>
      </c>
      <c r="M119" s="170" t="inlineStr">
        <is>
          <t>DE</t>
        </is>
      </c>
      <c r="N119" s="101">
        <f>ABS((I119-K119)/K119)</f>
        <v/>
      </c>
      <c r="O119" s="149">
        <f>N119/(SQRT(POWER(S119,2)+POWER(R119,2)))</f>
        <v/>
      </c>
      <c r="P119" s="149" t="n"/>
      <c r="Q119" s="100">
        <f>(J119/I119)</f>
        <v/>
      </c>
      <c r="R119" s="100" t="n">
        <v>0.4215</v>
      </c>
      <c r="S119" s="101" t="n">
        <v>0.134</v>
      </c>
      <c r="T119" s="268" t="n">
        <v>0.067</v>
      </c>
      <c r="U119" s="170" t="inlineStr">
        <is>
          <t>DE</t>
        </is>
      </c>
      <c r="V119" s="167">
        <f>IF(G119&gt;5,"Sigma &gt;5",N119/(1.5*Q119))</f>
        <v/>
      </c>
      <c r="W119" s="167">
        <f>S119/R119</f>
        <v/>
      </c>
      <c r="X119" s="101">
        <f>SQRT(POWER(Q119,2)+POWER(S119,2))*SQRT(2)*$X$8</f>
        <v/>
      </c>
      <c r="Y119" s="101">
        <f>SQRT(Q119^2+S119^2)</f>
        <v/>
      </c>
      <c r="Z119" s="101">
        <f>$Z$8*Y119</f>
        <v/>
      </c>
      <c r="AA119" s="102">
        <f>Q119/S119</f>
        <v/>
      </c>
      <c r="AB119" s="198" t="n"/>
      <c r="AC119" s="378" t="n"/>
      <c r="AD119" s="421" t="n"/>
      <c r="AE119" s="421" t="n"/>
      <c r="AI119" s="89" t="n">
        <v>0.0264</v>
      </c>
    </row>
    <row r="120" ht="15" customHeight="1">
      <c r="A120" s="98">
        <f>' Cobas assays'!A112</f>
        <v/>
      </c>
      <c r="B120" s="180" t="inlineStr">
        <is>
          <t>GLUCOSE</t>
        </is>
      </c>
      <c r="C120" s="99">
        <f>' Cobas assays'!C112</f>
        <v/>
      </c>
      <c r="D120" s="99">
        <f>' Cobas assays'!D112</f>
        <v/>
      </c>
      <c r="E120" s="267" t="n">
        <v>0.1</v>
      </c>
      <c r="F120" s="101">
        <f>1.65*(Q120)+N120</f>
        <v/>
      </c>
      <c r="G120" s="149">
        <f>(E120-N120)/Q120</f>
        <v/>
      </c>
      <c r="H120" s="99">
        <f>' Cobas assays'!N112</f>
        <v/>
      </c>
      <c r="I120" s="99">
        <f>' Cobas assays'!K112</f>
        <v/>
      </c>
      <c r="J120" s="99">
        <f>' Cobas assays'!L112</f>
        <v/>
      </c>
      <c r="K120" s="99">
        <f>' Cobas assays'!F112</f>
        <v/>
      </c>
      <c r="L120" s="268" t="n">
        <v>0.036</v>
      </c>
      <c r="M120" s="170" t="inlineStr">
        <is>
          <t>M</t>
        </is>
      </c>
      <c r="N120" s="101">
        <f>ABS((I120-K120)/K120)</f>
        <v/>
      </c>
      <c r="O120" s="149">
        <f>N120/(SQRT(POWER(S120,2)+POWER(R120,2)))</f>
        <v/>
      </c>
      <c r="P120" s="149" t="n"/>
      <c r="Q120" s="100">
        <f>(J120/I120)</f>
        <v/>
      </c>
      <c r="R120" s="266" t="n">
        <v>0.081</v>
      </c>
      <c r="S120" s="268" t="n">
        <v>0.049</v>
      </c>
      <c r="T120" s="268" t="n">
        <v>0.037</v>
      </c>
      <c r="U120" s="170" t="inlineStr">
        <is>
          <t>M</t>
        </is>
      </c>
      <c r="V120" s="167">
        <f>IF(G120&gt;5,"Sigma &gt;5",N120/(1.5*Q120))</f>
        <v/>
      </c>
      <c r="W120" s="167">
        <f>S120/R120</f>
        <v/>
      </c>
      <c r="X120" s="101">
        <f>SQRT(POWER(Q120,2)+POWER(S120,2))*SQRT(2)*$X$8</f>
        <v/>
      </c>
      <c r="Y120" s="101">
        <f>SQRT(Q120^2+S120^2)</f>
        <v/>
      </c>
      <c r="Z120" s="101">
        <f>$Z$8*Y120</f>
        <v/>
      </c>
      <c r="AA120" s="102">
        <f>Q120/S120</f>
        <v/>
      </c>
      <c r="AB120" s="198" t="n"/>
      <c r="AC120" s="378" t="n"/>
      <c r="AD120" s="421" t="n"/>
      <c r="AE120" s="421" t="n"/>
      <c r="AF120" s="103" t="n"/>
      <c r="AI120" s="89" t="n">
        <v>0.01704</v>
      </c>
    </row>
    <row r="121" ht="15" customHeight="1">
      <c r="A121" s="98">
        <f>' Cobas assays'!A113</f>
        <v/>
      </c>
      <c r="B121" s="180" t="inlineStr">
        <is>
          <t>GLUCOSE</t>
        </is>
      </c>
      <c r="C121" s="99">
        <f>' Cobas assays'!C113</f>
        <v/>
      </c>
      <c r="D121" s="99">
        <f>' Cobas assays'!D113</f>
        <v/>
      </c>
      <c r="E121" s="267" t="n">
        <v>0.1</v>
      </c>
      <c r="F121" s="101">
        <f>1.65*(Q121)+N121</f>
        <v/>
      </c>
      <c r="G121" s="149">
        <f>(E121-N121)/Q121</f>
        <v/>
      </c>
      <c r="H121" s="99">
        <f>' Cobas assays'!N113</f>
        <v/>
      </c>
      <c r="I121" s="99">
        <f>' Cobas assays'!K113</f>
        <v/>
      </c>
      <c r="J121" s="99">
        <f>' Cobas assays'!L113</f>
        <v/>
      </c>
      <c r="K121" s="99">
        <f>' Cobas assays'!F113</f>
        <v/>
      </c>
      <c r="L121" s="268" t="n">
        <v>0.036</v>
      </c>
      <c r="M121" s="170" t="inlineStr">
        <is>
          <t>M</t>
        </is>
      </c>
      <c r="N121" s="101">
        <f>ABS((I121-K121)/K121)</f>
        <v/>
      </c>
      <c r="O121" s="149">
        <f>N121/(SQRT(POWER(S121,2)+POWER(R121,2)))</f>
        <v/>
      </c>
      <c r="P121" s="149" t="n"/>
      <c r="Q121" s="100">
        <f>(J121/I121)</f>
        <v/>
      </c>
      <c r="R121" s="266" t="n">
        <v>0.081</v>
      </c>
      <c r="S121" s="268" t="n">
        <v>0.049</v>
      </c>
      <c r="T121" s="268" t="n">
        <v>0.037</v>
      </c>
      <c r="U121" s="170" t="inlineStr">
        <is>
          <t>M</t>
        </is>
      </c>
      <c r="V121" s="167">
        <f>IF(G121&gt;5,"Sigma &gt;5",N121/(1.5*Q121))</f>
        <v/>
      </c>
      <c r="W121" s="167">
        <f>S121/R121</f>
        <v/>
      </c>
      <c r="X121" s="101">
        <f>SQRT(POWER(Q121,2)+POWER(S121,2))*SQRT(2)*$X$8</f>
        <v/>
      </c>
      <c r="Y121" s="101">
        <f>SQRT(Q121^2+S121^2)</f>
        <v/>
      </c>
      <c r="Z121" s="101">
        <f>$Z$8*Y121</f>
        <v/>
      </c>
      <c r="AA121" s="102">
        <f>Q121/S121</f>
        <v/>
      </c>
      <c r="AB121" s="198" t="n"/>
      <c r="AC121" s="378" t="n"/>
      <c r="AD121" s="421" t="n"/>
      <c r="AE121" s="421" t="n"/>
      <c r="AF121" s="103" t="n"/>
      <c r="AI121" s="89" t="n">
        <v>0.01512</v>
      </c>
    </row>
    <row r="122" ht="15" customHeight="1">
      <c r="A122" s="98">
        <f>' Cobas assays'!A114</f>
        <v/>
      </c>
      <c r="B122" s="180" t="inlineStr">
        <is>
          <t>GLUCOSE</t>
        </is>
      </c>
      <c r="C122" s="99">
        <f>' Cobas assays'!C114</f>
        <v/>
      </c>
      <c r="D122" s="99">
        <f>' Cobas assays'!D114</f>
        <v/>
      </c>
      <c r="E122" s="267" t="n">
        <v>0.1</v>
      </c>
      <c r="F122" s="101">
        <f>1.65*(Q122)+N122</f>
        <v/>
      </c>
      <c r="G122" s="149">
        <f>(E122-N122)/Q122</f>
        <v/>
      </c>
      <c r="H122" s="99">
        <f>' Cobas assays'!N114</f>
        <v/>
      </c>
      <c r="I122" s="99">
        <f>' Cobas assays'!K114</f>
        <v/>
      </c>
      <c r="J122" s="99">
        <f>' Cobas assays'!L114</f>
        <v/>
      </c>
      <c r="K122" s="99">
        <f>' Cobas assays'!F114</f>
        <v/>
      </c>
      <c r="L122" s="268" t="n">
        <v>0.036</v>
      </c>
      <c r="M122" s="170" t="inlineStr">
        <is>
          <t>M</t>
        </is>
      </c>
      <c r="N122" s="101">
        <f>ABS((I122-K122)/K122)</f>
        <v/>
      </c>
      <c r="O122" s="149">
        <f>N122/(SQRT(POWER(S122,2)+POWER(R122,2)))</f>
        <v/>
      </c>
      <c r="P122" s="149" t="n"/>
      <c r="Q122" s="100">
        <f>(J122/I122)</f>
        <v/>
      </c>
      <c r="R122" s="266" t="n">
        <v>0.081</v>
      </c>
      <c r="S122" s="268" t="n">
        <v>0.049</v>
      </c>
      <c r="T122" s="268" t="n">
        <v>0.037</v>
      </c>
      <c r="U122" s="170" t="inlineStr">
        <is>
          <t>M</t>
        </is>
      </c>
      <c r="V122" s="167">
        <f>IF(G122&gt;5,"Sigma &gt;5",N122/(1.5*Q122))</f>
        <v/>
      </c>
      <c r="W122" s="167">
        <f>S122/R122</f>
        <v/>
      </c>
      <c r="X122" s="101">
        <f>SQRT(POWER(Q122,2)+POWER(S122,2))*SQRT(2)*$X$8</f>
        <v/>
      </c>
      <c r="Y122" s="101">
        <f>SQRT(Q122^2+S122^2)</f>
        <v/>
      </c>
      <c r="Z122" s="101">
        <f>$Z$8*Y122</f>
        <v/>
      </c>
      <c r="AA122" s="102">
        <f>Q122/S122</f>
        <v/>
      </c>
      <c r="AB122" s="198" t="n"/>
      <c r="AC122" s="378" t="n"/>
      <c r="AD122" s="421" t="n"/>
      <c r="AE122" s="421" t="n"/>
      <c r="AI122" s="89" t="n">
        <v>0.02362</v>
      </c>
    </row>
    <row r="123" ht="15" customHeight="1">
      <c r="A123" s="98">
        <f>' Cobas assays'!A115</f>
        <v/>
      </c>
      <c r="B123" s="180" t="inlineStr">
        <is>
          <t>GLUCOSE</t>
        </is>
      </c>
      <c r="C123" s="99">
        <f>' Cobas assays'!C115</f>
        <v/>
      </c>
      <c r="D123" s="99">
        <f>' Cobas assays'!D115</f>
        <v/>
      </c>
      <c r="E123" s="267" t="n">
        <v>0.1</v>
      </c>
      <c r="F123" s="101">
        <f>1.65*(Q123)+N123</f>
        <v/>
      </c>
      <c r="G123" s="149">
        <f>(E123-N123)/Q123</f>
        <v/>
      </c>
      <c r="H123" s="99">
        <f>' Cobas assays'!N115</f>
        <v/>
      </c>
      <c r="I123" s="99">
        <f>' Cobas assays'!K115</f>
        <v/>
      </c>
      <c r="J123" s="99">
        <f>' Cobas assays'!L115</f>
        <v/>
      </c>
      <c r="K123" s="99">
        <f>' Cobas assays'!F115</f>
        <v/>
      </c>
      <c r="L123" s="268" t="n">
        <v>0.036</v>
      </c>
      <c r="M123" s="170" t="inlineStr">
        <is>
          <t>M</t>
        </is>
      </c>
      <c r="N123" s="101">
        <f>ABS((I123-K123)/K123)</f>
        <v/>
      </c>
      <c r="O123" s="149">
        <f>N123/(SQRT(POWER(S123,2)+POWER(R123,2)))</f>
        <v/>
      </c>
      <c r="P123" s="149" t="n"/>
      <c r="Q123" s="100">
        <f>(J123/I123)</f>
        <v/>
      </c>
      <c r="R123" s="266" t="n">
        <v>0.081</v>
      </c>
      <c r="S123" s="268" t="n">
        <v>0.049</v>
      </c>
      <c r="T123" s="268" t="n">
        <v>0.037</v>
      </c>
      <c r="U123" s="170" t="inlineStr">
        <is>
          <t>M</t>
        </is>
      </c>
      <c r="V123" s="167">
        <f>IF(G123&gt;5,"Sigma &gt;5",N123/(1.5*Q123))</f>
        <v/>
      </c>
      <c r="W123" s="167">
        <f>S123/R123</f>
        <v/>
      </c>
      <c r="X123" s="101">
        <f>SQRT(POWER(Q123,2)+POWER(S123,2))*SQRT(2)*$X$8</f>
        <v/>
      </c>
      <c r="Y123" s="101">
        <f>SQRT(Q123^2+S123^2)</f>
        <v/>
      </c>
      <c r="Z123" s="101">
        <f>$Z$8*Y123</f>
        <v/>
      </c>
      <c r="AA123" s="102">
        <f>Q123/S123</f>
        <v/>
      </c>
      <c r="AB123" s="198" t="n"/>
      <c r="AC123" s="378" t="n"/>
      <c r="AD123" s="421" t="n"/>
      <c r="AE123" s="421" t="n"/>
      <c r="AI123" s="89" t="n">
        <v>0.02789</v>
      </c>
    </row>
    <row r="124" ht="15" customHeight="1">
      <c r="A124" s="98">
        <f>' Cobas assays'!A116</f>
        <v/>
      </c>
      <c r="B124" s="200" t="inlineStr">
        <is>
          <t>GLYCATED HAEMOGLOBIN (NGSP)</t>
        </is>
      </c>
      <c r="C124" s="99">
        <f>' Cobas assays'!C116</f>
        <v/>
      </c>
      <c r="D124" s="99">
        <f>' Cobas assays'!D116</f>
        <v/>
      </c>
      <c r="E124" s="178" t="n">
        <v>0.06</v>
      </c>
      <c r="F124" s="101">
        <f>1.65*(Q124)+N124</f>
        <v/>
      </c>
      <c r="G124" s="149">
        <f>(E124-N124)/Q124</f>
        <v/>
      </c>
      <c r="H124" s="99">
        <f>' Cobas assays'!N116</f>
        <v/>
      </c>
      <c r="I124" s="99">
        <f>' Cobas assays'!K116</f>
        <v/>
      </c>
      <c r="J124" s="99">
        <f>' Cobas assays'!L116</f>
        <v/>
      </c>
      <c r="K124" s="99">
        <f>' Cobas assays'!F116</f>
        <v/>
      </c>
      <c r="L124" s="101" t="n">
        <v>0.022</v>
      </c>
      <c r="M124" s="170" t="inlineStr">
        <is>
          <t>MI</t>
        </is>
      </c>
      <c r="N124" s="101">
        <f>ABS((I124-K124)/K124)</f>
        <v/>
      </c>
      <c r="O124" s="149">
        <f>N124/(SQRT(POWER(S124,2)+POWER(R124,2)))</f>
        <v/>
      </c>
      <c r="P124" s="149" t="n"/>
      <c r="Q124" s="100">
        <f>(J124/I124)</f>
        <v/>
      </c>
      <c r="R124" s="100" t="n">
        <v>0.057</v>
      </c>
      <c r="S124" s="100" t="n">
        <v>0.0185</v>
      </c>
      <c r="T124" s="101" t="n">
        <v>0.014</v>
      </c>
      <c r="U124" s="170" t="inlineStr">
        <is>
          <t>MI</t>
        </is>
      </c>
      <c r="V124" s="167">
        <f>IF(G124&gt;5,"Sigma &gt;5",N124/(1.5*Q124))</f>
        <v/>
      </c>
      <c r="W124" s="167">
        <f>S124/R124</f>
        <v/>
      </c>
      <c r="X124" s="101">
        <f>SQRT(POWER(Q124,2)+POWER(S124,2))*SQRT(2)*$X$8</f>
        <v/>
      </c>
      <c r="Y124" s="101">
        <f>SQRT(Q124^2+S124^2)</f>
        <v/>
      </c>
      <c r="Z124" s="101">
        <f>$Z$8*Y124</f>
        <v/>
      </c>
      <c r="AA124" s="102">
        <f>Q124/S124</f>
        <v/>
      </c>
      <c r="AB124" s="198" t="n"/>
      <c r="AC124" s="377" t="n"/>
      <c r="AD124" s="421" t="n"/>
      <c r="AE124" s="418" t="n"/>
      <c r="AF124" s="103" t="n"/>
      <c r="AI124" s="89" t="n">
        <v>0.0158</v>
      </c>
    </row>
    <row r="125" ht="15" customHeight="1">
      <c r="A125" s="98">
        <f>' Cobas assays'!A117</f>
        <v/>
      </c>
      <c r="B125" s="200" t="inlineStr">
        <is>
          <t>GLYCATED HAEMOGLOBIN (NGSP)</t>
        </is>
      </c>
      <c r="C125" s="99">
        <f>' Cobas assays'!C117</f>
        <v/>
      </c>
      <c r="D125" s="99">
        <f>' Cobas assays'!D117</f>
        <v/>
      </c>
      <c r="E125" s="178" t="n">
        <v>0.06</v>
      </c>
      <c r="F125" s="101">
        <f>1.65*(Q125)+N125</f>
        <v/>
      </c>
      <c r="G125" s="149">
        <f>(E125-N125)/Q125</f>
        <v/>
      </c>
      <c r="H125" s="99">
        <f>' Cobas assays'!N117</f>
        <v/>
      </c>
      <c r="I125" s="99">
        <f>' Cobas assays'!K117</f>
        <v/>
      </c>
      <c r="J125" s="99">
        <f>' Cobas assays'!L117</f>
        <v/>
      </c>
      <c r="K125" s="99">
        <f>' Cobas assays'!F117</f>
        <v/>
      </c>
      <c r="L125" s="101" t="n">
        <v>0.022</v>
      </c>
      <c r="M125" s="170" t="inlineStr">
        <is>
          <t>MI</t>
        </is>
      </c>
      <c r="N125" s="101">
        <f>ABS((I125-K125)/K125)</f>
        <v/>
      </c>
      <c r="O125" s="149">
        <f>N125/(SQRT(POWER(S125,2)+POWER(R125,2)))</f>
        <v/>
      </c>
      <c r="P125" s="149" t="n"/>
      <c r="Q125" s="100">
        <f>(J125/I125)</f>
        <v/>
      </c>
      <c r="R125" s="100" t="n">
        <v>0.057</v>
      </c>
      <c r="S125" s="100" t="n">
        <v>0.0185</v>
      </c>
      <c r="T125" s="101" t="n">
        <v>0.014</v>
      </c>
      <c r="U125" s="170" t="inlineStr">
        <is>
          <t>MI</t>
        </is>
      </c>
      <c r="V125" s="167">
        <f>IF(G125&gt;5,"Sigma &gt;5",N125/(1.5*Q125))</f>
        <v/>
      </c>
      <c r="W125" s="167">
        <f>S125/R125</f>
        <v/>
      </c>
      <c r="X125" s="101">
        <f>SQRT(POWER(Q125,2)+POWER(S125,2))*SQRT(2)*$X$8</f>
        <v/>
      </c>
      <c r="Y125" s="101">
        <f>SQRT(Q125^2+S125^2)</f>
        <v/>
      </c>
      <c r="Z125" s="101">
        <f>$Z$8*Y125</f>
        <v/>
      </c>
      <c r="AA125" s="102">
        <f>Q125/S125</f>
        <v/>
      </c>
      <c r="AB125" s="198" t="n"/>
      <c r="AC125" s="331" t="n"/>
      <c r="AD125" s="331" t="n"/>
      <c r="AE125" s="201" t="n"/>
      <c r="AF125" s="103" t="n"/>
    </row>
    <row r="126" ht="15" customHeight="1">
      <c r="A126" s="98">
        <f>' Cobas assays'!A118</f>
        <v/>
      </c>
      <c r="B126" s="200" t="inlineStr">
        <is>
          <t>GLYCATED HAEMOGLOBIN (NGSP)</t>
        </is>
      </c>
      <c r="C126" s="99">
        <f>' Cobas assays'!C118</f>
        <v/>
      </c>
      <c r="D126" s="99">
        <f>' Cobas assays'!D118</f>
        <v/>
      </c>
      <c r="E126" s="178" t="n">
        <v>0.06</v>
      </c>
      <c r="F126" s="101">
        <f>1.65*(Q126)+N126</f>
        <v/>
      </c>
      <c r="G126" s="149">
        <f>(E126-N126)/Q126</f>
        <v/>
      </c>
      <c r="H126" s="99">
        <f>' Cobas assays'!N118</f>
        <v/>
      </c>
      <c r="I126" s="99">
        <f>' Cobas assays'!K118</f>
        <v/>
      </c>
      <c r="J126" s="99">
        <f>' Cobas assays'!L118</f>
        <v/>
      </c>
      <c r="K126" s="99">
        <f>' Cobas assays'!F118</f>
        <v/>
      </c>
      <c r="L126" s="101" t="n">
        <v>0.022</v>
      </c>
      <c r="M126" s="170" t="inlineStr">
        <is>
          <t>MI</t>
        </is>
      </c>
      <c r="N126" s="101">
        <f>ABS((I126-K126)/K126)</f>
        <v/>
      </c>
      <c r="O126" s="149">
        <f>N126/(SQRT(POWER(S126,2)+POWER(R126,2)))</f>
        <v/>
      </c>
      <c r="P126" s="149" t="n"/>
      <c r="Q126" s="100">
        <f>(J126/I126)</f>
        <v/>
      </c>
      <c r="R126" s="100" t="n">
        <v>0.057</v>
      </c>
      <c r="S126" s="100" t="n">
        <v>0.0185</v>
      </c>
      <c r="T126" s="101" t="n">
        <v>0.014</v>
      </c>
      <c r="U126" s="170" t="inlineStr">
        <is>
          <t>MI</t>
        </is>
      </c>
      <c r="V126" s="167">
        <f>IF(G126&gt;5,"Sigma &gt;5",N126/(1.5*Q126))</f>
        <v/>
      </c>
      <c r="W126" s="167">
        <f>S126/R126</f>
        <v/>
      </c>
      <c r="X126" s="101">
        <f>SQRT(POWER(Q126,2)+POWER(S126,2))*SQRT(2)*$X$8</f>
        <v/>
      </c>
      <c r="Y126" s="101">
        <f>SQRT(Q126^2+S126^2)</f>
        <v/>
      </c>
      <c r="Z126" s="101">
        <f>$Z$8*Y126</f>
        <v/>
      </c>
      <c r="AA126" s="102">
        <f>Q126/S126</f>
        <v/>
      </c>
      <c r="AB126" s="198" t="n"/>
      <c r="AC126" s="331" t="n"/>
      <c r="AD126" s="331" t="n"/>
      <c r="AE126" s="201" t="n"/>
      <c r="AF126" s="103" t="n"/>
    </row>
    <row r="127" ht="15" customHeight="1">
      <c r="A127" s="98">
        <f>' Cobas assays'!A119</f>
        <v/>
      </c>
      <c r="B127" s="200" t="inlineStr">
        <is>
          <t>GLYCATED HAEMOGLOBIN (NGSP)</t>
        </is>
      </c>
      <c r="C127" s="99">
        <f>' Cobas assays'!C119</f>
        <v/>
      </c>
      <c r="D127" s="99">
        <f>' Cobas assays'!D119</f>
        <v/>
      </c>
      <c r="E127" s="178" t="n">
        <v>0.06</v>
      </c>
      <c r="F127" s="101">
        <f>1.65*(Q127)+N127</f>
        <v/>
      </c>
      <c r="G127" s="149">
        <f>(E127-N127)/Q127</f>
        <v/>
      </c>
      <c r="H127" s="99">
        <f>' Cobas assays'!N119</f>
        <v/>
      </c>
      <c r="I127" s="99">
        <f>' Cobas assays'!K119</f>
        <v/>
      </c>
      <c r="J127" s="99">
        <f>' Cobas assays'!L119</f>
        <v/>
      </c>
      <c r="K127" s="99">
        <f>' Cobas assays'!F119</f>
        <v/>
      </c>
      <c r="L127" s="101" t="n">
        <v>0.022</v>
      </c>
      <c r="M127" s="170" t="inlineStr">
        <is>
          <t>MI</t>
        </is>
      </c>
      <c r="N127" s="101">
        <f>ABS((I127-K127)/K127)</f>
        <v/>
      </c>
      <c r="O127" s="149">
        <f>N127/(SQRT(POWER(S127,2)+POWER(R127,2)))</f>
        <v/>
      </c>
      <c r="P127" s="149" t="n"/>
      <c r="Q127" s="100">
        <f>(J127/I127)</f>
        <v/>
      </c>
      <c r="R127" s="100" t="n">
        <v>0.057</v>
      </c>
      <c r="S127" s="100" t="n">
        <v>0.0185</v>
      </c>
      <c r="T127" s="101" t="n">
        <v>0.014</v>
      </c>
      <c r="U127" s="170" t="inlineStr">
        <is>
          <t>MI</t>
        </is>
      </c>
      <c r="V127" s="167">
        <f>IF(G127&gt;5,"Sigma &gt;5",N127/(1.5*Q127))</f>
        <v/>
      </c>
      <c r="W127" s="167">
        <f>S127/R127</f>
        <v/>
      </c>
      <c r="X127" s="101">
        <f>SQRT(POWER(Q127,2)+POWER(S127,2))*SQRT(2)*$X$8</f>
        <v/>
      </c>
      <c r="Y127" s="101">
        <f>SQRT(Q127^2+S127^2)</f>
        <v/>
      </c>
      <c r="Z127" s="101">
        <f>$Z$8*Y127</f>
        <v/>
      </c>
      <c r="AA127" s="102">
        <f>Q127/S127</f>
        <v/>
      </c>
      <c r="AB127" s="198" t="n"/>
      <c r="AC127" s="377" t="n"/>
      <c r="AD127" s="421" t="n"/>
      <c r="AE127" s="418" t="n"/>
      <c r="AI127" s="89" t="n">
        <v>0.0139</v>
      </c>
    </row>
    <row r="128" ht="15" customHeight="1">
      <c r="A128" s="98">
        <f>' Cobas assays'!A120</f>
        <v/>
      </c>
      <c r="B128" s="180" t="inlineStr">
        <is>
          <t>HAPTOGLOBIN</t>
        </is>
      </c>
      <c r="C128" s="99">
        <f>' Cobas assays'!C120</f>
        <v/>
      </c>
      <c r="D128" s="99">
        <f>' Cobas assays'!D120</f>
        <v/>
      </c>
      <c r="E128" s="178" t="n">
        <v>0.136</v>
      </c>
      <c r="F128" s="101">
        <f>1.65*(Q128)+N128</f>
        <v/>
      </c>
      <c r="G128" s="149">
        <f>(E128-N128)/Q128</f>
        <v/>
      </c>
      <c r="H128" s="99">
        <f>' Cobas assays'!N120</f>
        <v/>
      </c>
      <c r="I128" s="99">
        <f>' Cobas assays'!K120</f>
        <v/>
      </c>
      <c r="J128" s="99">
        <f>' Cobas assays'!L120</f>
        <v/>
      </c>
      <c r="K128" s="99">
        <f>' Cobas assays'!F120</f>
        <v/>
      </c>
      <c r="L128" s="101" t="n">
        <v>0.052</v>
      </c>
      <c r="M128" s="170" t="inlineStr">
        <is>
          <t>OP</t>
        </is>
      </c>
      <c r="N128" s="101">
        <f>ABS((I128-K128)/K128)</f>
        <v/>
      </c>
      <c r="O128" s="149">
        <f>N128/(SQRT(POWER(S128,2)+POWER(R128,2)))</f>
        <v/>
      </c>
      <c r="P128" s="149" t="n"/>
      <c r="Q128" s="100">
        <f>(J128/I128)</f>
        <v/>
      </c>
      <c r="R128" s="100" t="n">
        <v>0.364</v>
      </c>
      <c r="S128" s="101" t="n">
        <v>0.204</v>
      </c>
      <c r="T128" s="101" t="n">
        <v>0.051</v>
      </c>
      <c r="U128" s="170" t="inlineStr">
        <is>
          <t>OP</t>
        </is>
      </c>
      <c r="V128" s="167">
        <f>IF(G128&gt;5,"Sigma &gt;5",N128/(1.5*Q128))</f>
        <v/>
      </c>
      <c r="W128" s="167">
        <f>S128/R128</f>
        <v/>
      </c>
      <c r="X128" s="101">
        <f>SQRT(POWER(Q128,2)+POWER(S128,2))*SQRT(2)*$X$8</f>
        <v/>
      </c>
      <c r="Y128" s="101">
        <f>SQRT(Q128^2+S128^2)</f>
        <v/>
      </c>
      <c r="Z128" s="101">
        <f>$Z$8*Y128</f>
        <v/>
      </c>
      <c r="AA128" s="102">
        <f>Q128/S128</f>
        <v/>
      </c>
      <c r="AB128" s="198" t="n"/>
      <c r="AC128" s="378" t="n"/>
      <c r="AD128" s="421" t="n"/>
      <c r="AE128" s="421" t="n"/>
      <c r="AI128" s="89" t="n">
        <v>0.03285</v>
      </c>
    </row>
    <row r="129" ht="15" customHeight="1">
      <c r="A129" s="98">
        <f>' Cobas assays'!A121</f>
        <v/>
      </c>
      <c r="B129" s="180" t="inlineStr">
        <is>
          <t>HAPTOGLOBIN</t>
        </is>
      </c>
      <c r="C129" s="99">
        <f>' Cobas assays'!C121</f>
        <v/>
      </c>
      <c r="D129" s="99">
        <f>' Cobas assays'!D121</f>
        <v/>
      </c>
      <c r="E129" s="178" t="n">
        <v>0.136</v>
      </c>
      <c r="F129" s="101">
        <f>1.65*(Q129)+N129</f>
        <v/>
      </c>
      <c r="G129" s="149">
        <f>(E129-N129)/Q129</f>
        <v/>
      </c>
      <c r="H129" s="99">
        <f>' Cobas assays'!N121</f>
        <v/>
      </c>
      <c r="I129" s="99">
        <f>' Cobas assays'!K121</f>
        <v/>
      </c>
      <c r="J129" s="99">
        <f>' Cobas assays'!L121</f>
        <v/>
      </c>
      <c r="K129" s="99">
        <f>' Cobas assays'!F121</f>
        <v/>
      </c>
      <c r="L129" s="101" t="n">
        <v>0.052</v>
      </c>
      <c r="M129" s="170" t="inlineStr">
        <is>
          <t>OP</t>
        </is>
      </c>
      <c r="N129" s="101">
        <f>ABS((I129-K129)/K129)</f>
        <v/>
      </c>
      <c r="O129" s="149">
        <f>N129/(SQRT(POWER(S129,2)+POWER(R129,2)))</f>
        <v/>
      </c>
      <c r="P129" s="149" t="n"/>
      <c r="Q129" s="100">
        <f>(J129/I129)</f>
        <v/>
      </c>
      <c r="R129" s="100" t="n">
        <v>0.364</v>
      </c>
      <c r="S129" s="101" t="n">
        <v>0.204</v>
      </c>
      <c r="T129" s="101" t="n">
        <v>0.051</v>
      </c>
      <c r="U129" s="170" t="inlineStr">
        <is>
          <t>OP</t>
        </is>
      </c>
      <c r="V129" s="167">
        <f>IF(G129&gt;5,"Sigma &gt;5",N129/(1.5*Q129))</f>
        <v/>
      </c>
      <c r="W129" s="167">
        <f>S129/R129</f>
        <v/>
      </c>
      <c r="X129" s="101">
        <f>SQRT(POWER(Q129,2)+POWER(S129,2))*SQRT(2)*$X$8</f>
        <v/>
      </c>
      <c r="Y129" s="101">
        <f>SQRT(Q129^2+S129^2)</f>
        <v/>
      </c>
      <c r="Z129" s="101">
        <f>$Z$8*Y129</f>
        <v/>
      </c>
      <c r="AA129" s="102">
        <f>Q129/S129</f>
        <v/>
      </c>
      <c r="AB129" s="198" t="n"/>
      <c r="AC129" s="378" t="n"/>
      <c r="AD129" s="421" t="n"/>
      <c r="AE129" s="421" t="n"/>
      <c r="AI129" s="89" t="n">
        <v>0.03121</v>
      </c>
    </row>
    <row r="130" ht="15" customHeight="1">
      <c r="A130" s="98">
        <f>' Cobas assays'!A122</f>
        <v/>
      </c>
      <c r="B130" s="180" t="inlineStr">
        <is>
          <t>HDL CHOLESTEROL</t>
        </is>
      </c>
      <c r="C130" s="99">
        <f>' Cobas assays'!C122</f>
        <v/>
      </c>
      <c r="D130" s="99">
        <f>' Cobas assays'!D122</f>
        <v/>
      </c>
      <c r="E130" s="178" t="n">
        <v>0.1163</v>
      </c>
      <c r="F130" s="101">
        <f>1.65*(Q130)+N130</f>
        <v/>
      </c>
      <c r="G130" s="149">
        <f>(E130-N130)/Q130</f>
        <v/>
      </c>
      <c r="H130" s="99">
        <f>' Cobas assays'!N122</f>
        <v/>
      </c>
      <c r="I130" s="99">
        <f>' Cobas assays'!K122</f>
        <v/>
      </c>
      <c r="J130" s="99">
        <f>' Cobas assays'!L122</f>
        <v/>
      </c>
      <c r="K130" s="99">
        <f>' Cobas assays'!F122</f>
        <v/>
      </c>
      <c r="L130" s="101" t="n">
        <v>0.056</v>
      </c>
      <c r="M130" s="170" t="inlineStr">
        <is>
          <t>DE</t>
        </is>
      </c>
      <c r="N130" s="101">
        <f>ABS((I130-K130)/K130)</f>
        <v/>
      </c>
      <c r="O130" s="149">
        <f>N130/(SQRT(POWER(S130,2)+POWER(R130,2)))</f>
        <v/>
      </c>
      <c r="P130" s="149" t="n"/>
      <c r="Q130" s="100">
        <f>(J130/I130)</f>
        <v/>
      </c>
      <c r="R130" s="100" t="n">
        <v>0.212</v>
      </c>
      <c r="S130" s="101" t="n">
        <v>0.073</v>
      </c>
      <c r="T130" s="101" t="n">
        <v>0.037</v>
      </c>
      <c r="U130" s="170" t="inlineStr">
        <is>
          <t>DE</t>
        </is>
      </c>
      <c r="V130" s="167">
        <f>IF(G130&gt;5,"Sigma &gt;5",N130/(1.5*Q130))</f>
        <v/>
      </c>
      <c r="W130" s="167">
        <f>S130/R130</f>
        <v/>
      </c>
      <c r="X130" s="101">
        <f>SQRT(POWER(Q130,2)+POWER(S130,2))*SQRT(2)*$X$8</f>
        <v/>
      </c>
      <c r="Y130" s="101">
        <f>SQRT(Q130^2+S130^2)</f>
        <v/>
      </c>
      <c r="Z130" s="101">
        <f>$Z$8*Y130</f>
        <v/>
      </c>
      <c r="AA130" s="102">
        <f>Q130/S130</f>
        <v/>
      </c>
      <c r="AB130" s="198" t="n"/>
      <c r="AC130" s="378" t="n"/>
      <c r="AD130" s="421" t="n"/>
      <c r="AE130" s="421" t="n"/>
      <c r="AI130" s="89" t="n">
        <v>0.02019</v>
      </c>
    </row>
    <row r="131" ht="15" customHeight="1">
      <c r="A131" s="98">
        <f>' Cobas assays'!A123</f>
        <v/>
      </c>
      <c r="B131" s="180" t="inlineStr">
        <is>
          <t>HDL CHOLESTEROL</t>
        </is>
      </c>
      <c r="C131" s="99">
        <f>' Cobas assays'!C123</f>
        <v/>
      </c>
      <c r="D131" s="99">
        <f>' Cobas assays'!D123</f>
        <v/>
      </c>
      <c r="E131" s="178" t="n">
        <v>0.1163</v>
      </c>
      <c r="F131" s="101">
        <f>1.65*(Q131)+N131</f>
        <v/>
      </c>
      <c r="G131" s="149">
        <f>(E131-N131)/Q131</f>
        <v/>
      </c>
      <c r="H131" s="99">
        <f>' Cobas assays'!N123</f>
        <v/>
      </c>
      <c r="I131" s="99">
        <f>' Cobas assays'!K123</f>
        <v/>
      </c>
      <c r="J131" s="99">
        <f>' Cobas assays'!L123</f>
        <v/>
      </c>
      <c r="K131" s="99">
        <f>' Cobas assays'!F123</f>
        <v/>
      </c>
      <c r="L131" s="101" t="n">
        <v>0.056</v>
      </c>
      <c r="M131" s="170" t="inlineStr">
        <is>
          <t>DE</t>
        </is>
      </c>
      <c r="N131" s="101">
        <f>ABS((I131-K131)/K131)</f>
        <v/>
      </c>
      <c r="O131" s="149">
        <f>N131/(SQRT(POWER(S131,2)+POWER(R131,2)))</f>
        <v/>
      </c>
      <c r="P131" s="149" t="n"/>
      <c r="Q131" s="100">
        <f>(J131/I131)</f>
        <v/>
      </c>
      <c r="R131" s="100" t="n">
        <v>0.212</v>
      </c>
      <c r="S131" s="101" t="n">
        <v>0.073</v>
      </c>
      <c r="T131" s="101" t="n">
        <v>0.037</v>
      </c>
      <c r="U131" s="170" t="inlineStr">
        <is>
          <t>DE</t>
        </is>
      </c>
      <c r="V131" s="167">
        <f>IF(G131&gt;5,"Sigma &gt;5",N131/(1.5*Q131))</f>
        <v/>
      </c>
      <c r="W131" s="167">
        <f>S131/R131</f>
        <v/>
      </c>
      <c r="X131" s="101">
        <f>SQRT(POWER(Q131,2)+POWER(S131,2))*SQRT(2)*$X$8</f>
        <v/>
      </c>
      <c r="Y131" s="101">
        <f>SQRT(Q131^2+S131^2)</f>
        <v/>
      </c>
      <c r="Z131" s="101">
        <f>$Z$8*Y131</f>
        <v/>
      </c>
      <c r="AA131" s="102">
        <f>Q131/S131</f>
        <v/>
      </c>
      <c r="AB131" s="198" t="n"/>
      <c r="AC131" s="378" t="n"/>
      <c r="AD131" s="421" t="n"/>
      <c r="AE131" s="421" t="n"/>
      <c r="AI131" s="89" t="n">
        <v>0.02069</v>
      </c>
    </row>
    <row r="132" ht="15" customHeight="1">
      <c r="A132" s="98">
        <f>' Cobas assays'!A124</f>
        <v/>
      </c>
      <c r="B132" s="180" t="inlineStr">
        <is>
          <t>HIGH-SENSITIVITY TROPONIN T</t>
        </is>
      </c>
      <c r="C132" s="99">
        <f>' Cobas assays'!C124</f>
        <v/>
      </c>
      <c r="D132" s="99">
        <f>' Cobas assays'!D124</f>
        <v/>
      </c>
      <c r="E132" s="178" t="n">
        <v>0.1</v>
      </c>
      <c r="F132" s="101">
        <f>1.65*(Q132)+N132</f>
        <v/>
      </c>
      <c r="G132" s="149">
        <f>(E132-N132)/Q132</f>
        <v/>
      </c>
      <c r="H132" s="99">
        <f>' Cobas assays'!N124</f>
        <v/>
      </c>
      <c r="I132" s="99">
        <f>' Cobas assays'!K124</f>
        <v/>
      </c>
      <c r="J132" s="99">
        <f>' Cobas assays'!L124</f>
        <v/>
      </c>
      <c r="K132" s="99">
        <f>' Cobas assays'!F124</f>
        <v/>
      </c>
      <c r="L132" s="101" t="n">
        <v>0.238</v>
      </c>
      <c r="M132" s="170" t="inlineStr">
        <is>
          <t>DE</t>
        </is>
      </c>
      <c r="N132" s="101">
        <f>ABS((I132-K132)/K132)</f>
        <v/>
      </c>
      <c r="O132" s="149">
        <f>N132/(SQRT(POWER(S132,2)+POWER(R132,2)))</f>
        <v/>
      </c>
      <c r="P132" s="149" t="n"/>
      <c r="Q132" s="100">
        <f>(J132/I132)</f>
        <v/>
      </c>
      <c r="R132" s="100" t="n">
        <v>0.9</v>
      </c>
      <c r="S132" s="101" t="n">
        <v>0.305</v>
      </c>
      <c r="T132" s="101" t="n">
        <v>0.153</v>
      </c>
      <c r="U132" s="170" t="inlineStr">
        <is>
          <t>DE</t>
        </is>
      </c>
      <c r="V132" s="167">
        <f>IF(G132&gt;5,"Sigma &gt;5",N132/(1.5*Q132))</f>
        <v/>
      </c>
      <c r="W132" s="167">
        <f>S132/R132</f>
        <v/>
      </c>
      <c r="X132" s="101">
        <f>SQRT(POWER(Q132,2)+POWER(S132,2))*SQRT(2)*$X$8</f>
        <v/>
      </c>
      <c r="Y132" s="101">
        <f>SQRT(Q132^2+S132^2)</f>
        <v/>
      </c>
      <c r="Z132" s="101">
        <f>$Z$8*Y132</f>
        <v/>
      </c>
      <c r="AA132" s="102">
        <f>Q132/S132</f>
        <v/>
      </c>
      <c r="AB132" s="198" t="n"/>
      <c r="AC132" s="378" t="n"/>
      <c r="AD132" s="421" t="n"/>
      <c r="AE132" s="421" t="n"/>
      <c r="AI132" s="89" t="n">
        <v>0.0211</v>
      </c>
    </row>
    <row r="133" ht="15" customHeight="1">
      <c r="A133" s="98">
        <f>' Cobas assays'!A125</f>
        <v/>
      </c>
      <c r="B133" s="180" t="inlineStr">
        <is>
          <t>HIGH-SENSITIVITY TROPONIN T</t>
        </is>
      </c>
      <c r="C133" s="99">
        <f>' Cobas assays'!C125</f>
        <v/>
      </c>
      <c r="D133" s="99">
        <f>' Cobas assays'!D125</f>
        <v/>
      </c>
      <c r="E133" s="178" t="n">
        <v>0.1</v>
      </c>
      <c r="F133" s="101">
        <f>1.65*(Q133)+N133</f>
        <v/>
      </c>
      <c r="G133" s="149">
        <f>(E133-N133)/Q133</f>
        <v/>
      </c>
      <c r="H133" s="99">
        <f>' Cobas assays'!N125</f>
        <v/>
      </c>
      <c r="I133" s="99">
        <f>' Cobas assays'!K125</f>
        <v/>
      </c>
      <c r="J133" s="99">
        <f>' Cobas assays'!L125</f>
        <v/>
      </c>
      <c r="K133" s="99">
        <f>' Cobas assays'!F125</f>
        <v/>
      </c>
      <c r="L133" s="101" t="n">
        <v>0.238</v>
      </c>
      <c r="M133" s="170" t="inlineStr">
        <is>
          <t>DE</t>
        </is>
      </c>
      <c r="N133" s="101">
        <f>ABS((I133-K133)/K133)</f>
        <v/>
      </c>
      <c r="O133" s="149">
        <f>N133/(SQRT(POWER(S133,2)+POWER(R133,2)))</f>
        <v/>
      </c>
      <c r="P133" s="149" t="n"/>
      <c r="Q133" s="100">
        <f>(J133/I133)</f>
        <v/>
      </c>
      <c r="R133" s="100" t="n">
        <v>0.9</v>
      </c>
      <c r="S133" s="101" t="n">
        <v>0.305</v>
      </c>
      <c r="T133" s="101" t="n">
        <v>0.153</v>
      </c>
      <c r="U133" s="170" t="inlineStr">
        <is>
          <t>DE</t>
        </is>
      </c>
      <c r="V133" s="167">
        <f>IF(G133&gt;5,"Sigma &gt;5",N133/(1.5*Q133))</f>
        <v/>
      </c>
      <c r="W133" s="167">
        <f>S133/R133</f>
        <v/>
      </c>
      <c r="X133" s="101">
        <f>SQRT(POWER(Q133,2)+POWER(S133,2))*SQRT(2)*$X$8</f>
        <v/>
      </c>
      <c r="Y133" s="101">
        <f>SQRT(Q133^2+S133^2)</f>
        <v/>
      </c>
      <c r="Z133" s="101">
        <f>$Z$8*Y133</f>
        <v/>
      </c>
      <c r="AA133" s="102">
        <f>Q133/S133</f>
        <v/>
      </c>
      <c r="AB133" s="198" t="n"/>
      <c r="AC133" s="378" t="n"/>
      <c r="AD133" s="421" t="n"/>
      <c r="AE133" s="421" t="n"/>
      <c r="AI133" s="89" t="n">
        <v>0.01733</v>
      </c>
    </row>
    <row r="134" ht="15" customHeight="1">
      <c r="A134" s="98">
        <f>' Cobas assays'!A126</f>
        <v/>
      </c>
      <c r="B134" s="180" t="inlineStr">
        <is>
          <t>HIGH-SENSITIVITY TROPONIN T</t>
        </is>
      </c>
      <c r="C134" s="99">
        <f>' Cobas assays'!C126</f>
        <v/>
      </c>
      <c r="D134" s="99">
        <f>' Cobas assays'!D126</f>
        <v/>
      </c>
      <c r="E134" s="178" t="n">
        <v>0.1</v>
      </c>
      <c r="F134" s="101">
        <f>1.65*(Q134)+N134</f>
        <v/>
      </c>
      <c r="G134" s="149">
        <f>(E134-N134)/Q134</f>
        <v/>
      </c>
      <c r="H134" s="99">
        <f>' Cobas assays'!N126</f>
        <v/>
      </c>
      <c r="I134" s="99">
        <f>' Cobas assays'!K126</f>
        <v/>
      </c>
      <c r="J134" s="99">
        <f>' Cobas assays'!L126</f>
        <v/>
      </c>
      <c r="K134" s="99">
        <f>' Cobas assays'!F126</f>
        <v/>
      </c>
      <c r="L134" s="101" t="n">
        <v>0.238</v>
      </c>
      <c r="M134" s="170" t="inlineStr">
        <is>
          <t>DE</t>
        </is>
      </c>
      <c r="N134" s="101">
        <f>ABS((I134-K134)/K134)</f>
        <v/>
      </c>
      <c r="O134" s="149">
        <f>N134/(SQRT(POWER(S134,2)+POWER(R134,2)))</f>
        <v/>
      </c>
      <c r="P134" s="149" t="n"/>
      <c r="Q134" s="100">
        <f>(J134/I134)</f>
        <v/>
      </c>
      <c r="R134" s="100" t="n">
        <v>0.9</v>
      </c>
      <c r="S134" s="101" t="n">
        <v>0.305</v>
      </c>
      <c r="T134" s="101" t="n">
        <v>0.153</v>
      </c>
      <c r="U134" s="170" t="inlineStr">
        <is>
          <t>DE</t>
        </is>
      </c>
      <c r="V134" s="167">
        <f>IF(G134&gt;5,"Sigma &gt;5",N134/(1.5*Q134))</f>
        <v/>
      </c>
      <c r="W134" s="167">
        <f>S134/R134</f>
        <v/>
      </c>
      <c r="X134" s="101">
        <f>SQRT(POWER(Q134,2)+POWER(S134,2))*SQRT(2)*$X$8</f>
        <v/>
      </c>
      <c r="Y134" s="101">
        <f>SQRT(Q134^2+S134^2)</f>
        <v/>
      </c>
      <c r="Z134" s="101">
        <f>$Z$8*Y134</f>
        <v/>
      </c>
      <c r="AA134" s="102">
        <f>Q134/S134</f>
        <v/>
      </c>
      <c r="AB134" s="198" t="n"/>
      <c r="AC134" s="378" t="n"/>
      <c r="AD134" s="421" t="n"/>
      <c r="AE134" s="421" t="n"/>
      <c r="AI134" s="89" t="n">
        <v>0.01218</v>
      </c>
    </row>
    <row r="135" ht="15" customHeight="1">
      <c r="A135" s="98">
        <f>' Cobas assays'!A127</f>
        <v/>
      </c>
      <c r="B135" s="180" t="inlineStr">
        <is>
          <t>HIGH-SENSITIVITY TROPONIN T</t>
        </is>
      </c>
      <c r="C135" s="99">
        <f>' Cobas assays'!C127</f>
        <v/>
      </c>
      <c r="D135" s="99">
        <f>' Cobas assays'!D127</f>
        <v/>
      </c>
      <c r="E135" s="178" t="n">
        <v>0.1</v>
      </c>
      <c r="F135" s="101">
        <f>1.65*(Q135)+N135</f>
        <v/>
      </c>
      <c r="G135" s="149">
        <f>(E135-N135)/Q135</f>
        <v/>
      </c>
      <c r="H135" s="99">
        <f>' Cobas assays'!N127</f>
        <v/>
      </c>
      <c r="I135" s="99">
        <f>' Cobas assays'!K127</f>
        <v/>
      </c>
      <c r="J135" s="99">
        <f>' Cobas assays'!L127</f>
        <v/>
      </c>
      <c r="K135" s="99">
        <f>' Cobas assays'!F127</f>
        <v/>
      </c>
      <c r="L135" s="101" t="n">
        <v>0.238</v>
      </c>
      <c r="M135" s="170" t="inlineStr">
        <is>
          <t>DE</t>
        </is>
      </c>
      <c r="N135" s="101">
        <f>ABS((I135-K135)/K135)</f>
        <v/>
      </c>
      <c r="O135" s="149">
        <f>N135/(SQRT(POWER(S135,2)+POWER(R135,2)))</f>
        <v/>
      </c>
      <c r="P135" s="149" t="n"/>
      <c r="Q135" s="100">
        <f>(J135/I135)</f>
        <v/>
      </c>
      <c r="R135" s="100" t="n">
        <v>0.9</v>
      </c>
      <c r="S135" s="101" t="n">
        <v>0.305</v>
      </c>
      <c r="T135" s="101" t="n">
        <v>0.153</v>
      </c>
      <c r="U135" s="170" t="inlineStr">
        <is>
          <t>DE</t>
        </is>
      </c>
      <c r="V135" s="167">
        <f>IF(G135&gt;5,"Sigma &gt;5",N135/(1.5*Q135))</f>
        <v/>
      </c>
      <c r="W135" s="167">
        <f>S135/R135</f>
        <v/>
      </c>
      <c r="X135" s="101">
        <f>SQRT(POWER(Q135,2)+POWER(S135,2))*SQRT(2)*$X$8</f>
        <v/>
      </c>
      <c r="Y135" s="101">
        <f>SQRT(Q135^2+S135^2)</f>
        <v/>
      </c>
      <c r="Z135" s="101">
        <f>$Z$8*Y135</f>
        <v/>
      </c>
      <c r="AA135" s="102">
        <f>Q135/S135</f>
        <v/>
      </c>
      <c r="AB135" s="198" t="n"/>
      <c r="AC135" s="378" t="n"/>
      <c r="AD135" s="421" t="n"/>
      <c r="AE135" s="421" t="n"/>
      <c r="AI135" s="89" t="n">
        <v>0.01571</v>
      </c>
    </row>
    <row r="136" ht="15" customHeight="1">
      <c r="A136" s="199" t="inlineStr">
        <is>
          <t>LIAISON XL</t>
        </is>
      </c>
      <c r="B136" s="199" t="inlineStr">
        <is>
          <t>hGH L1</t>
        </is>
      </c>
      <c r="C136" s="48" t="inlineStr">
        <is>
          <t>hGH L1</t>
        </is>
      </c>
      <c r="D136" s="48" t="n">
        <v>7980300</v>
      </c>
      <c r="E136" s="178" t="n"/>
      <c r="F136" s="101">
        <f>1.65*(Q136)+N136</f>
        <v/>
      </c>
      <c r="G136" s="149" t="n"/>
      <c r="H136" s="99" t="n"/>
      <c r="I136" s="99" t="n"/>
      <c r="J136" s="99" t="n"/>
      <c r="K136" s="99" t="n"/>
      <c r="L136" s="101" t="n"/>
      <c r="M136" s="170" t="n"/>
      <c r="N136" s="101" t="n"/>
      <c r="O136" s="149" t="n"/>
      <c r="P136" s="149" t="n"/>
      <c r="Q136" s="100" t="n"/>
      <c r="R136" s="100" t="n"/>
      <c r="S136" s="101" t="n"/>
      <c r="T136" s="101" t="n"/>
      <c r="U136" s="170" t="n"/>
      <c r="V136" s="167">
        <f>IF(G136&gt;5,"Sigma &gt;5",N136/(1.5*Q136))</f>
        <v/>
      </c>
      <c r="W136" s="167" t="n"/>
      <c r="X136" s="101" t="n"/>
      <c r="Y136" s="101" t="n"/>
      <c r="Z136" s="101" t="n"/>
      <c r="AA136" s="102" t="n"/>
      <c r="AB136" s="198" t="n"/>
      <c r="AC136" s="113" t="n"/>
      <c r="AD136" s="114" t="n"/>
      <c r="AE136" s="114" t="n"/>
    </row>
    <row r="137" ht="15" customHeight="1">
      <c r="A137" s="199" t="inlineStr">
        <is>
          <t>LIAISON XL</t>
        </is>
      </c>
      <c r="B137" s="199" t="inlineStr">
        <is>
          <t>hGH L2</t>
        </is>
      </c>
      <c r="C137" s="48" t="inlineStr">
        <is>
          <t>hGH L2</t>
        </is>
      </c>
      <c r="D137" s="48" t="n">
        <v>9260300</v>
      </c>
      <c r="E137" s="178" t="n"/>
      <c r="F137" s="101">
        <f>1.65*(Q137)+N137</f>
        <v/>
      </c>
      <c r="G137" s="149" t="n"/>
      <c r="H137" s="99" t="n"/>
      <c r="I137" s="99" t="n"/>
      <c r="J137" s="99" t="n"/>
      <c r="K137" s="99" t="n"/>
      <c r="L137" s="101" t="n"/>
      <c r="M137" s="170" t="n"/>
      <c r="N137" s="101" t="n"/>
      <c r="O137" s="149" t="n"/>
      <c r="P137" s="149" t="n"/>
      <c r="Q137" s="100" t="n"/>
      <c r="R137" s="100" t="n"/>
      <c r="S137" s="101" t="n"/>
      <c r="T137" s="101" t="n"/>
      <c r="U137" s="170" t="n"/>
      <c r="V137" s="167">
        <f>IF(G137&gt;5,"Sigma &gt;5",N137/(1.5*Q137))</f>
        <v/>
      </c>
      <c r="W137" s="167" t="n"/>
      <c r="X137" s="101" t="n"/>
      <c r="Y137" s="101" t="n"/>
      <c r="Z137" s="101" t="n"/>
      <c r="AA137" s="102" t="n"/>
      <c r="AB137" s="198" t="n"/>
      <c r="AC137" s="113" t="n"/>
      <c r="AD137" s="114" t="n"/>
      <c r="AE137" s="114" t="n"/>
    </row>
    <row r="138" ht="15" customHeight="1">
      <c r="A138" s="98">
        <f>' Cobas assays'!A128</f>
        <v/>
      </c>
      <c r="B138" s="180" t="inlineStr">
        <is>
          <t>IGG CSF</t>
        </is>
      </c>
      <c r="C138" s="99">
        <f>' Cobas assays'!C128</f>
        <v/>
      </c>
      <c r="D138" s="99">
        <f>' Cobas assays'!D128</f>
        <v/>
      </c>
      <c r="E138" s="178" t="n">
        <v>0.2</v>
      </c>
      <c r="F138" s="101">
        <f>1.65*(Q138)+N138</f>
        <v/>
      </c>
      <c r="G138" s="149">
        <f>(E138-N138)/Q138</f>
        <v/>
      </c>
      <c r="H138" s="99">
        <f>' Cobas assays'!N128</f>
        <v/>
      </c>
      <c r="I138" s="99">
        <f>' Cobas assays'!K128</f>
        <v/>
      </c>
      <c r="J138" s="99">
        <f>' Cobas assays'!L128</f>
        <v/>
      </c>
      <c r="K138" s="99">
        <f>' Cobas assays'!F128</f>
        <v/>
      </c>
      <c r="L138" s="101" t="inlineStr">
        <is>
          <t>NO VALUE</t>
        </is>
      </c>
      <c r="M138" s="170" t="n"/>
      <c r="N138" s="101">
        <f>ABS((I138-K138)/K138)</f>
        <v/>
      </c>
      <c r="O138" s="149">
        <f>N138/(SQRT(POWER(S138,2)+POWER(R138,2)))</f>
        <v/>
      </c>
      <c r="P138" s="149" t="n"/>
      <c r="Q138" s="100">
        <f>(J138/I138)</f>
        <v/>
      </c>
      <c r="R138" s="100" t="inlineStr">
        <is>
          <t>NO VALUE</t>
        </is>
      </c>
      <c r="S138" s="101" t="n">
        <v>0.1</v>
      </c>
      <c r="T138" s="101" t="inlineStr">
        <is>
          <t>NO VALUE</t>
        </is>
      </c>
      <c r="U138" s="170" t="n"/>
      <c r="V138" s="167">
        <f>IF(G138&gt;5,"Sigma &gt;5",N138/(1.5*Q138))</f>
        <v/>
      </c>
      <c r="W138" s="167">
        <f>S138/R138</f>
        <v/>
      </c>
      <c r="X138" s="101">
        <f>SQRT(POWER(Q138,2)+POWER(S138,2))*SQRT(2)*$X$8</f>
        <v/>
      </c>
      <c r="Y138" s="101">
        <f>SQRT(Q138^2+S138^2)</f>
        <v/>
      </c>
      <c r="Z138" s="101">
        <f>$Z$8*Y138</f>
        <v/>
      </c>
      <c r="AA138" s="102">
        <f>Q138/S138</f>
        <v/>
      </c>
      <c r="AB138" s="198" t="n"/>
      <c r="AC138" s="378" t="n"/>
      <c r="AD138" s="421" t="n"/>
      <c r="AE138" s="421" t="n"/>
      <c r="AF138" s="103" t="n"/>
      <c r="AI138" s="89" t="n">
        <v>0.06034</v>
      </c>
    </row>
    <row r="139" ht="15" customHeight="1">
      <c r="A139" s="98">
        <f>' Cobas assays'!A129</f>
        <v/>
      </c>
      <c r="B139" s="180" t="inlineStr">
        <is>
          <t>IGG CSF</t>
        </is>
      </c>
      <c r="C139" s="99">
        <f>' Cobas assays'!C129</f>
        <v/>
      </c>
      <c r="D139" s="99">
        <f>' Cobas assays'!D129</f>
        <v/>
      </c>
      <c r="E139" s="178" t="n">
        <v>0.2</v>
      </c>
      <c r="F139" s="101">
        <f>1.65*(Q139)+N139</f>
        <v/>
      </c>
      <c r="G139" s="149">
        <f>(E139-N139)/Q139</f>
        <v/>
      </c>
      <c r="H139" s="99">
        <f>' Cobas assays'!N129</f>
        <v/>
      </c>
      <c r="I139" s="99">
        <f>' Cobas assays'!K129</f>
        <v/>
      </c>
      <c r="J139" s="99">
        <f>' Cobas assays'!L129</f>
        <v/>
      </c>
      <c r="K139" s="99">
        <f>' Cobas assays'!F129</f>
        <v/>
      </c>
      <c r="L139" s="101" t="inlineStr">
        <is>
          <t>NO VALUE</t>
        </is>
      </c>
      <c r="M139" s="170" t="n"/>
      <c r="N139" s="101">
        <f>ABS((I139-K139)/K139)</f>
        <v/>
      </c>
      <c r="O139" s="149">
        <f>N139/(SQRT(POWER(S139,2)+POWER(R139,2)))</f>
        <v/>
      </c>
      <c r="P139" s="149" t="n"/>
      <c r="Q139" s="100">
        <f>(J139/I139)</f>
        <v/>
      </c>
      <c r="R139" s="100" t="inlineStr">
        <is>
          <t>NO VALUE</t>
        </is>
      </c>
      <c r="S139" s="101" t="n">
        <v>0.1</v>
      </c>
      <c r="T139" s="101" t="inlineStr">
        <is>
          <t>NO VALUE</t>
        </is>
      </c>
      <c r="U139" s="170" t="n"/>
      <c r="V139" s="167">
        <f>IF(G139&gt;5,"Sigma &gt;5",N139/(1.5*Q139))</f>
        <v/>
      </c>
      <c r="W139" s="167">
        <f>S139/R139</f>
        <v/>
      </c>
      <c r="X139" s="101">
        <f>SQRT(POWER(Q139,2)+POWER(S139,2))*SQRT(2)*$X$8</f>
        <v/>
      </c>
      <c r="Y139" s="101">
        <f>SQRT(Q139^2+S139^2)</f>
        <v/>
      </c>
      <c r="Z139" s="101">
        <f>$Z$8*Y139</f>
        <v/>
      </c>
      <c r="AA139" s="102">
        <f>Q139/S139</f>
        <v/>
      </c>
      <c r="AB139" s="198" t="n"/>
      <c r="AC139" s="378" t="n"/>
      <c r="AD139" s="421" t="n"/>
      <c r="AE139" s="421" t="n"/>
      <c r="AI139" s="89" t="n">
        <v>0.03942</v>
      </c>
    </row>
    <row r="140" ht="15" customHeight="1">
      <c r="A140" s="98">
        <f>' Cobas assays'!A130</f>
        <v/>
      </c>
      <c r="B140" s="180" t="inlineStr">
        <is>
          <t>IMMUNOGLOBULIN A</t>
        </is>
      </c>
      <c r="C140" s="99">
        <f>' Cobas assays'!C130</f>
        <v/>
      </c>
      <c r="D140" s="99">
        <f>' Cobas assays'!D130</f>
        <v/>
      </c>
      <c r="E140" s="178" t="n">
        <v>0.135</v>
      </c>
      <c r="F140" s="101">
        <f>1.65*(Q140)+N140</f>
        <v/>
      </c>
      <c r="G140" s="149">
        <f>(E140-N140)/Q140</f>
        <v/>
      </c>
      <c r="H140" s="99">
        <f>' Cobas assays'!N130</f>
        <v/>
      </c>
      <c r="I140" s="99">
        <f>' Cobas assays'!K130</f>
        <v/>
      </c>
      <c r="J140" s="99">
        <f>' Cobas assays'!L130</f>
        <v/>
      </c>
      <c r="K140" s="99">
        <f>' Cobas assays'!F130</f>
        <v/>
      </c>
      <c r="L140" s="101" t="n">
        <v>0.091</v>
      </c>
      <c r="M140" s="170" t="inlineStr">
        <is>
          <t>DE</t>
        </is>
      </c>
      <c r="N140" s="101">
        <f>ABS((I140-K140)/K140)</f>
        <v/>
      </c>
      <c r="O140" s="149">
        <f>N140/(SQRT(POWER(S140,2)+POWER(R140,2)))</f>
        <v/>
      </c>
      <c r="P140" s="149" t="n"/>
      <c r="Q140" s="100">
        <f>(J140/I140)</f>
        <v/>
      </c>
      <c r="R140" s="100" t="n">
        <v>0.359</v>
      </c>
      <c r="S140" s="101" t="n">
        <v>0.054</v>
      </c>
      <c r="T140" s="101" t="n">
        <v>0.027</v>
      </c>
      <c r="U140" s="170" t="inlineStr">
        <is>
          <t>DE</t>
        </is>
      </c>
      <c r="V140" s="167">
        <f>IF(G140&gt;5,"Sigma &gt;5",N140/(1.5*Q140))</f>
        <v/>
      </c>
      <c r="W140" s="167">
        <f>S140/R140</f>
        <v/>
      </c>
      <c r="X140" s="101">
        <f>SQRT(POWER(Q140,2)+POWER(S140,2))*SQRT(2)*$X$8</f>
        <v/>
      </c>
      <c r="Y140" s="101">
        <f>SQRT(Q140^2+S140^2)</f>
        <v/>
      </c>
      <c r="Z140" s="101">
        <f>$Z$8*Y140</f>
        <v/>
      </c>
      <c r="AA140" s="102">
        <f>Q140/S140</f>
        <v/>
      </c>
      <c r="AB140" s="198" t="n"/>
      <c r="AC140" s="378" t="n"/>
      <c r="AD140" s="421" t="n"/>
      <c r="AE140" s="421" t="n"/>
      <c r="AF140" s="103" t="n"/>
      <c r="AI140" s="89" t="n">
        <v>0.03323</v>
      </c>
    </row>
    <row r="141" ht="15" customHeight="1">
      <c r="A141" s="98">
        <f>' Cobas assays'!A131</f>
        <v/>
      </c>
      <c r="B141" s="180" t="inlineStr">
        <is>
          <t>IMMUNOGLOBULIN A</t>
        </is>
      </c>
      <c r="C141" s="99">
        <f>' Cobas assays'!C131</f>
        <v/>
      </c>
      <c r="D141" s="99">
        <f>' Cobas assays'!D131</f>
        <v/>
      </c>
      <c r="E141" s="178" t="n">
        <v>0.135</v>
      </c>
      <c r="F141" s="101">
        <f>1.65*(Q141)+N141</f>
        <v/>
      </c>
      <c r="G141" s="149">
        <f>(E141-N141)/Q141</f>
        <v/>
      </c>
      <c r="H141" s="99">
        <f>' Cobas assays'!N131</f>
        <v/>
      </c>
      <c r="I141" s="99">
        <f>' Cobas assays'!K131</f>
        <v/>
      </c>
      <c r="J141" s="99">
        <f>' Cobas assays'!L131</f>
        <v/>
      </c>
      <c r="K141" s="99">
        <f>' Cobas assays'!F131</f>
        <v/>
      </c>
      <c r="L141" s="101" t="n">
        <v>0.091</v>
      </c>
      <c r="M141" s="170" t="inlineStr">
        <is>
          <t>DE</t>
        </is>
      </c>
      <c r="N141" s="101">
        <f>ABS((I141-K141)/K141)</f>
        <v/>
      </c>
      <c r="O141" s="149">
        <f>N141/(SQRT(POWER(S141,2)+POWER(R141,2)))</f>
        <v/>
      </c>
      <c r="P141" s="149" t="n"/>
      <c r="Q141" s="100">
        <f>(J141/I141)</f>
        <v/>
      </c>
      <c r="R141" s="100" t="n">
        <v>0.359</v>
      </c>
      <c r="S141" s="101" t="n">
        <v>0.054</v>
      </c>
      <c r="T141" s="101" t="n">
        <v>0.027</v>
      </c>
      <c r="U141" s="170" t="inlineStr">
        <is>
          <t>DE</t>
        </is>
      </c>
      <c r="V141" s="167">
        <f>IF(G141&gt;5,"Sigma &gt;5",N141/(1.5*Q141))</f>
        <v/>
      </c>
      <c r="W141" s="167">
        <f>S141/R141</f>
        <v/>
      </c>
      <c r="X141" s="101">
        <f>SQRT(POWER(Q141,2)+POWER(S141,2))*SQRT(2)*$X$8</f>
        <v/>
      </c>
      <c r="Y141" s="101">
        <f>SQRT(Q141^2+S141^2)</f>
        <v/>
      </c>
      <c r="Z141" s="101">
        <f>$Z$8*Y141</f>
        <v/>
      </c>
      <c r="AA141" s="102">
        <f>Q141/S141</f>
        <v/>
      </c>
      <c r="AB141" s="198" t="n"/>
      <c r="AC141" s="378" t="n"/>
      <c r="AD141" s="421" t="n"/>
      <c r="AE141" s="421" t="n"/>
      <c r="AI141" s="89" t="n">
        <v>0.01928</v>
      </c>
    </row>
    <row r="142" ht="15" customHeight="1">
      <c r="A142" s="98">
        <f>' Cobas assays'!A132</f>
        <v/>
      </c>
      <c r="B142" s="180" t="inlineStr">
        <is>
          <t>IMMUNOGLOBULIN G</t>
        </is>
      </c>
      <c r="C142" s="99">
        <f>' Cobas assays'!C132</f>
        <v/>
      </c>
      <c r="D142" s="99">
        <f>' Cobas assays'!D132</f>
        <v/>
      </c>
      <c r="E142" s="178" t="n">
        <v>0.08</v>
      </c>
      <c r="F142" s="101">
        <f>1.65*(Q142)+N142</f>
        <v/>
      </c>
      <c r="G142" s="149">
        <f>(E142-N142)/Q142</f>
        <v/>
      </c>
      <c r="H142" s="99">
        <f>' Cobas assays'!N132</f>
        <v/>
      </c>
      <c r="I142" s="99">
        <f>' Cobas assays'!K132</f>
        <v/>
      </c>
      <c r="J142" s="99">
        <f>' Cobas assays'!L132</f>
        <v/>
      </c>
      <c r="K142" s="99">
        <f>' Cobas assays'!F132</f>
        <v/>
      </c>
      <c r="L142" s="101" t="n">
        <v>0.043</v>
      </c>
      <c r="M142" s="170" t="inlineStr">
        <is>
          <t>DE</t>
        </is>
      </c>
      <c r="N142" s="101">
        <f>ABS((I142-K142)/K142)</f>
        <v/>
      </c>
      <c r="O142" s="149">
        <f>N142/(SQRT(POWER(S142,2)+POWER(R142,2)))</f>
        <v/>
      </c>
      <c r="P142" s="149" t="n"/>
      <c r="Q142" s="100">
        <f>(J142/I142)</f>
        <v/>
      </c>
      <c r="R142" s="100" t="n">
        <v>0.165</v>
      </c>
      <c r="S142" s="101" t="n">
        <v>0.045</v>
      </c>
      <c r="T142" s="101" t="n">
        <v>0.023</v>
      </c>
      <c r="U142" s="170" t="inlineStr">
        <is>
          <t>DE</t>
        </is>
      </c>
      <c r="V142" s="167">
        <f>IF(G142&gt;5,"Sigma &gt;5",N142/(1.5*Q142))</f>
        <v/>
      </c>
      <c r="W142" s="167">
        <f>S142/R142</f>
        <v/>
      </c>
      <c r="X142" s="101">
        <f>SQRT(POWER(Q142,2)+POWER(S142,2))*SQRT(2)*$X$8</f>
        <v/>
      </c>
      <c r="Y142" s="101">
        <f>SQRT(Q142^2+S142^2)</f>
        <v/>
      </c>
      <c r="Z142" s="101">
        <f>$Z$8*Y142</f>
        <v/>
      </c>
      <c r="AA142" s="102">
        <f>Q142/S142</f>
        <v/>
      </c>
      <c r="AB142" s="198" t="n"/>
      <c r="AC142" s="378" t="n"/>
      <c r="AD142" s="421" t="n"/>
      <c r="AE142" s="421" t="n"/>
      <c r="AI142" s="89" t="n">
        <v>0.02903</v>
      </c>
    </row>
    <row r="143" ht="15" customHeight="1">
      <c r="A143" s="98">
        <f>' Cobas assays'!A133</f>
        <v/>
      </c>
      <c r="B143" s="180" t="inlineStr">
        <is>
          <t>IMMUNOGLOBULIN G</t>
        </is>
      </c>
      <c r="C143" s="99">
        <f>' Cobas assays'!C133</f>
        <v/>
      </c>
      <c r="D143" s="99">
        <f>' Cobas assays'!D133</f>
        <v/>
      </c>
      <c r="E143" s="178" t="n">
        <v>0.08</v>
      </c>
      <c r="F143" s="101">
        <f>1.65*(Q143)+N143</f>
        <v/>
      </c>
      <c r="G143" s="149">
        <f>(E143-N143)/Q143</f>
        <v/>
      </c>
      <c r="H143" s="99">
        <f>' Cobas assays'!N133</f>
        <v/>
      </c>
      <c r="I143" s="99">
        <f>' Cobas assays'!K133</f>
        <v/>
      </c>
      <c r="J143" s="99">
        <f>' Cobas assays'!L133</f>
        <v/>
      </c>
      <c r="K143" s="99">
        <f>' Cobas assays'!F133</f>
        <v/>
      </c>
      <c r="L143" s="101" t="n">
        <v>0.043</v>
      </c>
      <c r="M143" s="170" t="inlineStr">
        <is>
          <t>DE</t>
        </is>
      </c>
      <c r="N143" s="101">
        <f>ABS((I143-K143)/K143)</f>
        <v/>
      </c>
      <c r="O143" s="149">
        <f>N143/(SQRT(POWER(S143,2)+POWER(R143,2)))</f>
        <v/>
      </c>
      <c r="P143" s="149" t="n"/>
      <c r="Q143" s="100">
        <f>(J143/I143)</f>
        <v/>
      </c>
      <c r="R143" s="100" t="n">
        <v>0.165</v>
      </c>
      <c r="S143" s="101" t="n">
        <v>0.045</v>
      </c>
      <c r="T143" s="101" t="n">
        <v>0.023</v>
      </c>
      <c r="U143" s="170" t="inlineStr">
        <is>
          <t>DE</t>
        </is>
      </c>
      <c r="V143" s="167">
        <f>IF(G143&gt;5,"Sigma &gt;5",N143/(1.5*Q143))</f>
        <v/>
      </c>
      <c r="W143" s="167">
        <f>S143/R143</f>
        <v/>
      </c>
      <c r="X143" s="101">
        <f>SQRT(POWER(Q143,2)+POWER(S143,2))*SQRT(2)*$X$8</f>
        <v/>
      </c>
      <c r="Y143" s="101">
        <f>SQRT(Q143^2+S143^2)</f>
        <v/>
      </c>
      <c r="Z143" s="101">
        <f>$Z$8*Y143</f>
        <v/>
      </c>
      <c r="AA143" s="102">
        <f>Q143/S143</f>
        <v/>
      </c>
      <c r="AB143" s="198" t="n"/>
      <c r="AC143" s="378" t="n"/>
      <c r="AD143" s="421" t="n"/>
      <c r="AE143" s="421" t="n"/>
      <c r="AI143" s="89" t="n">
        <v>0.05216</v>
      </c>
    </row>
    <row r="144" ht="15" customHeight="1">
      <c r="A144" s="98">
        <f>' Cobas assays'!A134</f>
        <v/>
      </c>
      <c r="B144" s="180" t="inlineStr">
        <is>
          <t>IMMUNOGLOBULIN M</t>
        </is>
      </c>
      <c r="C144" s="99">
        <f>' Cobas assays'!C134</f>
        <v/>
      </c>
      <c r="D144" s="99">
        <f>' Cobas assays'!D134</f>
        <v/>
      </c>
      <c r="E144" s="178" t="n">
        <v>0.08400000000000001</v>
      </c>
      <c r="F144" s="101">
        <f>1.65*(Q144)+N144</f>
        <v/>
      </c>
      <c r="G144" s="149">
        <f>(E144-N144)/Q144</f>
        <v/>
      </c>
      <c r="H144" s="99">
        <f>' Cobas assays'!N134</f>
        <v/>
      </c>
      <c r="I144" s="99">
        <f>' Cobas assays'!K134</f>
        <v/>
      </c>
      <c r="J144" s="99">
        <f>' Cobas assays'!L134</f>
        <v/>
      </c>
      <c r="K144" s="99">
        <f>' Cobas assays'!F134</f>
        <v/>
      </c>
      <c r="L144" s="101" t="n">
        <v>0.06</v>
      </c>
      <c r="M144" s="170" t="inlineStr">
        <is>
          <t>OP</t>
        </is>
      </c>
      <c r="N144" s="101">
        <f>ABS((I144-K144)/K144)</f>
        <v/>
      </c>
      <c r="O144" s="149">
        <f>N144/(SQRT(POWER(S144,2)+POWER(R144,2)))</f>
        <v/>
      </c>
      <c r="P144" s="149" t="n"/>
      <c r="Q144" s="100">
        <f>(J144/I144)</f>
        <v/>
      </c>
      <c r="R144" s="100" t="n">
        <v>0.473</v>
      </c>
      <c r="S144" s="101" t="n">
        <v>0.059</v>
      </c>
      <c r="T144" s="101" t="n">
        <v>0.015</v>
      </c>
      <c r="U144" s="170" t="inlineStr">
        <is>
          <t>OP</t>
        </is>
      </c>
      <c r="V144" s="167">
        <f>IF(G144&gt;5,"Sigma &gt;5",N144/(1.5*Q144))</f>
        <v/>
      </c>
      <c r="W144" s="167">
        <f>S144/R144</f>
        <v/>
      </c>
      <c r="X144" s="101">
        <f>SQRT(POWER(Q144,2)+POWER(S144,2))*SQRT(2)*$X$8</f>
        <v/>
      </c>
      <c r="Y144" s="101">
        <f>SQRT(Q144^2+S144^2)</f>
        <v/>
      </c>
      <c r="Z144" s="101">
        <f>$Z$8*Y144</f>
        <v/>
      </c>
      <c r="AA144" s="102">
        <f>Q144/S144</f>
        <v/>
      </c>
      <c r="AB144" s="198" t="n"/>
      <c r="AC144" s="377" t="n"/>
      <c r="AD144" s="421" t="n"/>
      <c r="AE144" s="418" t="n"/>
      <c r="AI144" s="89" t="n">
        <v>0.05083</v>
      </c>
    </row>
    <row r="145" ht="15" customHeight="1">
      <c r="A145" s="98">
        <f>' Cobas assays'!A135</f>
        <v/>
      </c>
      <c r="B145" s="190" t="inlineStr">
        <is>
          <t>IMMUNOGLOBULIN M</t>
        </is>
      </c>
      <c r="C145" s="99">
        <f>' Cobas assays'!C135</f>
        <v/>
      </c>
      <c r="D145" s="99">
        <f>' Cobas assays'!D135</f>
        <v/>
      </c>
      <c r="E145" s="178" t="n">
        <v>0.08400000000000001</v>
      </c>
      <c r="F145" s="101">
        <f>1.65*(Q145)+N145</f>
        <v/>
      </c>
      <c r="G145" s="149">
        <f>(E145-N145)/Q145</f>
        <v/>
      </c>
      <c r="H145" s="99">
        <f>' Cobas assays'!N135</f>
        <v/>
      </c>
      <c r="I145" s="99">
        <f>' Cobas assays'!K135</f>
        <v/>
      </c>
      <c r="J145" s="99">
        <f>' Cobas assays'!L135</f>
        <v/>
      </c>
      <c r="K145" s="99">
        <f>' Cobas assays'!F135</f>
        <v/>
      </c>
      <c r="L145" s="101" t="n">
        <v>0.06</v>
      </c>
      <c r="M145" s="170" t="inlineStr">
        <is>
          <t>OP</t>
        </is>
      </c>
      <c r="N145" s="101">
        <f>ABS((I145-K145)/K145)</f>
        <v/>
      </c>
      <c r="O145" s="149">
        <f>N145/(SQRT(POWER(S145,2)+POWER(R145,2)))</f>
        <v/>
      </c>
      <c r="P145" s="149" t="n"/>
      <c r="Q145" s="100">
        <f>(J145/I145)</f>
        <v/>
      </c>
      <c r="R145" s="100" t="n">
        <v>0.473</v>
      </c>
      <c r="S145" s="101" t="n">
        <v>0.059</v>
      </c>
      <c r="T145" s="101" t="n">
        <v>0.015</v>
      </c>
      <c r="U145" s="170" t="inlineStr">
        <is>
          <t>OP</t>
        </is>
      </c>
      <c r="V145" s="167">
        <f>IF(G145&gt;5,"Sigma &gt;5",N145/(1.5*Q145))</f>
        <v/>
      </c>
      <c r="W145" s="167">
        <f>S145/R145</f>
        <v/>
      </c>
      <c r="X145" s="101">
        <f>SQRT(POWER(Q145,2)+POWER(S145,2))*SQRT(2)*$X$8</f>
        <v/>
      </c>
      <c r="Y145" s="101">
        <f>SQRT(Q145^2+S145^2)</f>
        <v/>
      </c>
      <c r="Z145" s="101">
        <f>$Z$8*Y145</f>
        <v/>
      </c>
      <c r="AA145" s="102">
        <f>Q145/S145</f>
        <v/>
      </c>
      <c r="AB145" s="198" t="n"/>
      <c r="AC145" s="377" t="n"/>
      <c r="AD145" s="421" t="n"/>
      <c r="AE145" s="418" t="n"/>
      <c r="AI145" s="89" t="n">
        <v>0.0227</v>
      </c>
    </row>
    <row r="146" ht="15" customHeight="1">
      <c r="A146" s="98">
        <f>' Cobas assays'!A136</f>
        <v/>
      </c>
      <c r="B146" s="207" t="inlineStr">
        <is>
          <t>INORGANIC PHOSPHATE URINE</t>
        </is>
      </c>
      <c r="C146" s="99">
        <f>' Cobas assays'!C136</f>
        <v/>
      </c>
      <c r="D146" s="99">
        <f>' Cobas assays'!D136</f>
        <v/>
      </c>
      <c r="E146" s="178" t="n">
        <v>0.11</v>
      </c>
      <c r="F146" s="101">
        <f>1.65*(Q146)+N146</f>
        <v/>
      </c>
      <c r="G146" s="149">
        <f>(E146-N146)/Q146</f>
        <v/>
      </c>
      <c r="H146" s="99">
        <f>' Cobas assays'!N136</f>
        <v/>
      </c>
      <c r="I146" s="99">
        <f>' Cobas assays'!K136</f>
        <v/>
      </c>
      <c r="J146" s="99">
        <f>' Cobas assays'!L136</f>
        <v/>
      </c>
      <c r="K146" s="99">
        <f>' Cobas assays'!F136</f>
        <v/>
      </c>
      <c r="L146" s="101" t="n">
        <v>0.036</v>
      </c>
      <c r="M146" s="170" t="inlineStr">
        <is>
          <t>OP</t>
        </is>
      </c>
      <c r="N146" s="101">
        <f>ABS((I146-K146)/K146)</f>
        <v/>
      </c>
      <c r="O146" s="149">
        <f>N146/(SQRT(POWER(S146,2)+POWER(R146,2)))</f>
        <v/>
      </c>
      <c r="P146" s="149" t="n"/>
      <c r="Q146" s="100">
        <f>(J146/I146)</f>
        <v/>
      </c>
      <c r="R146" s="100" t="n">
        <v>0.226</v>
      </c>
      <c r="S146" s="101" t="n">
        <v>0.18</v>
      </c>
      <c r="T146" s="101" t="n">
        <v>0.045</v>
      </c>
      <c r="U146" s="170" t="inlineStr">
        <is>
          <t>OP</t>
        </is>
      </c>
      <c r="V146" s="167">
        <f>IF(G146&gt;5,"Sigma &gt;5",N146/(1.5*Q146))</f>
        <v/>
      </c>
      <c r="W146" s="167">
        <f>S146/R146</f>
        <v/>
      </c>
      <c r="X146" s="101">
        <f>SQRT(POWER(Q146,2)+POWER(S146,2))*SQRT(2)*$X$8</f>
        <v/>
      </c>
      <c r="Y146" s="101">
        <f>SQRT(Q146^2+S146^2)</f>
        <v/>
      </c>
      <c r="Z146" s="101">
        <f>$Z$8*Y146</f>
        <v/>
      </c>
      <c r="AA146" s="102">
        <f>Q146/S146</f>
        <v/>
      </c>
      <c r="AB146" s="198" t="n"/>
      <c r="AC146" s="378" t="n"/>
      <c r="AD146" s="421" t="n"/>
      <c r="AE146" s="421" t="n"/>
      <c r="AI146" s="89" t="n">
        <v>0.04147</v>
      </c>
    </row>
    <row r="147" ht="15" customHeight="1">
      <c r="A147" s="98">
        <f>' Cobas assays'!A137</f>
        <v/>
      </c>
      <c r="B147" s="180" t="inlineStr">
        <is>
          <t>INORGANIC PHOSPHATE URINE</t>
        </is>
      </c>
      <c r="C147" s="99">
        <f>' Cobas assays'!C137</f>
        <v/>
      </c>
      <c r="D147" s="99">
        <f>' Cobas assays'!D137</f>
        <v/>
      </c>
      <c r="E147" s="178" t="n">
        <v>0.11</v>
      </c>
      <c r="F147" s="101">
        <f>1.65*(Q147)+N147</f>
        <v/>
      </c>
      <c r="G147" s="149">
        <f>(E147-N147)/Q147</f>
        <v/>
      </c>
      <c r="H147" s="99">
        <f>' Cobas assays'!N137</f>
        <v/>
      </c>
      <c r="I147" s="99">
        <f>' Cobas assays'!K137</f>
        <v/>
      </c>
      <c r="J147" s="99">
        <f>' Cobas assays'!L137</f>
        <v/>
      </c>
      <c r="K147" s="99">
        <f>' Cobas assays'!F137</f>
        <v/>
      </c>
      <c r="L147" s="101" t="n">
        <v>0.036</v>
      </c>
      <c r="M147" s="170" t="inlineStr">
        <is>
          <t>OP</t>
        </is>
      </c>
      <c r="N147" s="101">
        <f>ABS((I147-K147)/K147)</f>
        <v/>
      </c>
      <c r="O147" s="149">
        <f>N147/(SQRT(POWER(S147,2)+POWER(R147,2)))</f>
        <v/>
      </c>
      <c r="P147" s="149" t="n"/>
      <c r="Q147" s="100">
        <f>(J147/I147)</f>
        <v/>
      </c>
      <c r="R147" s="100" t="n">
        <v>0.226</v>
      </c>
      <c r="S147" s="101" t="n">
        <v>0.18</v>
      </c>
      <c r="T147" s="101" t="n">
        <v>0.045</v>
      </c>
      <c r="U147" s="170" t="inlineStr">
        <is>
          <t>OP</t>
        </is>
      </c>
      <c r="V147" s="167">
        <f>IF(G147&gt;5,"Sigma &gt;5",N147/(1.5*Q147))</f>
        <v/>
      </c>
      <c r="W147" s="167">
        <f>S147/R147</f>
        <v/>
      </c>
      <c r="X147" s="101">
        <f>SQRT(POWER(Q147,2)+POWER(S147,2))*SQRT(2)*$X$8</f>
        <v/>
      </c>
      <c r="Y147" s="101">
        <f>SQRT(Q147^2+S147^2)</f>
        <v/>
      </c>
      <c r="Z147" s="101">
        <f>$Z$8*Y147</f>
        <v/>
      </c>
      <c r="AA147" s="102">
        <f>Q147/S147</f>
        <v/>
      </c>
      <c r="AB147" s="198" t="n"/>
      <c r="AC147" s="378" t="n"/>
      <c r="AD147" s="421" t="n"/>
      <c r="AE147" s="421" t="n"/>
      <c r="AI147" s="89" t="n">
        <v>0.04817</v>
      </c>
    </row>
    <row r="148" ht="15" customHeight="1">
      <c r="A148" s="98">
        <f>' Cobas assays'!A138</f>
        <v/>
      </c>
      <c r="B148" s="180" t="inlineStr">
        <is>
          <t>INSULIN</t>
        </is>
      </c>
      <c r="C148" s="99">
        <f>' Cobas assays'!C138</f>
        <v/>
      </c>
      <c r="D148" s="99">
        <f>' Cobas assays'!D138</f>
        <v/>
      </c>
      <c r="E148" s="178" t="n">
        <v>0.25</v>
      </c>
      <c r="F148" s="101">
        <f>1.65*(Q148)+N148</f>
        <v/>
      </c>
      <c r="G148" s="149">
        <f>(E148-N148)/Q148</f>
        <v/>
      </c>
      <c r="H148" s="99">
        <f>' Cobas assays'!N138</f>
        <v/>
      </c>
      <c r="I148" s="99">
        <f>' Cobas assays'!K138</f>
        <v/>
      </c>
      <c r="J148" s="99">
        <f>' Cobas assays'!L138</f>
        <v/>
      </c>
      <c r="K148" s="99">
        <f>' Cobas assays'!F138</f>
        <v/>
      </c>
      <c r="L148" s="101" t="n">
        <v>0.155</v>
      </c>
      <c r="M148" s="170" t="inlineStr">
        <is>
          <t>DE</t>
        </is>
      </c>
      <c r="N148" s="101">
        <f>ABS((I148-K148)/K148)</f>
        <v/>
      </c>
      <c r="O148" s="149">
        <f>N148/(SQRT(POWER(S148,2)+POWER(R148,2)))</f>
        <v/>
      </c>
      <c r="P148" s="149" t="n"/>
      <c r="Q148" s="100">
        <f>(J148/I148)</f>
        <v/>
      </c>
      <c r="R148" s="100" t="n">
        <v>0.583</v>
      </c>
      <c r="S148" s="101" t="n">
        <v>0.211</v>
      </c>
      <c r="T148" s="101" t="n">
        <v>0.106</v>
      </c>
      <c r="U148" s="170" t="inlineStr">
        <is>
          <t>DE</t>
        </is>
      </c>
      <c r="V148" s="167">
        <f>IF(G148&gt;5,"Sigma &gt;5",N148/(1.5*Q148))</f>
        <v/>
      </c>
      <c r="W148" s="167">
        <f>S148/R148</f>
        <v/>
      </c>
      <c r="X148" s="101">
        <f>SQRT(POWER(Q148,2)+POWER(S148,2))*SQRT(2)*$X$8</f>
        <v/>
      </c>
      <c r="Y148" s="101">
        <f>SQRT(Q148^2+S148^2)</f>
        <v/>
      </c>
      <c r="Z148" s="101">
        <f>$Z$8*Y148</f>
        <v/>
      </c>
      <c r="AA148" s="102">
        <f>Q148/S148</f>
        <v/>
      </c>
      <c r="AB148" s="198" t="n"/>
      <c r="AC148" s="378" t="n"/>
      <c r="AD148" s="421" t="n"/>
      <c r="AE148" s="421" t="n"/>
      <c r="AI148" s="89" t="n">
        <v>0.0332</v>
      </c>
    </row>
    <row r="149" ht="15" customHeight="1">
      <c r="A149" s="98">
        <f>' Cobas assays'!A139</f>
        <v/>
      </c>
      <c r="B149" s="180" t="inlineStr">
        <is>
          <t>INSULIN</t>
        </is>
      </c>
      <c r="C149" s="99">
        <f>' Cobas assays'!C139</f>
        <v/>
      </c>
      <c r="D149" s="99">
        <f>' Cobas assays'!D139</f>
        <v/>
      </c>
      <c r="E149" s="178" t="n">
        <v>0.25</v>
      </c>
      <c r="F149" s="101">
        <f>1.65*(Q149)+N149</f>
        <v/>
      </c>
      <c r="G149" s="149">
        <f>(E149-N149)/Q149</f>
        <v/>
      </c>
      <c r="H149" s="99">
        <f>' Cobas assays'!N139</f>
        <v/>
      </c>
      <c r="I149" s="99">
        <f>' Cobas assays'!K139</f>
        <v/>
      </c>
      <c r="J149" s="99">
        <f>' Cobas assays'!L139</f>
        <v/>
      </c>
      <c r="K149" s="99">
        <f>' Cobas assays'!F139</f>
        <v/>
      </c>
      <c r="L149" s="101" t="n">
        <v>0.155</v>
      </c>
      <c r="M149" s="170" t="inlineStr">
        <is>
          <t>DE</t>
        </is>
      </c>
      <c r="N149" s="101">
        <f>ABS((I149-K149)/K149)</f>
        <v/>
      </c>
      <c r="O149" s="149">
        <f>N149/(SQRT(POWER(S149,2)+POWER(R149,2)))</f>
        <v/>
      </c>
      <c r="P149" s="149" t="n"/>
      <c r="Q149" s="100">
        <f>(J149/I149)</f>
        <v/>
      </c>
      <c r="R149" s="100" t="n">
        <v>0.583</v>
      </c>
      <c r="S149" s="101" t="n">
        <v>0.211</v>
      </c>
      <c r="T149" s="101" t="n">
        <v>0.106</v>
      </c>
      <c r="U149" s="170" t="inlineStr">
        <is>
          <t>DE</t>
        </is>
      </c>
      <c r="V149" s="167">
        <f>IF(G149&gt;5,"Sigma &gt;5",N149/(1.5*Q149))</f>
        <v/>
      </c>
      <c r="W149" s="167">
        <f>S149/R149</f>
        <v/>
      </c>
      <c r="X149" s="101">
        <f>SQRT(POWER(Q149,2)+POWER(S149,2))*SQRT(2)*$X$8</f>
        <v/>
      </c>
      <c r="Y149" s="101">
        <f>SQRT(Q149^2+S149^2)</f>
        <v/>
      </c>
      <c r="Z149" s="101">
        <f>$Z$8*Y149</f>
        <v/>
      </c>
      <c r="AA149" s="102">
        <f>Q149/S149</f>
        <v/>
      </c>
      <c r="AB149" s="198" t="n"/>
      <c r="AC149" s="378" t="n"/>
      <c r="AD149" s="421" t="n"/>
      <c r="AE149" s="421" t="n"/>
      <c r="AI149" s="89" t="n">
        <v>0.0283</v>
      </c>
    </row>
    <row r="150" ht="15" customHeight="1">
      <c r="A150" s="192" t="inlineStr">
        <is>
          <t>LIAISON XL</t>
        </is>
      </c>
      <c r="B150" s="200" t="inlineStr">
        <is>
          <t>Insulin-like growth factor I</t>
        </is>
      </c>
      <c r="C150" s="48" t="inlineStr">
        <is>
          <t>IGF-1 L1</t>
        </is>
      </c>
      <c r="D150" s="48" t="n">
        <v>1410291</v>
      </c>
      <c r="E150" s="62" t="n">
        <v>24</v>
      </c>
      <c r="F150" s="101">
        <f>1.65*(Q150)+N150</f>
        <v/>
      </c>
      <c r="G150" s="149" t="n"/>
      <c r="H150" s="99" t="n"/>
      <c r="I150" s="99" t="n"/>
      <c r="J150" s="99" t="n"/>
      <c r="K150" s="99" t="n"/>
      <c r="L150" s="101" t="n">
        <v>0.119</v>
      </c>
      <c r="M150" s="170" t="inlineStr">
        <is>
          <t>DE</t>
        </is>
      </c>
      <c r="N150" s="101" t="n"/>
      <c r="O150" s="149" t="n"/>
      <c r="P150" s="149" t="n"/>
      <c r="Q150" s="100" t="n"/>
      <c r="R150" s="100" t="n">
        <v>0.454</v>
      </c>
      <c r="S150" s="101" t="n">
        <v>0.146</v>
      </c>
      <c r="T150" s="101" t="n">
        <v>0.073</v>
      </c>
      <c r="U150" s="170" t="inlineStr">
        <is>
          <t>DE</t>
        </is>
      </c>
      <c r="V150" s="167">
        <f>IF(G150&gt;5,"Sigma &gt;5",N150/(1.5*Q150))</f>
        <v/>
      </c>
      <c r="W150" s="167" t="n"/>
      <c r="X150" s="101" t="n"/>
      <c r="Y150" s="101" t="n"/>
      <c r="Z150" s="101" t="n"/>
      <c r="AA150" s="102" t="n"/>
      <c r="AB150" s="198" t="n"/>
      <c r="AC150" s="179" t="n"/>
      <c r="AD150" s="87" t="n"/>
      <c r="AE150" s="87" t="n"/>
    </row>
    <row r="151" ht="15" customHeight="1">
      <c r="A151" s="192" t="inlineStr">
        <is>
          <t>LIAISON XL</t>
        </is>
      </c>
      <c r="B151" s="200" t="inlineStr">
        <is>
          <t>Insulin-like growth factor I</t>
        </is>
      </c>
      <c r="C151" s="48" t="inlineStr">
        <is>
          <t>IGF-1 L2</t>
        </is>
      </c>
      <c r="D151" s="48" t="n">
        <v>1420291</v>
      </c>
      <c r="E151" s="62" t="n">
        <v>24</v>
      </c>
      <c r="F151" s="101">
        <f>1.65*(Q151)+N151</f>
        <v/>
      </c>
      <c r="G151" s="149" t="n"/>
      <c r="H151" s="99" t="n"/>
      <c r="I151" s="99" t="n"/>
      <c r="J151" s="99" t="n"/>
      <c r="K151" s="99" t="n"/>
      <c r="L151" s="101" t="n">
        <v>0.119</v>
      </c>
      <c r="M151" s="170" t="inlineStr">
        <is>
          <t>DE</t>
        </is>
      </c>
      <c r="N151" s="101" t="n"/>
      <c r="O151" s="149" t="n"/>
      <c r="P151" s="149" t="n"/>
      <c r="Q151" s="100" t="n"/>
      <c r="R151" s="100" t="n">
        <v>0.454</v>
      </c>
      <c r="S151" s="101" t="n">
        <v>0.146</v>
      </c>
      <c r="T151" s="101" t="n">
        <v>0.073</v>
      </c>
      <c r="U151" s="170" t="inlineStr">
        <is>
          <t>DE</t>
        </is>
      </c>
      <c r="V151" s="167">
        <f>IF(G151&gt;5,"Sigma &gt;5",N151/(1.5*Q151))</f>
        <v/>
      </c>
      <c r="W151" s="167" t="n"/>
      <c r="X151" s="101" t="n"/>
      <c r="Y151" s="101" t="n"/>
      <c r="Z151" s="101" t="n"/>
      <c r="AA151" s="102" t="n"/>
      <c r="AB151" s="198" t="n"/>
      <c r="AC151" s="179" t="n"/>
      <c r="AD151" s="87" t="n"/>
      <c r="AE151" s="87" t="n"/>
    </row>
    <row r="152" ht="15" customHeight="1">
      <c r="A152" s="98">
        <f>' Cobas assays'!A140</f>
        <v/>
      </c>
      <c r="B152" s="180" t="inlineStr">
        <is>
          <t>IRON</t>
        </is>
      </c>
      <c r="C152" s="99">
        <f>' Cobas assays'!C140</f>
        <v/>
      </c>
      <c r="D152" s="99">
        <f>' Cobas assays'!D140</f>
        <v/>
      </c>
      <c r="E152" s="267" t="n">
        <v>0.15</v>
      </c>
      <c r="F152" s="101">
        <f>1.65*(Q152)+N152</f>
        <v/>
      </c>
      <c r="G152" s="149">
        <f>(E152-N152)/Q152</f>
        <v/>
      </c>
      <c r="H152" s="99">
        <f>' Cobas assays'!N140</f>
        <v/>
      </c>
      <c r="I152" s="99">
        <f>' Cobas assays'!K140</f>
        <v/>
      </c>
      <c r="J152" s="99">
        <f>' Cobas assays'!L140</f>
        <v/>
      </c>
      <c r="K152" s="99">
        <f>' Cobas assays'!F140</f>
        <v/>
      </c>
      <c r="L152" s="268" t="n">
        <v>0.048</v>
      </c>
      <c r="M152" s="170" t="inlineStr">
        <is>
          <t>O</t>
        </is>
      </c>
      <c r="N152" s="101">
        <f>ABS((I152-K152)/K152)</f>
        <v/>
      </c>
      <c r="O152" s="149">
        <f>N152/(SQRT(POWER(S152,2)+POWER(R152,2)))</f>
        <v/>
      </c>
      <c r="P152" s="149" t="n"/>
      <c r="Q152" s="100">
        <f>(J152/I152)</f>
        <v/>
      </c>
      <c r="R152" s="266" t="n">
        <v>0.323</v>
      </c>
      <c r="S152" s="268" t="n">
        <v>0.206</v>
      </c>
      <c r="T152" s="268" t="n">
        <v>0.052</v>
      </c>
      <c r="U152" s="170" t="inlineStr">
        <is>
          <t>O</t>
        </is>
      </c>
      <c r="V152" s="167">
        <f>IF(G152&gt;5,"Sigma &gt;5",N152/(1.5*Q152))</f>
        <v/>
      </c>
      <c r="W152" s="167">
        <f>S152/R152</f>
        <v/>
      </c>
      <c r="X152" s="101">
        <f>SQRT(POWER(Q152,2)+POWER(S152,2))*SQRT(2)*$X$8</f>
        <v/>
      </c>
      <c r="Y152" s="101">
        <f>SQRT(Q152^2+S152^2)</f>
        <v/>
      </c>
      <c r="Z152" s="101">
        <f>$Z$8*Y152</f>
        <v/>
      </c>
      <c r="AA152" s="102">
        <f>Q152/S152</f>
        <v/>
      </c>
      <c r="AB152" s="198" t="n"/>
      <c r="AC152" s="179" t="n"/>
      <c r="AD152" s="87" t="n"/>
      <c r="AE152" s="87" t="n"/>
      <c r="AI152" s="89" t="n">
        <v>0.04309</v>
      </c>
    </row>
    <row r="153" ht="15" customHeight="1">
      <c r="A153" s="98">
        <f>' Cobas assays'!A141</f>
        <v/>
      </c>
      <c r="B153" s="180" t="inlineStr">
        <is>
          <t>IRON</t>
        </is>
      </c>
      <c r="C153" s="99">
        <f>' Cobas assays'!C141</f>
        <v/>
      </c>
      <c r="D153" s="99">
        <f>' Cobas assays'!D141</f>
        <v/>
      </c>
      <c r="E153" s="267" t="n">
        <v>0.15</v>
      </c>
      <c r="F153" s="101">
        <f>1.65*(Q153)+N153</f>
        <v/>
      </c>
      <c r="G153" s="149">
        <f>(E153-N153)/Q153</f>
        <v/>
      </c>
      <c r="H153" s="99">
        <f>' Cobas assays'!N141</f>
        <v/>
      </c>
      <c r="I153" s="99">
        <f>' Cobas assays'!K141</f>
        <v/>
      </c>
      <c r="J153" s="99">
        <f>' Cobas assays'!L141</f>
        <v/>
      </c>
      <c r="K153" s="99">
        <f>' Cobas assays'!F141</f>
        <v/>
      </c>
      <c r="L153" s="268" t="n">
        <v>0.048</v>
      </c>
      <c r="M153" s="170" t="inlineStr">
        <is>
          <t>O</t>
        </is>
      </c>
      <c r="N153" s="101">
        <f>ABS((I153-K153)/K153)</f>
        <v/>
      </c>
      <c r="O153" s="149">
        <f>N153/(SQRT(POWER(S153,2)+POWER(R153,2)))</f>
        <v/>
      </c>
      <c r="P153" s="149" t="n"/>
      <c r="Q153" s="100">
        <f>(J153/I153)</f>
        <v/>
      </c>
      <c r="R153" s="266" t="n">
        <v>0.323</v>
      </c>
      <c r="S153" s="268" t="n">
        <v>0.206</v>
      </c>
      <c r="T153" s="268" t="n">
        <v>0.052</v>
      </c>
      <c r="U153" s="170" t="inlineStr">
        <is>
          <t>O</t>
        </is>
      </c>
      <c r="V153" s="167">
        <f>IF(G153&gt;5,"Sigma &gt;5",N153/(1.5*Q153))</f>
        <v/>
      </c>
      <c r="W153" s="167">
        <f>S153/R153</f>
        <v/>
      </c>
      <c r="X153" s="101">
        <f>SQRT(POWER(Q153,2)+POWER(S153,2))*SQRT(2)*$X$8</f>
        <v/>
      </c>
      <c r="Y153" s="101">
        <f>SQRT(Q153^2+S153^2)</f>
        <v/>
      </c>
      <c r="Z153" s="101">
        <f>$Z$8*Y153</f>
        <v/>
      </c>
      <c r="AA153" s="102">
        <f>Q153/S153</f>
        <v/>
      </c>
      <c r="AB153" s="198" t="n"/>
      <c r="AC153" s="179" t="n"/>
      <c r="AD153" s="87" t="n"/>
      <c r="AE153" s="87" t="n"/>
      <c r="AI153" s="89" t="n">
        <v>0.03441</v>
      </c>
    </row>
    <row r="154" ht="15" customHeight="1">
      <c r="A154" s="98">
        <f>' Cobas assays'!A142</f>
        <v/>
      </c>
      <c r="B154" s="180" t="inlineStr">
        <is>
          <t>LACTATE</t>
        </is>
      </c>
      <c r="C154" s="99">
        <f>' Cobas assays'!C142</f>
        <v/>
      </c>
      <c r="D154" s="99">
        <f>' Cobas assays'!D142</f>
        <v/>
      </c>
      <c r="E154" s="178" t="n">
        <v>0.12</v>
      </c>
      <c r="F154" s="101">
        <f>1.65*(Q154)+N154</f>
        <v/>
      </c>
      <c r="G154" s="149">
        <f>(E154-N154)/Q154</f>
        <v/>
      </c>
      <c r="H154" s="99">
        <f>' Cobas assays'!N142</f>
        <v/>
      </c>
      <c r="I154" s="99">
        <f>' Cobas assays'!K142</f>
        <v/>
      </c>
      <c r="J154" s="99">
        <f>' Cobas assays'!L142</f>
        <v/>
      </c>
      <c r="K154" s="99">
        <f>' Cobas assays'!F142</f>
        <v/>
      </c>
      <c r="L154" s="101" t="n">
        <v>0.04</v>
      </c>
      <c r="M154" s="170" t="inlineStr">
        <is>
          <t>OP</t>
        </is>
      </c>
      <c r="N154" s="101">
        <f>ABS((I154-K154)/K154)</f>
        <v/>
      </c>
      <c r="O154" s="149">
        <f>N154/(SQRT(POWER(S154,2)+POWER(R154,2)))</f>
        <v/>
      </c>
      <c r="P154" s="149" t="n"/>
      <c r="Q154" s="100">
        <f>(J154/I154)</f>
        <v/>
      </c>
      <c r="R154" s="100" t="n">
        <v>0.167</v>
      </c>
      <c r="S154" s="101" t="n">
        <v>0.272</v>
      </c>
      <c r="T154" s="101" t="n">
        <v>0.068</v>
      </c>
      <c r="U154" s="170" t="inlineStr">
        <is>
          <t>OP</t>
        </is>
      </c>
      <c r="V154" s="167">
        <f>IF(G154&gt;5,"Sigma &gt;5",N154/(1.5*Q154))</f>
        <v/>
      </c>
      <c r="W154" s="167">
        <f>S154/R154</f>
        <v/>
      </c>
      <c r="X154" s="101">
        <f>SQRT(POWER(Q154,2)+POWER(S154,2))*SQRT(2)*$X$8</f>
        <v/>
      </c>
      <c r="Y154" s="101">
        <f>SQRT(Q154^2+S154^2)</f>
        <v/>
      </c>
      <c r="Z154" s="101">
        <f>$Z$8*Y154</f>
        <v/>
      </c>
      <c r="AA154" s="102">
        <f>Q154/S154</f>
        <v/>
      </c>
      <c r="AB154" s="198" t="n"/>
      <c r="AC154" s="179" t="n"/>
      <c r="AD154" s="87" t="n"/>
      <c r="AE154" s="87" t="n"/>
      <c r="AI154" s="89" t="n">
        <v>0.02312</v>
      </c>
    </row>
    <row r="155" ht="15" customHeight="1">
      <c r="A155" s="98">
        <f>' Cobas assays'!A143</f>
        <v/>
      </c>
      <c r="B155" s="180" t="inlineStr">
        <is>
          <t>LACTATE</t>
        </is>
      </c>
      <c r="C155" s="99">
        <f>' Cobas assays'!C143</f>
        <v/>
      </c>
      <c r="D155" s="99">
        <f>' Cobas assays'!D143</f>
        <v/>
      </c>
      <c r="E155" s="178" t="n">
        <v>0.12</v>
      </c>
      <c r="F155" s="101">
        <f>1.65*(Q155)+N155</f>
        <v/>
      </c>
      <c r="G155" s="149">
        <f>(E155-N155)/Q155</f>
        <v/>
      </c>
      <c r="H155" s="99">
        <f>' Cobas assays'!N143</f>
        <v/>
      </c>
      <c r="I155" s="99">
        <f>' Cobas assays'!K143</f>
        <v/>
      </c>
      <c r="J155" s="99">
        <f>' Cobas assays'!L143</f>
        <v/>
      </c>
      <c r="K155" s="99">
        <f>' Cobas assays'!F143</f>
        <v/>
      </c>
      <c r="L155" s="101" t="n">
        <v>0.04</v>
      </c>
      <c r="M155" s="170" t="inlineStr">
        <is>
          <t>OP</t>
        </is>
      </c>
      <c r="N155" s="101">
        <f>ABS((I155-K155)/K155)</f>
        <v/>
      </c>
      <c r="O155" s="149">
        <f>N155/(SQRT(POWER(S155,2)+POWER(R155,2)))</f>
        <v/>
      </c>
      <c r="P155" s="149" t="n"/>
      <c r="Q155" s="100">
        <f>(J155/I155)</f>
        <v/>
      </c>
      <c r="R155" s="100" t="n">
        <v>0.167</v>
      </c>
      <c r="S155" s="101" t="n">
        <v>0.272</v>
      </c>
      <c r="T155" s="101" t="n">
        <v>0.068</v>
      </c>
      <c r="U155" s="170" t="inlineStr">
        <is>
          <t>OP</t>
        </is>
      </c>
      <c r="V155" s="167">
        <f>IF(G155&gt;5,"Sigma &gt;5",N155/(1.5*Q155))</f>
        <v/>
      </c>
      <c r="W155" s="167">
        <f>S155/R155</f>
        <v/>
      </c>
      <c r="X155" s="101">
        <f>SQRT(POWER(Q155,2)+POWER(S155,2))*SQRT(2)*$X$8</f>
        <v/>
      </c>
      <c r="Y155" s="101">
        <f>SQRT(Q155^2+S155^2)</f>
        <v/>
      </c>
      <c r="Z155" s="101">
        <f>$Z$8*Y155</f>
        <v/>
      </c>
      <c r="AA155" s="102">
        <f>Q155/S155</f>
        <v/>
      </c>
      <c r="AB155" s="198" t="n"/>
      <c r="AC155" s="179" t="n"/>
      <c r="AD155" s="87" t="n"/>
      <c r="AE155" s="87" t="n"/>
      <c r="AI155" s="89" t="n">
        <v>0.02398</v>
      </c>
    </row>
    <row r="156" ht="15" customHeight="1">
      <c r="A156" s="98">
        <f>' Cobas assays'!A144</f>
        <v/>
      </c>
      <c r="B156" s="180" t="inlineStr">
        <is>
          <t>LACTATE DEHYDROGENASE</t>
        </is>
      </c>
      <c r="C156" s="99">
        <f>' Cobas assays'!C144</f>
        <v/>
      </c>
      <c r="D156" s="99">
        <f>' Cobas assays'!D144</f>
        <v/>
      </c>
      <c r="E156" s="267" t="n">
        <v>0.15</v>
      </c>
      <c r="F156" s="101">
        <f>1.65*(Q156)+N156</f>
        <v/>
      </c>
      <c r="G156" s="149">
        <f>(E156-N156)/Q156</f>
        <v/>
      </c>
      <c r="H156" s="99">
        <f>' Cobas assays'!N144</f>
        <v/>
      </c>
      <c r="I156" s="99">
        <f>' Cobas assays'!K144</f>
        <v/>
      </c>
      <c r="J156" s="99">
        <f>' Cobas assays'!L144</f>
        <v/>
      </c>
      <c r="K156" s="99">
        <f>' Cobas assays'!F144</f>
        <v/>
      </c>
      <c r="L156" s="268" t="n">
        <v>0.051</v>
      </c>
      <c r="M156" s="170" t="inlineStr">
        <is>
          <t>M</t>
        </is>
      </c>
      <c r="N156" s="101">
        <f>ABS((I156-K156)/K156)</f>
        <v/>
      </c>
      <c r="O156" s="149">
        <f>N156/(SQRT(POWER(S156,2)+POWER(R156,2)))</f>
        <v/>
      </c>
      <c r="P156" s="149" t="n"/>
      <c r="Q156" s="100">
        <f>(J156/I156)</f>
        <v/>
      </c>
      <c r="R156" s="266" t="n">
        <v>0.126</v>
      </c>
      <c r="S156" s="268" t="n">
        <v>0.052</v>
      </c>
      <c r="T156" s="268" t="n">
        <v>0.039</v>
      </c>
      <c r="U156" s="170" t="inlineStr">
        <is>
          <t>M</t>
        </is>
      </c>
      <c r="V156" s="167">
        <f>IF(G156&gt;5,"Sigma &gt;5",N156/(1.5*Q156))</f>
        <v/>
      </c>
      <c r="W156" s="167">
        <f>S156/R156</f>
        <v/>
      </c>
      <c r="X156" s="101">
        <f>SQRT(POWER(Q156,2)+POWER(S156,2))*SQRT(2)*$X$8</f>
        <v/>
      </c>
      <c r="Y156" s="101">
        <f>SQRT(Q156^2+S156^2)</f>
        <v/>
      </c>
      <c r="Z156" s="101">
        <f>$Z$8*Y156</f>
        <v/>
      </c>
      <c r="AA156" s="102">
        <f>Q156/S156</f>
        <v/>
      </c>
      <c r="AB156" s="198" t="n"/>
      <c r="AC156" s="179" t="n"/>
      <c r="AD156" s="87" t="n"/>
      <c r="AE156" s="87" t="n"/>
      <c r="AI156" s="89" t="n">
        <v>0.01751</v>
      </c>
    </row>
    <row r="157" ht="15" customHeight="1">
      <c r="A157" s="98">
        <f>' Cobas assays'!A145</f>
        <v/>
      </c>
      <c r="B157" s="180" t="inlineStr">
        <is>
          <t>LACTATE DEHYDROGENASE</t>
        </is>
      </c>
      <c r="C157" s="99">
        <f>' Cobas assays'!C145</f>
        <v/>
      </c>
      <c r="D157" s="99">
        <f>' Cobas assays'!D145</f>
        <v/>
      </c>
      <c r="E157" s="267" t="n">
        <v>0.15</v>
      </c>
      <c r="F157" s="101">
        <f>1.65*(Q157)+N157</f>
        <v/>
      </c>
      <c r="G157" s="149">
        <f>(E157-N157)/Q157</f>
        <v/>
      </c>
      <c r="H157" s="99">
        <f>' Cobas assays'!N145</f>
        <v/>
      </c>
      <c r="I157" s="99">
        <f>' Cobas assays'!K145</f>
        <v/>
      </c>
      <c r="J157" s="99">
        <f>' Cobas assays'!L145</f>
        <v/>
      </c>
      <c r="K157" s="99">
        <f>' Cobas assays'!F145</f>
        <v/>
      </c>
      <c r="L157" s="268" t="n">
        <v>0.051</v>
      </c>
      <c r="M157" s="170" t="inlineStr">
        <is>
          <t>M</t>
        </is>
      </c>
      <c r="N157" s="101">
        <f>ABS((I157-K157)/K157)</f>
        <v/>
      </c>
      <c r="O157" s="149">
        <f>N157/(SQRT(POWER(S157,2)+POWER(R157,2)))</f>
        <v/>
      </c>
      <c r="P157" s="149" t="n"/>
      <c r="Q157" s="100">
        <f>(J157/I157)</f>
        <v/>
      </c>
      <c r="R157" s="266" t="n">
        <v>0.126</v>
      </c>
      <c r="S157" s="268" t="n">
        <v>0.052</v>
      </c>
      <c r="T157" s="268" t="n">
        <v>0.039</v>
      </c>
      <c r="U157" s="170" t="inlineStr">
        <is>
          <t>M</t>
        </is>
      </c>
      <c r="V157" s="167">
        <f>IF(G157&gt;5,"Sigma &gt;5",N157/(1.5*Q157))</f>
        <v/>
      </c>
      <c r="W157" s="167">
        <f>S157/R157</f>
        <v/>
      </c>
      <c r="X157" s="101">
        <f>SQRT(POWER(Q157,2)+POWER(S157,2))*SQRT(2)*$X$8</f>
        <v/>
      </c>
      <c r="Y157" s="101">
        <f>SQRT(Q157^2+S157^2)</f>
        <v/>
      </c>
      <c r="Z157" s="101">
        <f>$Z$8*Y157</f>
        <v/>
      </c>
      <c r="AA157" s="102">
        <f>Q157/S157</f>
        <v/>
      </c>
      <c r="AB157" s="198" t="n"/>
      <c r="AC157" s="179" t="n"/>
      <c r="AD157" s="87" t="n"/>
      <c r="AE157" s="87" t="n"/>
      <c r="AI157" s="89" t="n">
        <v>0.01517</v>
      </c>
    </row>
    <row r="158" ht="15" customHeight="1">
      <c r="A158" s="98">
        <f>' Cobas assays'!A146</f>
        <v/>
      </c>
      <c r="B158" s="180" t="inlineStr">
        <is>
          <t>LACTATE DEHYDROGENASE</t>
        </is>
      </c>
      <c r="C158" s="99">
        <f>' Cobas assays'!C146</f>
        <v/>
      </c>
      <c r="D158" s="99">
        <f>' Cobas assays'!D146</f>
        <v/>
      </c>
      <c r="E158" s="267" t="n">
        <v>0.15</v>
      </c>
      <c r="F158" s="101">
        <f>1.65*(Q158)+N158</f>
        <v/>
      </c>
      <c r="G158" s="149">
        <f>(E158-N158)/Q158</f>
        <v/>
      </c>
      <c r="H158" s="99">
        <f>' Cobas assays'!N146</f>
        <v/>
      </c>
      <c r="I158" s="99">
        <f>' Cobas assays'!K146</f>
        <v/>
      </c>
      <c r="J158" s="99">
        <f>' Cobas assays'!L146</f>
        <v/>
      </c>
      <c r="K158" s="99">
        <f>' Cobas assays'!F146</f>
        <v/>
      </c>
      <c r="L158" s="268" t="n">
        <v>0.051</v>
      </c>
      <c r="M158" s="170" t="inlineStr">
        <is>
          <t>M</t>
        </is>
      </c>
      <c r="N158" s="101">
        <f>ABS((I158-K158)/K158)</f>
        <v/>
      </c>
      <c r="O158" s="149">
        <f>N158/(SQRT(POWER(S158,2)+POWER(R158,2)))</f>
        <v/>
      </c>
      <c r="P158" s="149" t="n"/>
      <c r="Q158" s="100">
        <f>(J158/I158)</f>
        <v/>
      </c>
      <c r="R158" s="266" t="n">
        <v>0.126</v>
      </c>
      <c r="S158" s="268" t="n">
        <v>0.052</v>
      </c>
      <c r="T158" s="268" t="n">
        <v>0.039</v>
      </c>
      <c r="U158" s="170" t="inlineStr">
        <is>
          <t>M</t>
        </is>
      </c>
      <c r="V158" s="167">
        <f>IF(G158&gt;5,"Sigma &gt;5",N158/(1.5*Q158))</f>
        <v/>
      </c>
      <c r="W158" s="167">
        <f>S158/R158</f>
        <v/>
      </c>
      <c r="X158" s="101">
        <f>SQRT(POWER(Q158,2)+POWER(S158,2))*SQRT(2)*$X$8</f>
        <v/>
      </c>
      <c r="Y158" s="101">
        <f>SQRT(Q158^2+S158^2)</f>
        <v/>
      </c>
      <c r="Z158" s="101">
        <f>$Z$8*Y158</f>
        <v/>
      </c>
      <c r="AA158" s="102">
        <f>Q158/S158</f>
        <v/>
      </c>
      <c r="AB158" s="198" t="n"/>
      <c r="AC158" s="179" t="n"/>
      <c r="AD158" s="87" t="n"/>
      <c r="AE158" s="87" t="n"/>
      <c r="AI158" s="89" t="n">
        <v>0.02354</v>
      </c>
    </row>
    <row r="159" ht="15" customHeight="1">
      <c r="A159" s="98">
        <f>' Cobas assays'!A147</f>
        <v/>
      </c>
      <c r="B159" s="180" t="inlineStr">
        <is>
          <t>LACTATE DEHYDROGENASE</t>
        </is>
      </c>
      <c r="C159" s="99">
        <f>' Cobas assays'!C147</f>
        <v/>
      </c>
      <c r="D159" s="99">
        <f>' Cobas assays'!D147</f>
        <v/>
      </c>
      <c r="E159" s="267" t="n">
        <v>0.15</v>
      </c>
      <c r="F159" s="101">
        <f>1.65*(Q159)+N159</f>
        <v/>
      </c>
      <c r="G159" s="149">
        <f>(E159-N159)/Q159</f>
        <v/>
      </c>
      <c r="H159" s="99">
        <f>' Cobas assays'!N147</f>
        <v/>
      </c>
      <c r="I159" s="99">
        <f>' Cobas assays'!K147</f>
        <v/>
      </c>
      <c r="J159" s="99">
        <f>' Cobas assays'!L147</f>
        <v/>
      </c>
      <c r="K159" s="99">
        <f>' Cobas assays'!F147</f>
        <v/>
      </c>
      <c r="L159" s="268" t="n">
        <v>0.051</v>
      </c>
      <c r="M159" s="170" t="inlineStr">
        <is>
          <t>M</t>
        </is>
      </c>
      <c r="N159" s="101">
        <f>ABS((I159-K159)/K159)</f>
        <v/>
      </c>
      <c r="O159" s="149">
        <f>N159/(SQRT(POWER(S159,2)+POWER(R159,2)))</f>
        <v/>
      </c>
      <c r="P159" s="149" t="n"/>
      <c r="Q159" s="100">
        <f>(J159/I159)</f>
        <v/>
      </c>
      <c r="R159" s="266" t="n">
        <v>0.126</v>
      </c>
      <c r="S159" s="268" t="n">
        <v>0.052</v>
      </c>
      <c r="T159" s="268" t="n">
        <v>0.039</v>
      </c>
      <c r="U159" s="170" t="inlineStr">
        <is>
          <t>M</t>
        </is>
      </c>
      <c r="V159" s="167">
        <f>IF(G159&gt;5,"Sigma &gt;5",N159/(1.5*Q159))</f>
        <v/>
      </c>
      <c r="W159" s="167">
        <f>S159/R159</f>
        <v/>
      </c>
      <c r="X159" s="101">
        <f>SQRT(POWER(Q159,2)+POWER(S159,2))*SQRT(2)*$X$8</f>
        <v/>
      </c>
      <c r="Y159" s="101">
        <f>SQRT(Q159^2+S159^2)</f>
        <v/>
      </c>
      <c r="Z159" s="101">
        <f>$Z$8*Y159</f>
        <v/>
      </c>
      <c r="AA159" s="102">
        <f>Q159/S159</f>
        <v/>
      </c>
      <c r="AB159" s="198" t="n"/>
      <c r="AC159" s="179" t="n"/>
      <c r="AD159" s="87" t="n"/>
      <c r="AE159" s="87" t="n"/>
      <c r="AI159" s="89" t="n">
        <v>0.01306</v>
      </c>
    </row>
    <row r="160" ht="15" customHeight="1">
      <c r="A160" s="98">
        <f>' Cobas assays'!A148</f>
        <v/>
      </c>
      <c r="B160" s="180" t="inlineStr">
        <is>
          <t>LIPASE</t>
        </is>
      </c>
      <c r="C160" s="99">
        <f>' Cobas assays'!C148</f>
        <v/>
      </c>
      <c r="D160" s="99">
        <f>' Cobas assays'!D148</f>
        <v/>
      </c>
      <c r="E160" s="267" t="n">
        <v>0.379</v>
      </c>
      <c r="F160" s="101">
        <f>1.65*(Q160)+N160</f>
        <v/>
      </c>
      <c r="G160" s="149">
        <f>(E160-N160)/Q160</f>
        <v/>
      </c>
      <c r="H160" s="99">
        <f>' Cobas assays'!N148</f>
        <v/>
      </c>
      <c r="I160" s="99">
        <f>' Cobas assays'!K148</f>
        <v/>
      </c>
      <c r="J160" s="99">
        <f>' Cobas assays'!L148</f>
        <v/>
      </c>
      <c r="K160" s="99">
        <f>' Cobas assays'!F148</f>
        <v/>
      </c>
      <c r="L160" s="101" t="n">
        <v>0.113</v>
      </c>
      <c r="M160" s="170" t="inlineStr">
        <is>
          <t>DE</t>
        </is>
      </c>
      <c r="N160" s="101">
        <f>ABS((I160-K160)/K160)</f>
        <v/>
      </c>
      <c r="O160" s="149">
        <f>N160/(SQRT(POWER(S160,2)+POWER(R160,2)))</f>
        <v/>
      </c>
      <c r="P160" s="149" t="n"/>
      <c r="Q160" s="100">
        <f>(J160/I160)</f>
        <v/>
      </c>
      <c r="R160" s="100" t="n">
        <v>0.318</v>
      </c>
      <c r="S160" s="101" t="n">
        <v>0.322</v>
      </c>
      <c r="T160" s="101" t="n">
        <v>0.161</v>
      </c>
      <c r="U160" s="170" t="inlineStr">
        <is>
          <t>DE</t>
        </is>
      </c>
      <c r="V160" s="167">
        <f>IF(G160&gt;5,"Sigma &gt;5",N160/(1.5*Q160))</f>
        <v/>
      </c>
      <c r="W160" s="167">
        <f>S160/R160</f>
        <v/>
      </c>
      <c r="X160" s="101">
        <f>SQRT(POWER(Q160,2)+POWER(S160,2))*SQRT(2)*$X$8</f>
        <v/>
      </c>
      <c r="Y160" s="101">
        <f>SQRT(Q160^2+S160^2)</f>
        <v/>
      </c>
      <c r="Z160" s="101">
        <f>$Z$8*Y160</f>
        <v/>
      </c>
      <c r="AA160" s="102">
        <f>Q160/S160</f>
        <v/>
      </c>
      <c r="AB160" s="198" t="n"/>
      <c r="AC160" s="179" t="n"/>
      <c r="AD160" s="87" t="n"/>
      <c r="AE160" s="87" t="n"/>
      <c r="AI160" s="89" t="n">
        <v>0.10164</v>
      </c>
    </row>
    <row r="161" ht="15" customHeight="1">
      <c r="A161" s="98">
        <f>' Cobas assays'!A149</f>
        <v/>
      </c>
      <c r="B161" s="180" t="inlineStr">
        <is>
          <t>LIPASE</t>
        </is>
      </c>
      <c r="C161" s="99">
        <f>' Cobas assays'!C149</f>
        <v/>
      </c>
      <c r="D161" s="99">
        <f>' Cobas assays'!D149</f>
        <v/>
      </c>
      <c r="E161" s="267" t="n">
        <v>0.379</v>
      </c>
      <c r="F161" s="101">
        <f>1.65*(Q161)+N161</f>
        <v/>
      </c>
      <c r="G161" s="149">
        <f>(E161-N161)/Q161</f>
        <v/>
      </c>
      <c r="H161" s="99">
        <f>' Cobas assays'!N149</f>
        <v/>
      </c>
      <c r="I161" s="99">
        <f>' Cobas assays'!K149</f>
        <v/>
      </c>
      <c r="J161" s="99">
        <f>' Cobas assays'!L149</f>
        <v/>
      </c>
      <c r="K161" s="99">
        <f>' Cobas assays'!F149</f>
        <v/>
      </c>
      <c r="L161" s="101" t="n">
        <v>0.113</v>
      </c>
      <c r="M161" s="170" t="inlineStr">
        <is>
          <t>DE</t>
        </is>
      </c>
      <c r="N161" s="101">
        <f>ABS((I161-K161)/K161)</f>
        <v/>
      </c>
      <c r="O161" s="149">
        <f>N161/(SQRT(POWER(S161,2)+POWER(R161,2)))</f>
        <v/>
      </c>
      <c r="P161" s="149" t="n"/>
      <c r="Q161" s="100">
        <f>(J161/I161)</f>
        <v/>
      </c>
      <c r="R161" s="100" t="n">
        <v>0.318</v>
      </c>
      <c r="S161" s="101" t="n">
        <v>0.322</v>
      </c>
      <c r="T161" s="101" t="n">
        <v>0.161</v>
      </c>
      <c r="U161" s="170" t="inlineStr">
        <is>
          <t>DE</t>
        </is>
      </c>
      <c r="V161" s="167">
        <f>IF(G161&gt;5,"Sigma &gt;5",N161/(1.5*Q161))</f>
        <v/>
      </c>
      <c r="W161" s="167">
        <f>S161/R161</f>
        <v/>
      </c>
      <c r="X161" s="101">
        <f>SQRT(POWER(Q161,2)+POWER(S161,2))*SQRT(2)*$X$8</f>
        <v/>
      </c>
      <c r="Y161" s="101">
        <f>SQRT(Q161^2+S161^2)</f>
        <v/>
      </c>
      <c r="Z161" s="101">
        <f>$Z$8*Y161</f>
        <v/>
      </c>
      <c r="AA161" s="102">
        <f>Q161/S161</f>
        <v/>
      </c>
      <c r="AB161" s="198" t="n"/>
      <c r="AC161" s="179" t="n"/>
      <c r="AD161" s="87" t="n"/>
      <c r="AE161" s="87" t="n"/>
      <c r="AI161" s="89" t="n">
        <v>0.10947</v>
      </c>
    </row>
    <row r="162" ht="15" customHeight="1">
      <c r="A162" s="98">
        <f>' Cobas assays'!A152</f>
        <v/>
      </c>
      <c r="B162" s="180" t="inlineStr">
        <is>
          <t>LITHIUM</t>
        </is>
      </c>
      <c r="C162" s="99">
        <f>' Cobas assays'!C152</f>
        <v/>
      </c>
      <c r="D162" s="99">
        <f>' Cobas assays'!D152</f>
        <v/>
      </c>
      <c r="E162" s="178" t="n">
        <v>0.241</v>
      </c>
      <c r="F162" s="101">
        <f>1.65*(Q162)+N162</f>
        <v/>
      </c>
      <c r="G162" s="149">
        <f>(E162-N162)/Q162</f>
        <v/>
      </c>
      <c r="H162" s="99">
        <f>' Cobas assays'!N152</f>
        <v/>
      </c>
      <c r="I162" s="99">
        <f>' Cobas assays'!K152</f>
        <v/>
      </c>
      <c r="J162" s="99">
        <f>' Cobas assays'!L152</f>
        <v/>
      </c>
      <c r="K162" s="99">
        <f>' Cobas assays'!F152</f>
        <v/>
      </c>
      <c r="L162" s="101" t="n">
        <v>0.06900000000000001</v>
      </c>
      <c r="M162" s="170" t="inlineStr">
        <is>
          <t>DE</t>
        </is>
      </c>
      <c r="N162" s="101">
        <f>ABS((I162-K162)/K162)</f>
        <v/>
      </c>
      <c r="O162" s="149">
        <f>N162/(SQRT(POWER(S162,2)+POWER(R162,2)))</f>
        <v/>
      </c>
      <c r="P162" s="149" t="n"/>
      <c r="Q162" s="100">
        <f>(J162/I162)</f>
        <v/>
      </c>
      <c r="R162" s="100" t="n">
        <v>0.181</v>
      </c>
      <c r="S162" s="101" t="n">
        <v>0.208</v>
      </c>
      <c r="T162" s="101" t="n">
        <v>0.104</v>
      </c>
      <c r="U162" s="170" t="inlineStr">
        <is>
          <t>DE</t>
        </is>
      </c>
      <c r="V162" s="167">
        <f>IF(G162&gt;5,"Sigma &gt;5",N162/(1.5*Q162))</f>
        <v/>
      </c>
      <c r="W162" s="167">
        <f>S162/R162</f>
        <v/>
      </c>
      <c r="X162" s="101">
        <f>SQRT(POWER(Q162,2)+POWER(S162,2))*SQRT(2)*$X$8</f>
        <v/>
      </c>
      <c r="Y162" s="101">
        <f>SQRT(Q162^2+S162^2)</f>
        <v/>
      </c>
      <c r="Z162" s="101">
        <f>$Z$8*Y162</f>
        <v/>
      </c>
      <c r="AA162" s="102">
        <f>Q162/S162</f>
        <v/>
      </c>
      <c r="AB162" s="198" t="n"/>
      <c r="AC162" s="179" t="n"/>
      <c r="AD162" s="87" t="n"/>
      <c r="AE162" s="87" t="n"/>
      <c r="AI162" s="89" t="n">
        <v>0.03556</v>
      </c>
    </row>
    <row r="163" ht="15" customHeight="1">
      <c r="A163" s="98">
        <f>' Cobas assays'!A153</f>
        <v/>
      </c>
      <c r="B163" s="180" t="inlineStr">
        <is>
          <t>LITHIUM</t>
        </is>
      </c>
      <c r="C163" s="99">
        <f>' Cobas assays'!C153</f>
        <v/>
      </c>
      <c r="D163" s="99">
        <f>' Cobas assays'!D153</f>
        <v/>
      </c>
      <c r="E163" s="178" t="n">
        <v>0.241</v>
      </c>
      <c r="F163" s="101">
        <f>1.65*(Q163)+N163</f>
        <v/>
      </c>
      <c r="G163" s="149">
        <f>(E163-N163)/Q163</f>
        <v/>
      </c>
      <c r="H163" s="99">
        <f>' Cobas assays'!N153</f>
        <v/>
      </c>
      <c r="I163" s="99">
        <f>' Cobas assays'!K153</f>
        <v/>
      </c>
      <c r="J163" s="99">
        <f>' Cobas assays'!L153</f>
        <v/>
      </c>
      <c r="K163" s="99">
        <f>' Cobas assays'!F153</f>
        <v/>
      </c>
      <c r="L163" s="101" t="n">
        <v>0.06900000000000001</v>
      </c>
      <c r="M163" s="170" t="inlineStr">
        <is>
          <t>DE</t>
        </is>
      </c>
      <c r="N163" s="101">
        <f>ABS((I163-K163)/K163)</f>
        <v/>
      </c>
      <c r="O163" s="149">
        <f>N163/(SQRT(POWER(S163,2)+POWER(R163,2)))</f>
        <v/>
      </c>
      <c r="P163" s="149" t="n"/>
      <c r="Q163" s="100">
        <f>(J163/I163)</f>
        <v/>
      </c>
      <c r="R163" s="100" t="n">
        <v>0.181</v>
      </c>
      <c r="S163" s="101" t="n">
        <v>0.208</v>
      </c>
      <c r="T163" s="101" t="n">
        <v>0.104</v>
      </c>
      <c r="U163" s="170" t="inlineStr">
        <is>
          <t>DE</t>
        </is>
      </c>
      <c r="V163" s="167">
        <f>IF(G163&gt;5,"Sigma &gt;5",N163/(1.5*Q163))</f>
        <v/>
      </c>
      <c r="W163" s="167">
        <f>S163/R163</f>
        <v/>
      </c>
      <c r="X163" s="101">
        <f>SQRT(POWER(Q163,2)+POWER(S163,2))*SQRT(2)*$X$8</f>
        <v/>
      </c>
      <c r="Y163" s="101">
        <f>SQRT(Q163^2+S163^2)</f>
        <v/>
      </c>
      <c r="Z163" s="101">
        <f>$Z$8*Y163</f>
        <v/>
      </c>
      <c r="AA163" s="102">
        <f>Q163/S163</f>
        <v/>
      </c>
      <c r="AB163" s="198" t="n"/>
      <c r="AC163" s="179" t="n"/>
      <c r="AD163" s="87" t="n"/>
      <c r="AE163" s="87" t="n"/>
      <c r="AI163" s="89" t="n">
        <v>0.02969</v>
      </c>
    </row>
    <row r="164" ht="15" customHeight="1">
      <c r="A164" s="98">
        <f>' Cobas assays'!A154</f>
        <v/>
      </c>
      <c r="B164" s="180" t="inlineStr">
        <is>
          <t>LUTEINISING HORMONE</t>
        </is>
      </c>
      <c r="C164" s="99">
        <f>' Cobas assays'!C154</f>
        <v/>
      </c>
      <c r="D164" s="99">
        <f>' Cobas assays'!D154</f>
        <v/>
      </c>
      <c r="E164" s="178" t="n">
        <v>0.14</v>
      </c>
      <c r="F164" s="101">
        <f>1.65*(Q164)+N164</f>
        <v/>
      </c>
      <c r="G164" s="149">
        <f>(E164-N164)/Q164</f>
        <v/>
      </c>
      <c r="H164" s="99">
        <f>' Cobas assays'!N154</f>
        <v/>
      </c>
      <c r="I164" s="99">
        <f>' Cobas assays'!K154</f>
        <v/>
      </c>
      <c r="J164" s="99">
        <f>' Cobas assays'!L154</f>
        <v/>
      </c>
      <c r="K164" s="99">
        <f>' Cobas assays'!F154</f>
        <v/>
      </c>
      <c r="L164" s="101" t="n">
        <v>0.045</v>
      </c>
      <c r="M164" s="170" t="inlineStr">
        <is>
          <t>OP</t>
        </is>
      </c>
      <c r="N164" s="101">
        <f>ABS((I164-K164)/K164)</f>
        <v/>
      </c>
      <c r="O164" s="149">
        <f>N164/(SQRT(POWER(S164,2)+POWER(R164,2)))</f>
        <v/>
      </c>
      <c r="P164" s="149" t="n"/>
      <c r="Q164" s="100">
        <f>(J164/I164)</f>
        <v/>
      </c>
      <c r="R164" s="100" t="n">
        <v>0.274</v>
      </c>
      <c r="S164" s="101" t="n">
        <v>0.23</v>
      </c>
      <c r="T164" s="101" t="n">
        <v>0.058</v>
      </c>
      <c r="U164" s="170" t="inlineStr">
        <is>
          <t>OP</t>
        </is>
      </c>
      <c r="V164" s="167">
        <f>IF(G164&gt;5,"Sigma &gt;5",N164/(1.5*Q164))</f>
        <v/>
      </c>
      <c r="W164" s="167">
        <f>S164/R164</f>
        <v/>
      </c>
      <c r="X164" s="101">
        <f>SQRT(POWER(Q164,2)+POWER(S164,2))*SQRT(2)*$X$8</f>
        <v/>
      </c>
      <c r="Y164" s="101">
        <f>SQRT(Q164^2+S164^2)</f>
        <v/>
      </c>
      <c r="Z164" s="101">
        <f>$Z$8*Y164</f>
        <v/>
      </c>
      <c r="AA164" s="102">
        <f>Q164/S164</f>
        <v/>
      </c>
      <c r="AB164" s="198" t="n"/>
      <c r="AC164" s="179" t="n"/>
      <c r="AD164" s="87" t="n"/>
      <c r="AE164" s="87" t="n"/>
      <c r="AI164" s="89" t="n">
        <v>0.02038</v>
      </c>
    </row>
    <row r="165" ht="15" customHeight="1">
      <c r="A165" s="98">
        <f>' Cobas assays'!A155</f>
        <v/>
      </c>
      <c r="B165" s="180" t="inlineStr">
        <is>
          <t>LUTEINISING HORMONE</t>
        </is>
      </c>
      <c r="C165" s="99">
        <f>' Cobas assays'!C155</f>
        <v/>
      </c>
      <c r="D165" s="99">
        <f>' Cobas assays'!D155</f>
        <v/>
      </c>
      <c r="E165" s="178" t="n">
        <v>0.14</v>
      </c>
      <c r="F165" s="101">
        <f>1.65*(Q165)+N165</f>
        <v/>
      </c>
      <c r="G165" s="149">
        <f>(E165-N165)/Q165</f>
        <v/>
      </c>
      <c r="H165" s="99">
        <f>' Cobas assays'!N155</f>
        <v/>
      </c>
      <c r="I165" s="99">
        <f>' Cobas assays'!K155</f>
        <v/>
      </c>
      <c r="J165" s="99">
        <f>' Cobas assays'!L155</f>
        <v/>
      </c>
      <c r="K165" s="99">
        <f>' Cobas assays'!F155</f>
        <v/>
      </c>
      <c r="L165" s="101" t="n">
        <v>0.045</v>
      </c>
      <c r="M165" s="170" t="inlineStr">
        <is>
          <t>OP</t>
        </is>
      </c>
      <c r="N165" s="101">
        <f>ABS((I165-K165)/K165)</f>
        <v/>
      </c>
      <c r="O165" s="149">
        <f>N165/(SQRT(POWER(S165,2)+POWER(R165,2)))</f>
        <v/>
      </c>
      <c r="P165" s="149" t="n"/>
      <c r="Q165" s="100">
        <f>(J165/I165)</f>
        <v/>
      </c>
      <c r="R165" s="100" t="n">
        <v>0.274</v>
      </c>
      <c r="S165" s="101" t="n">
        <v>0.23</v>
      </c>
      <c r="T165" s="101" t="n">
        <v>0.058</v>
      </c>
      <c r="U165" s="170" t="inlineStr">
        <is>
          <t>OP</t>
        </is>
      </c>
      <c r="V165" s="167">
        <f>IF(G165&gt;5,"Sigma &gt;5",N165/(1.5*Q165))</f>
        <v/>
      </c>
      <c r="W165" s="167">
        <f>S165/R165</f>
        <v/>
      </c>
      <c r="X165" s="101">
        <f>SQRT(POWER(Q165,2)+POWER(S165,2))*SQRT(2)*$X$8</f>
        <v/>
      </c>
      <c r="Y165" s="101">
        <f>SQRT(Q165^2+S165^2)</f>
        <v/>
      </c>
      <c r="Z165" s="101">
        <f>$Z$8*Y165</f>
        <v/>
      </c>
      <c r="AA165" s="102">
        <f>Q165/S165</f>
        <v/>
      </c>
      <c r="AB165" s="198" t="n"/>
      <c r="AC165" s="179" t="n"/>
      <c r="AD165" s="87" t="n"/>
      <c r="AE165" s="87" t="n"/>
      <c r="AI165" s="89" t="n">
        <v>0.01493</v>
      </c>
    </row>
    <row r="166" ht="15" customHeight="1">
      <c r="A166" s="98">
        <f>' Cobas assays'!A156</f>
        <v/>
      </c>
      <c r="B166" s="180" t="inlineStr">
        <is>
          <t>MAGNESIUM</t>
        </is>
      </c>
      <c r="C166" s="99">
        <f>' Cobas assays'!C156</f>
        <v/>
      </c>
      <c r="D166" s="99">
        <f>' Cobas assays'!D156</f>
        <v/>
      </c>
      <c r="E166" s="267" t="n">
        <v>0.11</v>
      </c>
      <c r="F166" s="101">
        <f>1.65*(Q166)+N166</f>
        <v/>
      </c>
      <c r="G166" s="149">
        <f>(E166-N166)/Q166</f>
        <v/>
      </c>
      <c r="H166" s="99">
        <f>' Cobas assays'!N156</f>
        <v/>
      </c>
      <c r="I166" s="99">
        <f>' Cobas assays'!K156</f>
        <v/>
      </c>
      <c r="J166" s="99">
        <f>' Cobas assays'!L156</f>
        <v/>
      </c>
      <c r="K166" s="99">
        <f>' Cobas assays'!F156</f>
        <v/>
      </c>
      <c r="L166" s="101" t="n">
        <v>0.028</v>
      </c>
      <c r="M166" s="170" t="inlineStr">
        <is>
          <t>MI</t>
        </is>
      </c>
      <c r="N166" s="101">
        <f>ABS((I166-K166)/K166)</f>
        <v/>
      </c>
      <c r="O166" s="149">
        <f>N166/(SQRT(POWER(S166,2)+POWER(R166,2)))</f>
        <v/>
      </c>
      <c r="P166" s="149" t="n"/>
      <c r="Q166" s="100">
        <f>(J166/I166)</f>
        <v/>
      </c>
      <c r="R166" s="100" t="n">
        <v>0.064</v>
      </c>
      <c r="S166" s="101" t="n">
        <v>0.036</v>
      </c>
      <c r="T166" s="101" t="n">
        <v>0.027</v>
      </c>
      <c r="U166" s="170" t="inlineStr">
        <is>
          <t>MI</t>
        </is>
      </c>
      <c r="V166" s="167">
        <f>IF(G166&gt;5,"Sigma &gt;5",N166/(1.5*Q166))</f>
        <v/>
      </c>
      <c r="W166" s="167">
        <f>S166/R166</f>
        <v/>
      </c>
      <c r="X166" s="101">
        <f>SQRT(POWER(Q166,2)+POWER(S166,2))*SQRT(2)*$X$8</f>
        <v/>
      </c>
      <c r="Y166" s="101">
        <f>SQRT(Q166^2+S166^2)</f>
        <v/>
      </c>
      <c r="Z166" s="101">
        <f>$Z$8*Y166</f>
        <v/>
      </c>
      <c r="AA166" s="102">
        <f>Q166/S166</f>
        <v/>
      </c>
      <c r="AB166" s="198" t="n"/>
      <c r="AC166" s="179" t="n"/>
      <c r="AD166" s="87" t="n"/>
      <c r="AE166" s="87" t="n"/>
      <c r="AI166" s="89" t="n">
        <v>0.02213</v>
      </c>
    </row>
    <row r="167" ht="15" customHeight="1">
      <c r="A167" s="98">
        <f>' Cobas assays'!A157</f>
        <v/>
      </c>
      <c r="B167" s="180" t="inlineStr">
        <is>
          <t>MAGNESIUM</t>
        </is>
      </c>
      <c r="C167" s="99">
        <f>' Cobas assays'!C157</f>
        <v/>
      </c>
      <c r="D167" s="99">
        <f>' Cobas assays'!D157</f>
        <v/>
      </c>
      <c r="E167" s="267" t="n">
        <v>0.11</v>
      </c>
      <c r="F167" s="101">
        <f>1.65*(Q167)+N167</f>
        <v/>
      </c>
      <c r="G167" s="149">
        <f>(E167-N167)/Q167</f>
        <v/>
      </c>
      <c r="H167" s="99">
        <f>' Cobas assays'!N157</f>
        <v/>
      </c>
      <c r="I167" s="99">
        <f>' Cobas assays'!K157</f>
        <v/>
      </c>
      <c r="J167" s="99">
        <f>' Cobas assays'!L157</f>
        <v/>
      </c>
      <c r="K167" s="99">
        <f>' Cobas assays'!F157</f>
        <v/>
      </c>
      <c r="L167" s="101" t="n">
        <v>0.028</v>
      </c>
      <c r="M167" s="170" t="inlineStr">
        <is>
          <t>MI</t>
        </is>
      </c>
      <c r="N167" s="101">
        <f>ABS((I167-K167)/K167)</f>
        <v/>
      </c>
      <c r="O167" s="149">
        <f>N167/(SQRT(POWER(S167,2)+POWER(R167,2)))</f>
        <v/>
      </c>
      <c r="P167" s="149" t="n"/>
      <c r="Q167" s="100">
        <f>(J167/I167)</f>
        <v/>
      </c>
      <c r="R167" s="100" t="n">
        <v>0.064</v>
      </c>
      <c r="S167" s="101" t="n">
        <v>0.036</v>
      </c>
      <c r="T167" s="101" t="n">
        <v>0.027</v>
      </c>
      <c r="U167" s="170" t="inlineStr">
        <is>
          <t>MI</t>
        </is>
      </c>
      <c r="V167" s="167">
        <f>IF(G167&gt;5,"Sigma &gt;5",N167/(1.5*Q167))</f>
        <v/>
      </c>
      <c r="W167" s="167">
        <f>S167/R167</f>
        <v/>
      </c>
      <c r="X167" s="101">
        <f>SQRT(POWER(Q167,2)+POWER(S167,2))*SQRT(2)*$X$8</f>
        <v/>
      </c>
      <c r="Y167" s="101">
        <f>SQRT(Q167^2+S167^2)</f>
        <v/>
      </c>
      <c r="Z167" s="101">
        <f>$Z$8*Y167</f>
        <v/>
      </c>
      <c r="AA167" s="102">
        <f>Q167/S167</f>
        <v/>
      </c>
      <c r="AB167" s="198" t="n"/>
      <c r="AC167" s="179" t="n"/>
      <c r="AD167" s="87" t="n"/>
      <c r="AE167" s="87" t="n"/>
      <c r="AI167" s="89" t="n">
        <v>0.02359</v>
      </c>
    </row>
    <row r="168" ht="15" customHeight="1">
      <c r="A168" s="98">
        <f>' Cobas assays'!A158</f>
        <v/>
      </c>
      <c r="B168" s="180" t="inlineStr">
        <is>
          <t>MAGNESIUM</t>
        </is>
      </c>
      <c r="C168" s="99">
        <f>' Cobas assays'!C158</f>
        <v/>
      </c>
      <c r="D168" s="99">
        <f>' Cobas assays'!D158</f>
        <v/>
      </c>
      <c r="E168" s="267" t="n">
        <v>0.11</v>
      </c>
      <c r="F168" s="101">
        <f>1.65*(Q168)+N168</f>
        <v/>
      </c>
      <c r="G168" s="149">
        <f>(E168-N168)/Q168</f>
        <v/>
      </c>
      <c r="H168" s="99">
        <f>' Cobas assays'!N158</f>
        <v/>
      </c>
      <c r="I168" s="99">
        <f>' Cobas assays'!K158</f>
        <v/>
      </c>
      <c r="J168" s="99">
        <f>' Cobas assays'!L158</f>
        <v/>
      </c>
      <c r="K168" s="99">
        <f>' Cobas assays'!F158</f>
        <v/>
      </c>
      <c r="L168" s="101" t="n">
        <v>0.028</v>
      </c>
      <c r="M168" s="170" t="inlineStr">
        <is>
          <t>MI</t>
        </is>
      </c>
      <c r="N168" s="101">
        <f>ABS((I168-K168)/K168)</f>
        <v/>
      </c>
      <c r="O168" s="149">
        <f>N168/(SQRT(POWER(S168,2)+POWER(R168,2)))</f>
        <v/>
      </c>
      <c r="P168" s="149" t="n"/>
      <c r="Q168" s="100">
        <f>(J168/I168)</f>
        <v/>
      </c>
      <c r="R168" s="100" t="n">
        <v>0.064</v>
      </c>
      <c r="S168" s="101" t="n">
        <v>0.036</v>
      </c>
      <c r="T168" s="101" t="n">
        <v>0.027</v>
      </c>
      <c r="U168" s="170" t="inlineStr">
        <is>
          <t>MI</t>
        </is>
      </c>
      <c r="V168" s="167">
        <f>IF(G168&gt;5,"Sigma &gt;5",N168/(1.5*Q168))</f>
        <v/>
      </c>
      <c r="W168" s="167">
        <f>S168/R168</f>
        <v/>
      </c>
      <c r="X168" s="101">
        <f>SQRT(POWER(Q168,2)+POWER(S168,2))*SQRT(2)*$X$8</f>
        <v/>
      </c>
      <c r="Y168" s="101">
        <f>SQRT(Q168^2+S168^2)</f>
        <v/>
      </c>
      <c r="Z168" s="101">
        <f>$Z$8*Y168</f>
        <v/>
      </c>
      <c r="AA168" s="102">
        <f>Q168/S168</f>
        <v/>
      </c>
      <c r="AB168" s="198" t="n"/>
      <c r="AC168" s="179" t="n"/>
      <c r="AD168" s="87" t="n"/>
      <c r="AE168" s="87" t="n"/>
      <c r="AF168" s="103" t="n"/>
      <c r="AI168" s="89" t="n">
        <v>0.02788</v>
      </c>
    </row>
    <row r="169" ht="15" customHeight="1">
      <c r="A169" s="98">
        <f>' Cobas assays'!A159</f>
        <v/>
      </c>
      <c r="B169" s="180" t="inlineStr">
        <is>
          <t>MAGNESIUM</t>
        </is>
      </c>
      <c r="C169" s="99">
        <f>' Cobas assays'!C159</f>
        <v/>
      </c>
      <c r="D169" s="99">
        <f>' Cobas assays'!D159</f>
        <v/>
      </c>
      <c r="E169" s="267" t="n">
        <v>0.11</v>
      </c>
      <c r="F169" s="101">
        <f>1.65*(Q169)+N169</f>
        <v/>
      </c>
      <c r="G169" s="149">
        <f>(E169-N169)/Q169</f>
        <v/>
      </c>
      <c r="H169" s="99">
        <f>' Cobas assays'!N159</f>
        <v/>
      </c>
      <c r="I169" s="99">
        <f>' Cobas assays'!K159</f>
        <v/>
      </c>
      <c r="J169" s="99">
        <f>' Cobas assays'!L159</f>
        <v/>
      </c>
      <c r="K169" s="99">
        <f>' Cobas assays'!F159</f>
        <v/>
      </c>
      <c r="L169" s="101" t="n">
        <v>0.028</v>
      </c>
      <c r="M169" s="170" t="inlineStr">
        <is>
          <t>MI</t>
        </is>
      </c>
      <c r="N169" s="101">
        <f>ABS((I169-K169)/K169)</f>
        <v/>
      </c>
      <c r="O169" s="149">
        <f>N169/(SQRT(POWER(S169,2)+POWER(R169,2)))</f>
        <v/>
      </c>
      <c r="P169" s="149" t="n"/>
      <c r="Q169" s="100">
        <f>(J169/I169)</f>
        <v/>
      </c>
      <c r="R169" s="100" t="n">
        <v>0.064</v>
      </c>
      <c r="S169" s="101" t="n">
        <v>0.036</v>
      </c>
      <c r="T169" s="101" t="n">
        <v>0.027</v>
      </c>
      <c r="U169" s="170" t="inlineStr">
        <is>
          <t>MI</t>
        </is>
      </c>
      <c r="V169" s="167">
        <f>IF(G169&gt;5,"Sigma &gt;5",N169/(1.5*Q169))</f>
        <v/>
      </c>
      <c r="W169" s="167">
        <f>S169/R169</f>
        <v/>
      </c>
      <c r="X169" s="101">
        <f>SQRT(POWER(Q169,2)+POWER(S169,2))*SQRT(2)*$X$8</f>
        <v/>
      </c>
      <c r="Y169" s="101">
        <f>SQRT(Q169^2+S169^2)</f>
        <v/>
      </c>
      <c r="Z169" s="101">
        <f>$Z$8*Y169</f>
        <v/>
      </c>
      <c r="AA169" s="102">
        <f>Q169/S169</f>
        <v/>
      </c>
      <c r="AB169" s="198" t="n"/>
      <c r="AC169" s="378" t="n"/>
      <c r="AD169" s="421" t="n"/>
      <c r="AE169" s="421" t="n"/>
      <c r="AF169" s="103" t="n"/>
      <c r="AI169" s="89" t="n">
        <v>0.03012</v>
      </c>
    </row>
    <row r="170" ht="15" customHeight="1">
      <c r="A170" s="98">
        <f>' Cobas assays'!A160</f>
        <v/>
      </c>
      <c r="B170" s="180" t="inlineStr">
        <is>
          <t>MAGNESIUM URINE</t>
        </is>
      </c>
      <c r="C170" s="99">
        <f>' Cobas assays'!C160</f>
        <v/>
      </c>
      <c r="D170" s="99">
        <f>' Cobas assays'!D160</f>
        <v/>
      </c>
      <c r="E170" s="178" t="n">
        <v>0.25</v>
      </c>
      <c r="F170" s="101">
        <f>1.65*(Q170)+N170</f>
        <v/>
      </c>
      <c r="G170" s="149">
        <f>(E170-N170)/Q170</f>
        <v/>
      </c>
      <c r="H170" s="99">
        <f>' Cobas assays'!N160</f>
        <v/>
      </c>
      <c r="I170" s="99">
        <f>' Cobas assays'!K160</f>
        <v/>
      </c>
      <c r="J170" s="99">
        <f>' Cobas assays'!L160</f>
        <v/>
      </c>
      <c r="K170" s="99">
        <f>' Cobas assays'!F160</f>
        <v/>
      </c>
      <c r="L170" s="101" t="n">
        <v>0.028</v>
      </c>
      <c r="M170" s="170" t="inlineStr">
        <is>
          <t>MI</t>
        </is>
      </c>
      <c r="N170" s="101">
        <f>ABS((I170-K170)/K170)</f>
        <v/>
      </c>
      <c r="O170" s="149">
        <f>N170/(SQRT(POWER(S170,2)+POWER(R170,2)))</f>
        <v/>
      </c>
      <c r="P170" s="149" t="n"/>
      <c r="Q170" s="100">
        <f>(J170/I170)</f>
        <v/>
      </c>
      <c r="R170" s="100" t="n">
        <v>0.064</v>
      </c>
      <c r="S170" s="101" t="n">
        <v>0.036</v>
      </c>
      <c r="T170" s="101" t="n">
        <v>0.027</v>
      </c>
      <c r="U170" s="170" t="inlineStr">
        <is>
          <t>MI</t>
        </is>
      </c>
      <c r="V170" s="167">
        <f>IF(G170&gt;5,"Sigma &gt;5",N170/(1.5*Q170))</f>
        <v/>
      </c>
      <c r="W170" s="167">
        <f>S170/R170</f>
        <v/>
      </c>
      <c r="X170" s="101">
        <f>SQRT(POWER(Q170,2)+POWER(S170,2))*SQRT(2)*$X$8</f>
        <v/>
      </c>
      <c r="Y170" s="101">
        <f>SQRT(Q170^2+S170^2)</f>
        <v/>
      </c>
      <c r="Z170" s="101">
        <f>$Z$8*Y170</f>
        <v/>
      </c>
      <c r="AA170" s="102">
        <f>Q170/S170</f>
        <v/>
      </c>
      <c r="AB170" s="198" t="n"/>
      <c r="AC170" s="179" t="n"/>
      <c r="AD170" s="87" t="n"/>
      <c r="AE170" s="87" t="n"/>
      <c r="AI170" s="89" t="n">
        <v>0.03992</v>
      </c>
    </row>
    <row r="171" ht="15" customHeight="1">
      <c r="A171" s="98">
        <f>' Cobas assays'!A161</f>
        <v/>
      </c>
      <c r="B171" s="180" t="inlineStr">
        <is>
          <t>MAGNESIUM URINE</t>
        </is>
      </c>
      <c r="C171" s="99">
        <f>' Cobas assays'!C161</f>
        <v/>
      </c>
      <c r="D171" s="99">
        <f>' Cobas assays'!D161</f>
        <v/>
      </c>
      <c r="E171" s="178" t="n">
        <v>0.25</v>
      </c>
      <c r="F171" s="101">
        <f>1.65*(Q171)+N171</f>
        <v/>
      </c>
      <c r="G171" s="149">
        <f>(E171-N171)/Q171</f>
        <v/>
      </c>
      <c r="H171" s="99">
        <f>' Cobas assays'!N161</f>
        <v/>
      </c>
      <c r="I171" s="99">
        <f>' Cobas assays'!K161</f>
        <v/>
      </c>
      <c r="J171" s="99">
        <f>' Cobas assays'!L161</f>
        <v/>
      </c>
      <c r="K171" s="99">
        <f>' Cobas assays'!F161</f>
        <v/>
      </c>
      <c r="L171" s="101" t="n">
        <v>0.028</v>
      </c>
      <c r="M171" s="170" t="inlineStr">
        <is>
          <t>MI</t>
        </is>
      </c>
      <c r="N171" s="101">
        <f>ABS((I171-K171)/K171)</f>
        <v/>
      </c>
      <c r="O171" s="149">
        <f>N171/(SQRT(POWER(S171,2)+POWER(R171,2)))</f>
        <v/>
      </c>
      <c r="P171" s="149" t="n"/>
      <c r="Q171" s="100">
        <f>(J171/I171)</f>
        <v/>
      </c>
      <c r="R171" s="100" t="n">
        <v>0.064</v>
      </c>
      <c r="S171" s="101" t="n">
        <v>0.036</v>
      </c>
      <c r="T171" s="101" t="n">
        <v>0.027</v>
      </c>
      <c r="U171" s="170" t="inlineStr">
        <is>
          <t>MI</t>
        </is>
      </c>
      <c r="V171" s="167">
        <f>IF(G171&gt;5,"Sigma &gt;5",N171/(1.5*Q171))</f>
        <v/>
      </c>
      <c r="W171" s="167">
        <f>S171/R171</f>
        <v/>
      </c>
      <c r="X171" s="101">
        <f>SQRT(POWER(Q171,2)+POWER(S171,2))*SQRT(2)*$X$8</f>
        <v/>
      </c>
      <c r="Y171" s="101">
        <f>SQRT(Q171^2+S171^2)</f>
        <v/>
      </c>
      <c r="Z171" s="101">
        <f>$Z$8*Y171</f>
        <v/>
      </c>
      <c r="AA171" s="102">
        <f>Q171/S171</f>
        <v/>
      </c>
      <c r="AB171" s="198" t="n"/>
      <c r="AC171" s="179" t="n"/>
      <c r="AD171" s="87" t="n"/>
      <c r="AE171" s="87" t="n"/>
      <c r="AI171" s="89" t="n">
        <v>0.04288</v>
      </c>
    </row>
    <row r="172" ht="15" customHeight="1">
      <c r="A172" s="98">
        <f>' Cobas assays'!A162</f>
        <v/>
      </c>
      <c r="B172" s="200" t="inlineStr">
        <is>
          <t>OESTRADIOL III</t>
        </is>
      </c>
      <c r="C172" s="99">
        <f>' Cobas assays'!C162</f>
        <v/>
      </c>
      <c r="D172" s="99">
        <f>' Cobas assays'!D162</f>
        <v/>
      </c>
      <c r="E172" s="178" t="n">
        <v>0.2686</v>
      </c>
      <c r="F172" s="101">
        <f>1.65*(Q172)+N172</f>
        <v/>
      </c>
      <c r="G172" s="149">
        <f>(E172-N172)/Q172</f>
        <v/>
      </c>
      <c r="H172" s="99">
        <f>' Cobas assays'!N162</f>
        <v/>
      </c>
      <c r="I172" s="99">
        <f>' Cobas assays'!K162</f>
        <v/>
      </c>
      <c r="J172" s="99">
        <f>' Cobas assays'!L162</f>
        <v/>
      </c>
      <c r="K172" s="99">
        <f>' Cobas assays'!F162</f>
        <v/>
      </c>
      <c r="L172" s="101" t="n">
        <v>0.083</v>
      </c>
      <c r="M172" s="170" t="inlineStr">
        <is>
          <t>DE</t>
        </is>
      </c>
      <c r="N172" s="101">
        <f>ABS((I172-K172)/K172)</f>
        <v/>
      </c>
      <c r="O172" s="149">
        <f>N172/(SQRT(POWER(S172,2)+POWER(R172,2)))</f>
        <v/>
      </c>
      <c r="P172" s="149" t="n"/>
      <c r="Q172" s="100">
        <f>(J172/I172)</f>
        <v/>
      </c>
      <c r="R172" s="100" t="n">
        <v>0.244</v>
      </c>
      <c r="S172" s="101" t="n">
        <v>0.225</v>
      </c>
      <c r="T172" s="101" t="n">
        <v>0.1125</v>
      </c>
      <c r="U172" s="170" t="inlineStr">
        <is>
          <t>DE</t>
        </is>
      </c>
      <c r="V172" s="167">
        <f>IF(G172&gt;5,"Sigma &gt;5",N172/(1.5*Q172))</f>
        <v/>
      </c>
      <c r="W172" s="167">
        <f>S172/R172</f>
        <v/>
      </c>
      <c r="X172" s="101">
        <f>SQRT(POWER(Q172,2)+POWER(S172,2))*SQRT(2)*$X$8</f>
        <v/>
      </c>
      <c r="Y172" s="101">
        <f>SQRT(Q172^2+S172^2)</f>
        <v/>
      </c>
      <c r="Z172" s="101">
        <f>$Z$8*Y172</f>
        <v/>
      </c>
      <c r="AA172" s="102">
        <f>Q172/S172</f>
        <v/>
      </c>
      <c r="AB172" s="198" t="n"/>
      <c r="AC172" s="179" t="n"/>
      <c r="AD172" s="87" t="n"/>
      <c r="AE172" s="87" t="n"/>
      <c r="AI172" s="89" t="n">
        <v>0.02801</v>
      </c>
    </row>
    <row r="173" ht="15" customHeight="1">
      <c r="A173" s="98">
        <f>' Cobas assays'!A163</f>
        <v/>
      </c>
      <c r="B173" s="180" t="inlineStr">
        <is>
          <t>OESTRADIOL III</t>
        </is>
      </c>
      <c r="C173" s="99">
        <f>' Cobas assays'!C163</f>
        <v/>
      </c>
      <c r="D173" s="99">
        <f>' Cobas assays'!D163</f>
        <v/>
      </c>
      <c r="E173" s="178" t="n">
        <v>0.2686</v>
      </c>
      <c r="F173" s="101">
        <f>1.65*(Q173)+N173</f>
        <v/>
      </c>
      <c r="G173" s="149">
        <f>(E173-N173)/Q173</f>
        <v/>
      </c>
      <c r="H173" s="99">
        <f>' Cobas assays'!N163</f>
        <v/>
      </c>
      <c r="I173" s="99">
        <f>' Cobas assays'!K163</f>
        <v/>
      </c>
      <c r="J173" s="99">
        <f>' Cobas assays'!L163</f>
        <v/>
      </c>
      <c r="K173" s="99">
        <f>' Cobas assays'!F163</f>
        <v/>
      </c>
      <c r="L173" s="101" t="n">
        <v>0.083</v>
      </c>
      <c r="M173" s="170" t="inlineStr">
        <is>
          <t>DE</t>
        </is>
      </c>
      <c r="N173" s="101">
        <f>ABS((I173-K173)/K173)</f>
        <v/>
      </c>
      <c r="O173" s="149">
        <f>N173/(SQRT(POWER(S173,2)+POWER(R173,2)))</f>
        <v/>
      </c>
      <c r="P173" s="149" t="n"/>
      <c r="Q173" s="100">
        <f>(J173/I173)</f>
        <v/>
      </c>
      <c r="R173" s="100" t="n">
        <v>0.244</v>
      </c>
      <c r="S173" s="101" t="n">
        <v>0.225</v>
      </c>
      <c r="T173" s="101" t="n">
        <v>0.1125</v>
      </c>
      <c r="U173" s="170" t="inlineStr">
        <is>
          <t>DE</t>
        </is>
      </c>
      <c r="V173" s="167">
        <f>IF(G173&gt;5,"Sigma &gt;5",N173/(1.5*Q173))</f>
        <v/>
      </c>
      <c r="W173" s="167">
        <f>S173/R173</f>
        <v/>
      </c>
      <c r="X173" s="101">
        <f>SQRT(POWER(Q173,2)+POWER(S173,2))*SQRT(2)*$X$8</f>
        <v/>
      </c>
      <c r="Y173" s="101">
        <f>SQRT(Q173^2+S173^2)</f>
        <v/>
      </c>
      <c r="Z173" s="101">
        <f>$Z$8*Y173</f>
        <v/>
      </c>
      <c r="AA173" s="102">
        <f>Q173/S173</f>
        <v/>
      </c>
      <c r="AB173" s="198" t="n"/>
      <c r="AC173" s="179" t="n"/>
      <c r="AD173" s="87" t="n"/>
      <c r="AE173" s="87" t="n"/>
      <c r="AI173" s="89" t="n">
        <v>0.02563</v>
      </c>
    </row>
    <row r="174" ht="15" customHeight="1">
      <c r="A174" s="98">
        <f>' Cobas assays'!A164</f>
        <v/>
      </c>
      <c r="B174" s="180" t="inlineStr">
        <is>
          <t>Osmolality</t>
        </is>
      </c>
      <c r="C174" s="99">
        <f>' Cobas assays'!C164</f>
        <v/>
      </c>
      <c r="D174" s="99">
        <f>' Cobas assays'!D164</f>
        <v/>
      </c>
      <c r="E174" s="178" t="n">
        <v>0.015</v>
      </c>
      <c r="F174" s="101">
        <f>1.65*(Q174)+N174</f>
        <v/>
      </c>
      <c r="G174" s="149">
        <f>(E174-N174)/Q174</f>
        <v/>
      </c>
      <c r="H174" s="99">
        <f>' Cobas assays'!N164</f>
        <v/>
      </c>
      <c r="I174" s="99">
        <f>' Cobas assays'!K164</f>
        <v/>
      </c>
      <c r="J174" s="99">
        <f>' Cobas assays'!L164</f>
        <v/>
      </c>
      <c r="K174" s="99">
        <f>' Cobas assays'!F164</f>
        <v/>
      </c>
      <c r="L174" s="101" t="n">
        <v>0.004</v>
      </c>
      <c r="M174" s="170" t="inlineStr">
        <is>
          <t>DE</t>
        </is>
      </c>
      <c r="N174" s="101">
        <f>ABS((I174-K174)/K174)</f>
        <v/>
      </c>
      <c r="O174" s="149">
        <f>N174/(SQRT(POWER(S174,2)+POWER(R174,2)))</f>
        <v/>
      </c>
      <c r="P174" s="149" t="n"/>
      <c r="Q174" s="100">
        <f>(J174/I174)</f>
        <v/>
      </c>
      <c r="R174" s="100" t="n">
        <v>0.012</v>
      </c>
      <c r="S174" s="101" t="n">
        <v>0.013</v>
      </c>
      <c r="T174" s="101" t="n">
        <v>0.007</v>
      </c>
      <c r="U174" s="170" t="inlineStr">
        <is>
          <t>DE</t>
        </is>
      </c>
      <c r="V174" s="167">
        <f>IF(G174&gt;5,"Sigma &gt;5",N174/(1.5*Q174))</f>
        <v/>
      </c>
      <c r="W174" s="167">
        <f>S174/R174</f>
        <v/>
      </c>
      <c r="X174" s="101">
        <f>SQRT(POWER(Q174,2)+POWER(S174,2))*SQRT(2)*$X$8</f>
        <v/>
      </c>
      <c r="Y174" s="101">
        <f>SQRT(Q174^2+S174^2)</f>
        <v/>
      </c>
      <c r="Z174" s="101">
        <f>$Z$8*Y174</f>
        <v/>
      </c>
      <c r="AA174" s="102">
        <f>Q174/S174</f>
        <v/>
      </c>
      <c r="AB174" s="198" t="n"/>
      <c r="AC174" s="179" t="n"/>
      <c r="AD174" s="87" t="n"/>
      <c r="AE174" s="87" t="n"/>
      <c r="AI174" s="89" t="n">
        <v>0.01591</v>
      </c>
    </row>
    <row r="175" ht="15" customHeight="1">
      <c r="A175" s="98">
        <f>' Cobas assays'!A165</f>
        <v/>
      </c>
      <c r="B175" s="180" t="inlineStr">
        <is>
          <t>Osmolality</t>
        </is>
      </c>
      <c r="C175" s="99">
        <f>' Cobas assays'!C165</f>
        <v/>
      </c>
      <c r="D175" s="99">
        <f>' Cobas assays'!D165</f>
        <v/>
      </c>
      <c r="E175" s="178" t="n">
        <v>0.015</v>
      </c>
      <c r="F175" s="101">
        <f>1.65*(Q175)+N175</f>
        <v/>
      </c>
      <c r="G175" s="149">
        <f>(E175-N175)/Q175</f>
        <v/>
      </c>
      <c r="H175" s="99">
        <f>' Cobas assays'!N165</f>
        <v/>
      </c>
      <c r="I175" s="99">
        <f>' Cobas assays'!K165</f>
        <v/>
      </c>
      <c r="J175" s="99">
        <f>' Cobas assays'!L165</f>
        <v/>
      </c>
      <c r="K175" s="99">
        <f>' Cobas assays'!F165</f>
        <v/>
      </c>
      <c r="L175" s="101" t="n">
        <v>0.004</v>
      </c>
      <c r="M175" s="170" t="inlineStr">
        <is>
          <t>DE</t>
        </is>
      </c>
      <c r="N175" s="101">
        <f>ABS((I175-K175)/K175)</f>
        <v/>
      </c>
      <c r="O175" s="149">
        <f>N175/(SQRT(POWER(S175,2)+POWER(R175,2)))</f>
        <v/>
      </c>
      <c r="P175" s="149" t="n"/>
      <c r="Q175" s="100">
        <f>(J175/I175)</f>
        <v/>
      </c>
      <c r="R175" s="100" t="n">
        <v>0.012</v>
      </c>
      <c r="S175" s="101" t="n">
        <v>0.013</v>
      </c>
      <c r="T175" s="101" t="n">
        <v>0.007</v>
      </c>
      <c r="U175" s="170" t="inlineStr">
        <is>
          <t>DE</t>
        </is>
      </c>
      <c r="V175" s="167">
        <f>IF(G175&gt;5,"Sigma &gt;5",N175/(1.5*Q175))</f>
        <v/>
      </c>
      <c r="W175" s="167">
        <f>S175/R175</f>
        <v/>
      </c>
      <c r="X175" s="101">
        <f>SQRT(POWER(Q175,2)+POWER(S175,2))*SQRT(2)*$X$8</f>
        <v/>
      </c>
      <c r="Y175" s="101">
        <f>SQRT(Q175^2+S175^2)</f>
        <v/>
      </c>
      <c r="Z175" s="101">
        <f>$Z$8*Y175</f>
        <v/>
      </c>
      <c r="AA175" s="102">
        <f>Q175/S175</f>
        <v/>
      </c>
      <c r="AB175" s="198" t="n"/>
      <c r="AC175" s="179" t="n"/>
      <c r="AD175" s="87" t="n"/>
      <c r="AE175" s="87" t="n"/>
      <c r="AI175" s="89" t="n">
        <v>0.01304</v>
      </c>
    </row>
    <row r="176" ht="15" customHeight="1">
      <c r="A176" s="98">
        <f>' Cobas assays'!A166</f>
        <v/>
      </c>
      <c r="B176" s="180" t="inlineStr">
        <is>
          <t>PARACETAMOL 2</t>
        </is>
      </c>
      <c r="C176" s="99">
        <f>' Cobas assays'!C166</f>
        <v/>
      </c>
      <c r="D176" s="99">
        <f>' Cobas assays'!D166</f>
        <v/>
      </c>
      <c r="E176" s="178" t="n">
        <v>0.1</v>
      </c>
      <c r="F176" s="101">
        <f>1.65*(Q176)+N176</f>
        <v/>
      </c>
      <c r="G176" s="149">
        <f>(E176-N176)/Q176</f>
        <v/>
      </c>
      <c r="H176" s="99">
        <f>' Cobas assays'!N166</f>
        <v/>
      </c>
      <c r="I176" s="99">
        <f>' Cobas assays'!K166</f>
        <v/>
      </c>
      <c r="J176" s="99">
        <f>' Cobas assays'!L166</f>
        <v/>
      </c>
      <c r="K176" s="99">
        <f>' Cobas assays'!F166</f>
        <v/>
      </c>
      <c r="L176" s="101" t="n"/>
      <c r="M176" s="170" t="n"/>
      <c r="N176" s="101">
        <f>ABS((I176-K176)/K176)</f>
        <v/>
      </c>
      <c r="O176" s="149">
        <f>N176/(SQRT(POWER(S176,2)+POWER(R176,2)))</f>
        <v/>
      </c>
      <c r="P176" s="149" t="n"/>
      <c r="Q176" s="100">
        <f>(J176/I176)</f>
        <v/>
      </c>
      <c r="R176" s="106" t="n"/>
      <c r="S176" s="104" t="n"/>
      <c r="T176" s="104" t="n"/>
      <c r="U176" s="171" t="n"/>
      <c r="V176" s="167">
        <f>IF(G176&gt;5,"Sigma &gt;5",N176/(1.5*Q176))</f>
        <v/>
      </c>
      <c r="W176" s="167">
        <f>S176/R176</f>
        <v/>
      </c>
      <c r="X176" s="101">
        <f>SQRT(POWER(Q176,2)+POWER(S176,2))*SQRT(2)*$X$8</f>
        <v/>
      </c>
      <c r="Y176" s="101">
        <f>SQRT(Q176^2+S176^2)</f>
        <v/>
      </c>
      <c r="Z176" s="101">
        <f>$Z$8*Y176</f>
        <v/>
      </c>
      <c r="AA176" s="102">
        <f>Q176/S176</f>
        <v/>
      </c>
      <c r="AB176" s="198" t="n"/>
      <c r="AC176" s="179" t="n"/>
      <c r="AD176" s="87" t="n"/>
      <c r="AE176" s="87" t="n"/>
    </row>
    <row r="177" ht="15" customHeight="1">
      <c r="A177" s="98">
        <f>' Cobas assays'!A167</f>
        <v/>
      </c>
      <c r="B177" s="270" t="inlineStr">
        <is>
          <t>PARACETAMOL 2</t>
        </is>
      </c>
      <c r="C177" s="99">
        <f>' Cobas assays'!C167</f>
        <v/>
      </c>
      <c r="D177" s="99">
        <f>' Cobas assays'!D167</f>
        <v/>
      </c>
      <c r="E177" s="178" t="n">
        <v>0.1</v>
      </c>
      <c r="F177" s="101">
        <f>1.65*(Q177)+N177</f>
        <v/>
      </c>
      <c r="G177" s="149">
        <f>(E177-N177)/Q177</f>
        <v/>
      </c>
      <c r="H177" s="99">
        <f>' Cobas assays'!N167</f>
        <v/>
      </c>
      <c r="I177" s="99">
        <f>' Cobas assays'!K167</f>
        <v/>
      </c>
      <c r="J177" s="99">
        <f>' Cobas assays'!L167</f>
        <v/>
      </c>
      <c r="K177" s="99">
        <f>' Cobas assays'!F167</f>
        <v/>
      </c>
      <c r="L177" s="101" t="n"/>
      <c r="M177" s="170" t="n"/>
      <c r="N177" s="101">
        <f>ABS((I177-K177)/K177)</f>
        <v/>
      </c>
      <c r="O177" s="149">
        <f>N177/(SQRT(POWER(S177,2)+POWER(R177,2)))</f>
        <v/>
      </c>
      <c r="P177" s="149" t="n"/>
      <c r="Q177" s="100">
        <f>(J177/I177)</f>
        <v/>
      </c>
      <c r="R177" s="106" t="n"/>
      <c r="S177" s="104" t="n"/>
      <c r="T177" s="104" t="n"/>
      <c r="U177" s="171" t="n"/>
      <c r="V177" s="167">
        <f>IF(G177&gt;5,"Sigma &gt;5",N177/(1.5*Q177))</f>
        <v/>
      </c>
      <c r="W177" s="167">
        <f>S177/R177</f>
        <v/>
      </c>
      <c r="X177" s="101">
        <f>SQRT(POWER(Q177,2)+POWER(S177,2))*SQRT(2)*$X$8</f>
        <v/>
      </c>
      <c r="Y177" s="101">
        <f>SQRT(Q177^2+S177^2)</f>
        <v/>
      </c>
      <c r="Z177" s="101">
        <f>$Z$8*Y177</f>
        <v/>
      </c>
      <c r="AA177" s="102">
        <f>Q177/S177</f>
        <v/>
      </c>
      <c r="AB177" s="198" t="n"/>
      <c r="AC177" s="179" t="n"/>
      <c r="AD177" s="87" t="n"/>
      <c r="AE177" s="87" t="n"/>
    </row>
    <row r="178" ht="15" customHeight="1">
      <c r="A178" s="98">
        <f>' Cobas assays'!A168</f>
        <v/>
      </c>
      <c r="B178" s="207" t="inlineStr">
        <is>
          <t>PARATHYROID HORMONE</t>
        </is>
      </c>
      <c r="C178" s="99">
        <f>' Cobas assays'!C168</f>
        <v/>
      </c>
      <c r="D178" s="99">
        <f>' Cobas assays'!D168</f>
        <v/>
      </c>
      <c r="E178" s="178" t="n">
        <v>0.151</v>
      </c>
      <c r="F178" s="101">
        <f>1.65*(Q178)+N178</f>
        <v/>
      </c>
      <c r="G178" s="149">
        <f>(E178-N178)/Q178</f>
        <v/>
      </c>
      <c r="H178" s="99">
        <f>' Cobas assays'!N168</f>
        <v/>
      </c>
      <c r="I178" s="99">
        <f>' Cobas assays'!K168</f>
        <v/>
      </c>
      <c r="J178" s="99">
        <f>' Cobas assays'!L168</f>
        <v/>
      </c>
      <c r="K178" s="99">
        <f>' Cobas assays'!F168</f>
        <v/>
      </c>
      <c r="L178" s="101" t="n">
        <v>0.044</v>
      </c>
      <c r="M178" s="170" t="inlineStr">
        <is>
          <t>OP</t>
        </is>
      </c>
      <c r="N178" s="101">
        <f>ABS((I178-K178)/K178)</f>
        <v/>
      </c>
      <c r="O178" s="149">
        <f>N178/(SQRT(POWER(S178,2)+POWER(R178,2)))</f>
        <v/>
      </c>
      <c r="P178" s="149" t="n"/>
      <c r="Q178" s="100">
        <f>(J178/I178)</f>
        <v/>
      </c>
      <c r="R178" s="100" t="n">
        <v>0.238</v>
      </c>
      <c r="S178" s="101" t="n">
        <v>0.259</v>
      </c>
      <c r="T178" s="101" t="n">
        <v>0.065</v>
      </c>
      <c r="U178" s="170" t="inlineStr">
        <is>
          <t>OP</t>
        </is>
      </c>
      <c r="V178" s="167">
        <f>IF(G178&gt;5,"Sigma &gt;5",N178/(1.5*Q178))</f>
        <v/>
      </c>
      <c r="W178" s="167">
        <f>S178/R178</f>
        <v/>
      </c>
      <c r="X178" s="101">
        <f>SQRT(POWER(Q178,2)+POWER(S178,2))*SQRT(2)*$X$8</f>
        <v/>
      </c>
      <c r="Y178" s="101">
        <f>SQRT(Q178^2+S178^2)</f>
        <v/>
      </c>
      <c r="Z178" s="101">
        <f>$Z$8*Y178</f>
        <v/>
      </c>
      <c r="AA178" s="102">
        <f>Q178/S178</f>
        <v/>
      </c>
      <c r="AB178" s="198" t="n"/>
      <c r="AC178" s="179" t="n"/>
      <c r="AD178" s="87" t="n"/>
      <c r="AE178" s="87" t="n"/>
      <c r="AF178" s="103" t="n"/>
      <c r="AI178" s="89" t="n">
        <v>0.02102</v>
      </c>
    </row>
    <row r="179" ht="15" customHeight="1">
      <c r="A179" s="98">
        <f>' Cobas assays'!A169</f>
        <v/>
      </c>
      <c r="B179" s="180" t="inlineStr">
        <is>
          <t>PARATHYROID HORMONE</t>
        </is>
      </c>
      <c r="C179" s="99">
        <f>' Cobas assays'!C169</f>
        <v/>
      </c>
      <c r="D179" s="99">
        <f>' Cobas assays'!D169</f>
        <v/>
      </c>
      <c r="E179" s="178" t="n">
        <v>0.151</v>
      </c>
      <c r="F179" s="101">
        <f>1.65*(Q179)+N179</f>
        <v/>
      </c>
      <c r="G179" s="149">
        <f>(E179-N179)/Q179</f>
        <v/>
      </c>
      <c r="H179" s="99">
        <f>' Cobas assays'!N169</f>
        <v/>
      </c>
      <c r="I179" s="99">
        <f>' Cobas assays'!K169</f>
        <v/>
      </c>
      <c r="J179" s="99">
        <f>' Cobas assays'!L169</f>
        <v/>
      </c>
      <c r="K179" s="99">
        <f>' Cobas assays'!F169</f>
        <v/>
      </c>
      <c r="L179" s="101" t="n">
        <v>0.044</v>
      </c>
      <c r="M179" s="170" t="inlineStr">
        <is>
          <t>OP</t>
        </is>
      </c>
      <c r="N179" s="101">
        <f>ABS((I179-K179)/K179)</f>
        <v/>
      </c>
      <c r="O179" s="149">
        <f>N179/(SQRT(POWER(S179,2)+POWER(R179,2)))</f>
        <v/>
      </c>
      <c r="P179" s="149" t="n"/>
      <c r="Q179" s="100">
        <f>(J179/I179)</f>
        <v/>
      </c>
      <c r="R179" s="100" t="n">
        <v>0.238</v>
      </c>
      <c r="S179" s="101" t="n">
        <v>0.259</v>
      </c>
      <c r="T179" s="101" t="n">
        <v>0.065</v>
      </c>
      <c r="U179" s="170" t="inlineStr">
        <is>
          <t>OP</t>
        </is>
      </c>
      <c r="V179" s="167">
        <f>IF(G179&gt;5,"Sigma &gt;5",N179/(1.5*Q179))</f>
        <v/>
      </c>
      <c r="W179" s="167">
        <f>S179/R179</f>
        <v/>
      </c>
      <c r="X179" s="101">
        <f>SQRT(POWER(Q179,2)+POWER(S179,2))*SQRT(2)*$X$8</f>
        <v/>
      </c>
      <c r="Y179" s="101">
        <f>SQRT(Q179^2+S179^2)</f>
        <v/>
      </c>
      <c r="Z179" s="101">
        <f>$Z$8*Y179</f>
        <v/>
      </c>
      <c r="AA179" s="102">
        <f>Q179/S179</f>
        <v/>
      </c>
      <c r="AB179" s="198" t="n"/>
      <c r="AC179" s="179" t="n"/>
      <c r="AD179" s="87" t="n"/>
      <c r="AE179" s="87" t="n"/>
      <c r="AI179" s="89" t="n">
        <v>0.01516</v>
      </c>
    </row>
    <row r="180" ht="15" customHeight="1">
      <c r="A180" s="98">
        <f>' Cobas assays'!A170</f>
        <v/>
      </c>
      <c r="B180" s="180" t="inlineStr">
        <is>
          <t>PHOSPHATE</t>
        </is>
      </c>
      <c r="C180" s="99">
        <f>' Cobas assays'!C170</f>
        <v/>
      </c>
      <c r="D180" s="99">
        <f>' Cobas assays'!D170</f>
        <v/>
      </c>
      <c r="E180" s="267" t="n">
        <v>0.101</v>
      </c>
      <c r="F180" s="101">
        <f>1.65*(Q180)+N180</f>
        <v/>
      </c>
      <c r="G180" s="149">
        <f>(E180-N180)/Q180</f>
        <v/>
      </c>
      <c r="H180" s="99">
        <f>' Cobas assays'!N170</f>
        <v/>
      </c>
      <c r="I180" s="99">
        <f>' Cobas assays'!K170</f>
        <v/>
      </c>
      <c r="J180" s="99">
        <f>' Cobas assays'!L170</f>
        <v/>
      </c>
      <c r="K180" s="99">
        <f>' Cobas assays'!F170</f>
        <v/>
      </c>
      <c r="L180" s="266" t="n">
        <v>0.0338</v>
      </c>
      <c r="M180" s="170" t="inlineStr">
        <is>
          <t>DE</t>
        </is>
      </c>
      <c r="N180" s="101">
        <f>ABS((I180-K180)/K180)</f>
        <v/>
      </c>
      <c r="O180" s="149">
        <f>N180/(SQRT(POWER(S180,2)+POWER(R180,2)))</f>
        <v/>
      </c>
      <c r="P180" s="149" t="n"/>
      <c r="Q180" s="100">
        <f>(J180/I180)</f>
        <v/>
      </c>
      <c r="R180" s="100" t="n">
        <v>0.108</v>
      </c>
      <c r="S180" s="101" t="n">
        <v>0.082</v>
      </c>
      <c r="T180" s="266" t="n">
        <v>0.0408</v>
      </c>
      <c r="U180" s="170" t="inlineStr">
        <is>
          <t>DE</t>
        </is>
      </c>
      <c r="V180" s="167">
        <f>IF(G180&gt;5,"Sigma &gt;5",N180/(1.5*Q180))</f>
        <v/>
      </c>
      <c r="W180" s="167">
        <f>S180/R180</f>
        <v/>
      </c>
      <c r="X180" s="101">
        <f>SQRT(POWER(Q180,2)+POWER(S180,2))*SQRT(2)*$X$8</f>
        <v/>
      </c>
      <c r="Y180" s="101">
        <f>SQRT(Q180^2+S180^2)</f>
        <v/>
      </c>
      <c r="Z180" s="101">
        <f>$Z$8*Y180</f>
        <v/>
      </c>
      <c r="AA180" s="102">
        <f>Q180/S180</f>
        <v/>
      </c>
      <c r="AB180" s="198" t="n"/>
      <c r="AC180" s="179" t="n"/>
      <c r="AD180" s="87" t="n"/>
      <c r="AE180" s="87" t="n"/>
      <c r="AI180" s="89" t="n">
        <v>0.01644</v>
      </c>
    </row>
    <row r="181" ht="15" customHeight="1">
      <c r="A181" s="98">
        <f>' Cobas assays'!A171</f>
        <v/>
      </c>
      <c r="B181" s="180" t="inlineStr">
        <is>
          <t>PHOSPHATE</t>
        </is>
      </c>
      <c r="C181" s="99">
        <f>' Cobas assays'!C171</f>
        <v/>
      </c>
      <c r="D181" s="99">
        <f>' Cobas assays'!D171</f>
        <v/>
      </c>
      <c r="E181" s="267" t="n">
        <v>0.101</v>
      </c>
      <c r="F181" s="101">
        <f>1.65*(Q181)+N181</f>
        <v/>
      </c>
      <c r="G181" s="149">
        <f>(E181-N181)/Q181</f>
        <v/>
      </c>
      <c r="H181" s="99">
        <f>' Cobas assays'!N171</f>
        <v/>
      </c>
      <c r="I181" s="99">
        <f>' Cobas assays'!K171</f>
        <v/>
      </c>
      <c r="J181" s="99">
        <f>' Cobas assays'!L171</f>
        <v/>
      </c>
      <c r="K181" s="99">
        <f>' Cobas assays'!F171</f>
        <v/>
      </c>
      <c r="L181" s="266" t="n">
        <v>0.0338</v>
      </c>
      <c r="M181" s="170" t="inlineStr">
        <is>
          <t>DE</t>
        </is>
      </c>
      <c r="N181" s="101">
        <f>ABS((I181-K181)/K181)</f>
        <v/>
      </c>
      <c r="O181" s="149">
        <f>N181/(SQRT(POWER(S181,2)+POWER(R181,2)))</f>
        <v/>
      </c>
      <c r="P181" s="149" t="n"/>
      <c r="Q181" s="100">
        <f>(J181/I181)</f>
        <v/>
      </c>
      <c r="R181" s="100" t="n">
        <v>0.108</v>
      </c>
      <c r="S181" s="101" t="n">
        <v>0.082</v>
      </c>
      <c r="T181" s="266" t="n">
        <v>0.0408</v>
      </c>
      <c r="U181" s="170" t="inlineStr">
        <is>
          <t>DE</t>
        </is>
      </c>
      <c r="V181" s="167">
        <f>IF(G181&gt;5,"Sigma &gt;5",N181/(1.5*Q181))</f>
        <v/>
      </c>
      <c r="W181" s="167">
        <f>S181/R181</f>
        <v/>
      </c>
      <c r="X181" s="101">
        <f>SQRT(POWER(Q181,2)+POWER(S181,2))*SQRT(2)*$X$8</f>
        <v/>
      </c>
      <c r="Y181" s="101">
        <f>SQRT(Q181^2+S181^2)</f>
        <v/>
      </c>
      <c r="Z181" s="101">
        <f>$Z$8*Y181</f>
        <v/>
      </c>
      <c r="AA181" s="102">
        <f>Q181/S181</f>
        <v/>
      </c>
      <c r="AB181" s="198" t="n"/>
      <c r="AC181" s="179" t="n"/>
      <c r="AD181" s="87" t="n"/>
      <c r="AE181" s="87" t="n"/>
      <c r="AI181" s="89" t="n">
        <v>0.01215</v>
      </c>
    </row>
    <row r="182" ht="15" customHeight="1">
      <c r="A182" s="98">
        <f>' Cobas assays'!A172</f>
        <v/>
      </c>
      <c r="B182" s="180" t="inlineStr">
        <is>
          <t>PHOSPHATE</t>
        </is>
      </c>
      <c r="C182" s="99">
        <f>' Cobas assays'!C172</f>
        <v/>
      </c>
      <c r="D182" s="99">
        <f>' Cobas assays'!D172</f>
        <v/>
      </c>
      <c r="E182" s="267" t="n">
        <v>0.101</v>
      </c>
      <c r="F182" s="101">
        <f>1.65*(Q182)+N182</f>
        <v/>
      </c>
      <c r="G182" s="149">
        <f>(E182-N182)/Q182</f>
        <v/>
      </c>
      <c r="H182" s="99">
        <f>' Cobas assays'!N172</f>
        <v/>
      </c>
      <c r="I182" s="99">
        <f>' Cobas assays'!K172</f>
        <v/>
      </c>
      <c r="J182" s="99">
        <f>' Cobas assays'!L172</f>
        <v/>
      </c>
      <c r="K182" s="99">
        <f>' Cobas assays'!F172</f>
        <v/>
      </c>
      <c r="L182" s="266" t="n">
        <v>0.0338</v>
      </c>
      <c r="M182" s="170" t="inlineStr">
        <is>
          <t>DE</t>
        </is>
      </c>
      <c r="N182" s="101">
        <f>ABS((I182-K182)/K182)</f>
        <v/>
      </c>
      <c r="O182" s="149">
        <f>N182/(SQRT(POWER(S182,2)+POWER(R182,2)))</f>
        <v/>
      </c>
      <c r="P182" s="149" t="n"/>
      <c r="Q182" s="100">
        <f>(J182/I182)</f>
        <v/>
      </c>
      <c r="R182" s="100" t="n">
        <v>0.108</v>
      </c>
      <c r="S182" s="101" t="n">
        <v>0.082</v>
      </c>
      <c r="T182" s="266" t="n">
        <v>0.0408</v>
      </c>
      <c r="U182" s="170" t="inlineStr">
        <is>
          <t>DE</t>
        </is>
      </c>
      <c r="V182" s="167">
        <f>IF(G182&gt;5,"Sigma &gt;5",N182/(1.5*Q182))</f>
        <v/>
      </c>
      <c r="W182" s="167">
        <f>S182/R182</f>
        <v/>
      </c>
      <c r="X182" s="101">
        <f>SQRT(POWER(Q182,2)+POWER(S182,2))*SQRT(2)*$X$8</f>
        <v/>
      </c>
      <c r="Y182" s="101">
        <f>SQRT(Q182^2+S182^2)</f>
        <v/>
      </c>
      <c r="Z182" s="101">
        <f>$Z$8*Y182</f>
        <v/>
      </c>
      <c r="AA182" s="102">
        <f>Q182/S182</f>
        <v/>
      </c>
      <c r="AB182" s="198" t="n"/>
      <c r="AC182" s="179" t="n"/>
      <c r="AD182" s="87" t="n"/>
      <c r="AE182" s="87" t="n"/>
      <c r="AI182" s="89" t="n">
        <v>0.0182</v>
      </c>
    </row>
    <row r="183" ht="15" customHeight="1">
      <c r="A183" s="98">
        <f>' Cobas assays'!A173</f>
        <v/>
      </c>
      <c r="B183" s="180" t="inlineStr">
        <is>
          <t>PHOSPHATE</t>
        </is>
      </c>
      <c r="C183" s="99">
        <f>' Cobas assays'!C173</f>
        <v/>
      </c>
      <c r="D183" s="99">
        <f>' Cobas assays'!D173</f>
        <v/>
      </c>
      <c r="E183" s="267" t="n">
        <v>0.101</v>
      </c>
      <c r="F183" s="101">
        <f>1.65*(Q183)+N183</f>
        <v/>
      </c>
      <c r="G183" s="149">
        <f>(E183-N183)/Q183</f>
        <v/>
      </c>
      <c r="H183" s="99">
        <f>' Cobas assays'!N173</f>
        <v/>
      </c>
      <c r="I183" s="99">
        <f>' Cobas assays'!K173</f>
        <v/>
      </c>
      <c r="J183" s="99">
        <f>' Cobas assays'!L173</f>
        <v/>
      </c>
      <c r="K183" s="99">
        <f>' Cobas assays'!F173</f>
        <v/>
      </c>
      <c r="L183" s="266" t="n">
        <v>0.0338</v>
      </c>
      <c r="M183" s="170" t="inlineStr">
        <is>
          <t>DE</t>
        </is>
      </c>
      <c r="N183" s="101">
        <f>ABS((I183-K183)/K183)</f>
        <v/>
      </c>
      <c r="O183" s="149">
        <f>N183/(SQRT(POWER(S183,2)+POWER(R183,2)))</f>
        <v/>
      </c>
      <c r="P183" s="149" t="n"/>
      <c r="Q183" s="100">
        <f>(J183/I183)</f>
        <v/>
      </c>
      <c r="R183" s="100" t="n">
        <v>0.108</v>
      </c>
      <c r="S183" s="101" t="n">
        <v>0.082</v>
      </c>
      <c r="T183" s="266" t="n">
        <v>0.0408</v>
      </c>
      <c r="U183" s="170" t="inlineStr">
        <is>
          <t>DE</t>
        </is>
      </c>
      <c r="V183" s="167">
        <f>IF(G183&gt;5,"Sigma &gt;5",N183/(1.5*Q183))</f>
        <v/>
      </c>
      <c r="W183" s="167">
        <f>S183/R183</f>
        <v/>
      </c>
      <c r="X183" s="101">
        <f>SQRT(POWER(Q183,2)+POWER(S183,2))*SQRT(2)*$X$8</f>
        <v/>
      </c>
      <c r="Y183" s="101">
        <f>SQRT(Q183^2+S183^2)</f>
        <v/>
      </c>
      <c r="Z183" s="101">
        <f>$Z$8*Y183</f>
        <v/>
      </c>
      <c r="AA183" s="102">
        <f>Q183/S183</f>
        <v/>
      </c>
      <c r="AB183" s="198" t="n"/>
      <c r="AC183" s="179" t="n"/>
      <c r="AD183" s="87" t="n"/>
      <c r="AE183" s="87" t="n"/>
      <c r="AI183" s="89" t="n">
        <v>0.02421</v>
      </c>
    </row>
    <row r="184" ht="15" customHeight="1">
      <c r="A184" s="98">
        <f>' Cobas assays'!A174</f>
        <v/>
      </c>
      <c r="B184" s="180" t="inlineStr">
        <is>
          <t>POTASSIUM</t>
        </is>
      </c>
      <c r="C184" s="99">
        <f>' Cobas assays'!C174</f>
        <v/>
      </c>
      <c r="D184" s="99">
        <f>' Cobas assays'!D174</f>
        <v/>
      </c>
      <c r="E184" s="178" t="n">
        <v>0.0561</v>
      </c>
      <c r="F184" s="101">
        <f>1.65*(Q184)+N184</f>
        <v/>
      </c>
      <c r="G184" s="149">
        <f>(E184-N184)/Q184</f>
        <v/>
      </c>
      <c r="H184" s="99">
        <f>' Cobas assays'!N174</f>
        <v/>
      </c>
      <c r="I184" s="99">
        <f>' Cobas assays'!K174</f>
        <v/>
      </c>
      <c r="J184" s="99">
        <f>' Cobas assays'!L174</f>
        <v/>
      </c>
      <c r="K184" s="99">
        <f>' Cobas assays'!F174</f>
        <v/>
      </c>
      <c r="L184" s="101" t="n">
        <v>0.0181</v>
      </c>
      <c r="M184" s="170" t="inlineStr">
        <is>
          <t>OP</t>
        </is>
      </c>
      <c r="N184" s="101">
        <f>ABS((I184-K184)/K184)</f>
        <v/>
      </c>
      <c r="O184" s="149">
        <f>N184/(SQRT(POWER(S184,2)+POWER(R184,2)))</f>
        <v/>
      </c>
      <c r="P184" s="149" t="n"/>
      <c r="Q184" s="100">
        <f>(J184/I184)</f>
        <v/>
      </c>
      <c r="R184" s="100" t="n">
        <v>0.056</v>
      </c>
      <c r="S184" s="101" t="n">
        <v>0.046</v>
      </c>
      <c r="T184" s="101" t="n">
        <v>0.023</v>
      </c>
      <c r="U184" s="170" t="inlineStr">
        <is>
          <t>OP</t>
        </is>
      </c>
      <c r="V184" s="167">
        <f>IF(G184&gt;5,"Sigma &gt;5",N184/(1.5*Q184))</f>
        <v/>
      </c>
      <c r="W184" s="167">
        <f>S184/R184</f>
        <v/>
      </c>
      <c r="X184" s="101">
        <f>SQRT(POWER(Q184,2)+POWER(S184,2))*SQRT(2)*$X$8</f>
        <v/>
      </c>
      <c r="Y184" s="101">
        <f>SQRT(Q184^2+S184^2)</f>
        <v/>
      </c>
      <c r="Z184" s="101">
        <f>$Z$8*Y184</f>
        <v/>
      </c>
      <c r="AA184" s="102">
        <f>Q184/S184</f>
        <v/>
      </c>
      <c r="AB184" s="198" t="n"/>
      <c r="AC184" s="179" t="n"/>
      <c r="AD184" s="87" t="n"/>
      <c r="AE184" s="87" t="n"/>
      <c r="AI184" s="89" t="n">
        <v>0.03059</v>
      </c>
    </row>
    <row r="185" ht="15" customHeight="1">
      <c r="A185" s="98">
        <f>' Cobas assays'!A175</f>
        <v/>
      </c>
      <c r="B185" s="180" t="inlineStr">
        <is>
          <t>POTASSIUM</t>
        </is>
      </c>
      <c r="C185" s="99">
        <f>' Cobas assays'!C175</f>
        <v/>
      </c>
      <c r="D185" s="99">
        <f>' Cobas assays'!D175</f>
        <v/>
      </c>
      <c r="E185" s="178" t="n">
        <v>0.0561</v>
      </c>
      <c r="F185" s="101">
        <f>1.65*(Q185)+N185</f>
        <v/>
      </c>
      <c r="G185" s="149">
        <f>(E185-N185)/Q185</f>
        <v/>
      </c>
      <c r="H185" s="99">
        <f>' Cobas assays'!N175</f>
        <v/>
      </c>
      <c r="I185" s="99">
        <f>' Cobas assays'!K175</f>
        <v/>
      </c>
      <c r="J185" s="99">
        <f>' Cobas assays'!L175</f>
        <v/>
      </c>
      <c r="K185" s="99">
        <f>' Cobas assays'!F175</f>
        <v/>
      </c>
      <c r="L185" s="101" t="n">
        <v>0.0181</v>
      </c>
      <c r="M185" s="170" t="inlineStr">
        <is>
          <t>OP</t>
        </is>
      </c>
      <c r="N185" s="101">
        <f>ABS((I185-K185)/K185)</f>
        <v/>
      </c>
      <c r="O185" s="149">
        <f>N185/(SQRT(POWER(S185,2)+POWER(R185,2)))</f>
        <v/>
      </c>
      <c r="P185" s="149" t="n"/>
      <c r="Q185" s="100">
        <f>(J185/I185)</f>
        <v/>
      </c>
      <c r="R185" s="100" t="n">
        <v>0.056</v>
      </c>
      <c r="S185" s="101" t="n">
        <v>0.046</v>
      </c>
      <c r="T185" s="101" t="n">
        <v>0.023</v>
      </c>
      <c r="U185" s="170" t="inlineStr">
        <is>
          <t>OP</t>
        </is>
      </c>
      <c r="V185" s="167">
        <f>IF(G185&gt;5,"Sigma &gt;5",N185/(1.5*Q185))</f>
        <v/>
      </c>
      <c r="W185" s="167">
        <f>S185/R185</f>
        <v/>
      </c>
      <c r="X185" s="101">
        <f>SQRT(POWER(Q185,2)+POWER(S185,2))*SQRT(2)*$X$8</f>
        <v/>
      </c>
      <c r="Y185" s="101">
        <f>SQRT(Q185^2+S185^2)</f>
        <v/>
      </c>
      <c r="Z185" s="101">
        <f>$Z$8*Y185</f>
        <v/>
      </c>
      <c r="AA185" s="102">
        <f>Q185/S185</f>
        <v/>
      </c>
      <c r="AB185" s="198" t="n"/>
      <c r="AC185" s="179" t="n"/>
      <c r="AD185" s="87" t="n"/>
      <c r="AE185" s="87" t="n"/>
      <c r="AI185" s="89" t="n">
        <v>0.01372</v>
      </c>
    </row>
    <row r="186" ht="15" customHeight="1">
      <c r="A186" s="98">
        <f>' Cobas assays'!A176</f>
        <v/>
      </c>
      <c r="B186" s="180" t="inlineStr">
        <is>
          <t>POTASSIUM</t>
        </is>
      </c>
      <c r="C186" s="99">
        <f>' Cobas assays'!C176</f>
        <v/>
      </c>
      <c r="D186" s="99">
        <f>' Cobas assays'!D176</f>
        <v/>
      </c>
      <c r="E186" s="178" t="n">
        <v>0.0561</v>
      </c>
      <c r="F186" s="101">
        <f>1.65*(Q186)+N186</f>
        <v/>
      </c>
      <c r="G186" s="149">
        <f>(E186-N186)/Q186</f>
        <v/>
      </c>
      <c r="H186" s="99">
        <f>' Cobas assays'!N176</f>
        <v/>
      </c>
      <c r="I186" s="99">
        <f>' Cobas assays'!K176</f>
        <v/>
      </c>
      <c r="J186" s="99">
        <f>' Cobas assays'!L176</f>
        <v/>
      </c>
      <c r="K186" s="99">
        <f>' Cobas assays'!F176</f>
        <v/>
      </c>
      <c r="L186" s="101" t="n">
        <v>0.018</v>
      </c>
      <c r="M186" s="170" t="inlineStr">
        <is>
          <t>DE</t>
        </is>
      </c>
      <c r="N186" s="101">
        <f>ABS((I186-K186)/K186)</f>
        <v/>
      </c>
      <c r="O186" s="149">
        <f>N186/(SQRT(POWER(S186,2)+POWER(R186,2)))</f>
        <v/>
      </c>
      <c r="P186" s="149" t="n"/>
      <c r="Q186" s="100">
        <f>(J186/I186)</f>
        <v/>
      </c>
      <c r="R186" s="100" t="n">
        <v>0.056</v>
      </c>
      <c r="S186" s="101" t="n">
        <v>0.046</v>
      </c>
      <c r="T186" s="101" t="n">
        <v>0.023</v>
      </c>
      <c r="U186" s="170" t="inlineStr">
        <is>
          <t>DE</t>
        </is>
      </c>
      <c r="V186" s="167">
        <f>IF(G186&gt;5,"Sigma &gt;5",N186/(1.5*Q186))</f>
        <v/>
      </c>
      <c r="W186" s="167">
        <f>S186/R186</f>
        <v/>
      </c>
      <c r="X186" s="101">
        <f>SQRT(POWER(Q186,2)+POWER(S186,2))*SQRT(2)*$X$8</f>
        <v/>
      </c>
      <c r="Y186" s="101">
        <f>SQRT(Q186^2+S186^2)</f>
        <v/>
      </c>
      <c r="Z186" s="101">
        <f>$Z$8*Y186</f>
        <v/>
      </c>
      <c r="AA186" s="102">
        <f>Q186/S186</f>
        <v/>
      </c>
      <c r="AB186" s="198" t="n"/>
      <c r="AC186" s="179" t="n"/>
      <c r="AD186" s="87" t="n"/>
      <c r="AE186" s="87" t="n"/>
      <c r="AI186" s="89" t="n">
        <v>0.05402</v>
      </c>
    </row>
    <row r="187" ht="15" customHeight="1">
      <c r="A187" s="98">
        <f>' Cobas assays'!A177</f>
        <v/>
      </c>
      <c r="B187" s="180" t="inlineStr">
        <is>
          <t>POTASSIUM</t>
        </is>
      </c>
      <c r="C187" s="99">
        <f>' Cobas assays'!C177</f>
        <v/>
      </c>
      <c r="D187" s="99">
        <f>' Cobas assays'!D177</f>
        <v/>
      </c>
      <c r="E187" s="178" t="n">
        <v>0.056</v>
      </c>
      <c r="F187" s="101">
        <f>1.65*(Q187)+N187</f>
        <v/>
      </c>
      <c r="G187" s="149">
        <f>(E187-N187)/Q187</f>
        <v/>
      </c>
      <c r="H187" s="99">
        <f>' Cobas assays'!N177</f>
        <v/>
      </c>
      <c r="I187" s="99">
        <f>' Cobas assays'!K177</f>
        <v/>
      </c>
      <c r="J187" s="99">
        <f>' Cobas assays'!L177</f>
        <v/>
      </c>
      <c r="K187" s="99">
        <f>' Cobas assays'!F177</f>
        <v/>
      </c>
      <c r="L187" s="101" t="n">
        <v>0.018</v>
      </c>
      <c r="M187" s="170" t="inlineStr">
        <is>
          <t>DE</t>
        </is>
      </c>
      <c r="N187" s="101">
        <f>ABS((I187-K187)/K187)</f>
        <v/>
      </c>
      <c r="O187" s="149">
        <f>N187/(SQRT(POWER(S187,2)+POWER(R187,2)))</f>
        <v/>
      </c>
      <c r="P187" s="149" t="n"/>
      <c r="Q187" s="100">
        <f>(J187/I187)</f>
        <v/>
      </c>
      <c r="R187" s="100" t="n">
        <v>0.056</v>
      </c>
      <c r="S187" s="101" t="n">
        <v>0.046</v>
      </c>
      <c r="T187" s="101" t="n">
        <v>0.023</v>
      </c>
      <c r="U187" s="170" t="inlineStr">
        <is>
          <t>DE</t>
        </is>
      </c>
      <c r="V187" s="167">
        <f>IF(G187&gt;5,"Sigma &gt;5",N187/(1.5*Q187))</f>
        <v/>
      </c>
      <c r="W187" s="167">
        <f>S187/R187</f>
        <v/>
      </c>
      <c r="X187" s="101">
        <f>SQRT(POWER(Q187,2)+POWER(S187,2))*SQRT(2)*$X$8</f>
        <v/>
      </c>
      <c r="Y187" s="101">
        <f>SQRT(Q187^2+S187^2)</f>
        <v/>
      </c>
      <c r="Z187" s="101">
        <f>$Z$8*Y187</f>
        <v/>
      </c>
      <c r="AA187" s="102">
        <f>Q187/S187</f>
        <v/>
      </c>
      <c r="AB187" s="198" t="n"/>
      <c r="AC187" s="179" t="n"/>
      <c r="AD187" s="87" t="n"/>
      <c r="AE187" s="87" t="n"/>
      <c r="AF187" s="103" t="n"/>
      <c r="AI187" s="89" t="n">
        <v>0.02748</v>
      </c>
    </row>
    <row r="188" ht="15" customHeight="1">
      <c r="A188" s="98">
        <f>' Cobas assays'!A178</f>
        <v/>
      </c>
      <c r="B188" s="180" t="inlineStr">
        <is>
          <t>POTASSIUM URINE</t>
        </is>
      </c>
      <c r="C188" s="99">
        <f>' Cobas assays'!C178</f>
        <v/>
      </c>
      <c r="D188" s="99">
        <f>' Cobas assays'!D178</f>
        <v/>
      </c>
      <c r="E188" s="178" t="n">
        <v>0.1</v>
      </c>
      <c r="F188" s="101">
        <f>1.65*(Q188)+N188</f>
        <v/>
      </c>
      <c r="G188" s="149">
        <f>(E188-N188)/Q188</f>
        <v/>
      </c>
      <c r="H188" s="99">
        <f>' Cobas assays'!N178</f>
        <v/>
      </c>
      <c r="I188" s="99">
        <f>' Cobas assays'!K178</f>
        <v/>
      </c>
      <c r="J188" s="99">
        <f>' Cobas assays'!L178</f>
        <v/>
      </c>
      <c r="K188" s="99">
        <f>' Cobas assays'!F178</f>
        <v/>
      </c>
      <c r="L188" s="101" t="n">
        <v>0.018</v>
      </c>
      <c r="M188" s="170" t="inlineStr">
        <is>
          <t>DE</t>
        </is>
      </c>
      <c r="N188" s="101">
        <f>ABS((I188-K188)/K188)</f>
        <v/>
      </c>
      <c r="O188" s="149">
        <f>N188/(SQRT(POWER(S188,2)+POWER(R188,2)))</f>
        <v/>
      </c>
      <c r="P188" s="149" t="n"/>
      <c r="Q188" s="100">
        <f>(J188/I188)</f>
        <v/>
      </c>
      <c r="R188" s="100" t="n">
        <v>0.056</v>
      </c>
      <c r="S188" s="101" t="n">
        <v>0.046</v>
      </c>
      <c r="T188" s="101" t="n">
        <v>0.023</v>
      </c>
      <c r="U188" s="170" t="inlineStr">
        <is>
          <t>DE</t>
        </is>
      </c>
      <c r="V188" s="167">
        <f>IF(G188&gt;5,"Sigma &gt;5",N188/(1.5*Q188))</f>
        <v/>
      </c>
      <c r="W188" s="167">
        <f>S188/R188</f>
        <v/>
      </c>
      <c r="X188" s="101">
        <f>SQRT(POWER(Q188,2)+POWER(S188,2))*SQRT(2)*$X$8</f>
        <v/>
      </c>
      <c r="Y188" s="101">
        <f>SQRT(Q188^2+S188^2)</f>
        <v/>
      </c>
      <c r="Z188" s="101">
        <f>$Z$8*Y188</f>
        <v/>
      </c>
      <c r="AA188" s="102">
        <f>Q188/S188</f>
        <v/>
      </c>
      <c r="AB188" s="198" t="n"/>
      <c r="AC188" s="179" t="n"/>
      <c r="AD188" s="87" t="n"/>
      <c r="AE188" s="87" t="n"/>
      <c r="AF188" s="103" t="n"/>
      <c r="AI188" s="89" t="n">
        <v>0.04593</v>
      </c>
    </row>
    <row r="189" ht="15" customHeight="1">
      <c r="A189" s="98">
        <f>' Cobas assays'!A179</f>
        <v/>
      </c>
      <c r="B189" s="180" t="inlineStr">
        <is>
          <t>POTASSIUM URINE</t>
        </is>
      </c>
      <c r="C189" s="99">
        <f>' Cobas assays'!C179</f>
        <v/>
      </c>
      <c r="D189" s="99">
        <f>' Cobas assays'!D179</f>
        <v/>
      </c>
      <c r="E189" s="178" t="n">
        <v>0.1</v>
      </c>
      <c r="F189" s="101">
        <f>1.65*(Q189)+N189</f>
        <v/>
      </c>
      <c r="G189" s="149">
        <f>(E189-N189)/Q189</f>
        <v/>
      </c>
      <c r="H189" s="99">
        <f>' Cobas assays'!N179</f>
        <v/>
      </c>
      <c r="I189" s="99">
        <f>' Cobas assays'!K179</f>
        <v/>
      </c>
      <c r="J189" s="99">
        <f>' Cobas assays'!L179</f>
        <v/>
      </c>
      <c r="K189" s="99">
        <f>' Cobas assays'!F179</f>
        <v/>
      </c>
      <c r="L189" s="101" t="n">
        <v>0.018</v>
      </c>
      <c r="M189" s="170" t="inlineStr">
        <is>
          <t>DE</t>
        </is>
      </c>
      <c r="N189" s="101">
        <f>ABS((I189-K189)/K189)</f>
        <v/>
      </c>
      <c r="O189" s="149">
        <f>N189/(SQRT(POWER(S189,2)+POWER(R189,2)))</f>
        <v/>
      </c>
      <c r="P189" s="149" t="n"/>
      <c r="Q189" s="100">
        <f>(J189/I189)</f>
        <v/>
      </c>
      <c r="R189" s="100" t="n">
        <v>0.056</v>
      </c>
      <c r="S189" s="101" t="n">
        <v>0.046</v>
      </c>
      <c r="T189" s="101" t="n">
        <v>0.023</v>
      </c>
      <c r="U189" s="170" t="inlineStr">
        <is>
          <t>DE</t>
        </is>
      </c>
      <c r="V189" s="167">
        <f>IF(G189&gt;5,"Sigma &gt;5",N189/(1.5*Q189))</f>
        <v/>
      </c>
      <c r="W189" s="167">
        <f>S189/R189</f>
        <v/>
      </c>
      <c r="X189" s="101">
        <f>SQRT(POWER(Q189,2)+POWER(S189,2))*SQRT(2)*$X$8</f>
        <v/>
      </c>
      <c r="Y189" s="101">
        <f>SQRT(Q189^2+S189^2)</f>
        <v/>
      </c>
      <c r="Z189" s="101">
        <f>$Z$8*Y189</f>
        <v/>
      </c>
      <c r="AA189" s="102">
        <f>Q189/S189</f>
        <v/>
      </c>
      <c r="AB189" s="198" t="n"/>
      <c r="AC189" s="179" t="n"/>
      <c r="AD189" s="87" t="n"/>
      <c r="AE189" s="87" t="n"/>
      <c r="AI189" s="89" t="n">
        <v>0.02468</v>
      </c>
    </row>
    <row r="190" ht="15" customHeight="1">
      <c r="A190" s="98">
        <f>' Cobas assays'!A180</f>
        <v/>
      </c>
      <c r="B190" s="180" t="inlineStr">
        <is>
          <t>proBNP</t>
        </is>
      </c>
      <c r="C190" s="99">
        <f>' Cobas assays'!C180</f>
        <v/>
      </c>
      <c r="D190" s="99">
        <f>' Cobas assays'!D180</f>
        <v/>
      </c>
      <c r="E190" s="178" t="n">
        <v>0.13</v>
      </c>
      <c r="F190" s="101">
        <f>1.65*(Q190)+N190</f>
        <v/>
      </c>
      <c r="G190" s="149">
        <f>(E190-N190)/Q190</f>
        <v/>
      </c>
      <c r="H190" s="99">
        <f>' Cobas assays'!N180</f>
        <v/>
      </c>
      <c r="I190" s="99">
        <f>' Cobas assays'!K180</f>
        <v/>
      </c>
      <c r="J190" s="99">
        <f>' Cobas assays'!L180</f>
        <v/>
      </c>
      <c r="K190" s="99">
        <f>' Cobas assays'!F180</f>
        <v/>
      </c>
      <c r="L190" s="101" t="n">
        <v>0.047</v>
      </c>
      <c r="M190" s="170" t="inlineStr">
        <is>
          <t>DE</t>
        </is>
      </c>
      <c r="N190" s="101">
        <f>ABS((I190-K190)/K190)</f>
        <v/>
      </c>
      <c r="O190" s="149">
        <f>N190/(SQRT(POWER(S190,2)+POWER(R190,2)))</f>
        <v/>
      </c>
      <c r="P190" s="149" t="n"/>
      <c r="Q190" s="100">
        <f>(J190/I190)</f>
        <v/>
      </c>
      <c r="R190" s="100" t="n">
        <v>0.16</v>
      </c>
      <c r="S190" s="101" t="n">
        <v>0.1</v>
      </c>
      <c r="T190" s="101" t="n">
        <v>0.05</v>
      </c>
      <c r="U190" s="170" t="inlineStr">
        <is>
          <t>DE</t>
        </is>
      </c>
      <c r="V190" s="167">
        <f>IF(G190&gt;5,"Sigma &gt;5",N190/(1.5*Q190))</f>
        <v/>
      </c>
      <c r="W190" s="167">
        <f>S190/R190</f>
        <v/>
      </c>
      <c r="X190" s="101">
        <f>SQRT(POWER(Q190,2)+POWER(S190,2))*SQRT(2)*$X$8</f>
        <v/>
      </c>
      <c r="Y190" s="101">
        <f>SQRT(Q190^2+S190^2)</f>
        <v/>
      </c>
      <c r="Z190" s="101">
        <f>$Z$8*Y190</f>
        <v/>
      </c>
      <c r="AA190" s="102">
        <f>Q190/S190</f>
        <v/>
      </c>
      <c r="AB190" s="198" t="n"/>
      <c r="AC190" s="179" t="n"/>
      <c r="AD190" s="87" t="n"/>
      <c r="AE190" s="87" t="n"/>
      <c r="AI190" s="89" t="n">
        <v>0.09689</v>
      </c>
    </row>
    <row r="191" ht="15" customHeight="1">
      <c r="A191" s="98">
        <f>' Cobas assays'!A181</f>
        <v/>
      </c>
      <c r="B191" s="180" t="inlineStr">
        <is>
          <t>proBNP</t>
        </is>
      </c>
      <c r="C191" s="99">
        <f>' Cobas assays'!C181</f>
        <v/>
      </c>
      <c r="D191" s="99">
        <f>' Cobas assays'!D181</f>
        <v/>
      </c>
      <c r="E191" s="178" t="n">
        <v>0.13</v>
      </c>
      <c r="F191" s="101">
        <f>1.65*(Q191)+N191</f>
        <v/>
      </c>
      <c r="G191" s="149">
        <f>(E191-N191)/Q191</f>
        <v/>
      </c>
      <c r="H191" s="99">
        <f>' Cobas assays'!N181</f>
        <v/>
      </c>
      <c r="I191" s="99">
        <f>' Cobas assays'!K181</f>
        <v/>
      </c>
      <c r="J191" s="99">
        <f>' Cobas assays'!L181</f>
        <v/>
      </c>
      <c r="K191" s="99">
        <f>' Cobas assays'!F181</f>
        <v/>
      </c>
      <c r="L191" s="101" t="n">
        <v>0.047</v>
      </c>
      <c r="M191" s="170" t="inlineStr">
        <is>
          <t>DE</t>
        </is>
      </c>
      <c r="N191" s="101">
        <f>ABS((I191-K191)/K191)</f>
        <v/>
      </c>
      <c r="O191" s="149">
        <f>N191/(SQRT(POWER(S191,2)+POWER(R191,2)))</f>
        <v/>
      </c>
      <c r="P191" s="149" t="n"/>
      <c r="Q191" s="100">
        <f>(J191/I191)</f>
        <v/>
      </c>
      <c r="R191" s="100" t="n">
        <v>0.222</v>
      </c>
      <c r="S191" s="101" t="n">
        <v>0.1</v>
      </c>
      <c r="T191" s="101" t="n">
        <v>0.05</v>
      </c>
      <c r="U191" s="170" t="inlineStr">
        <is>
          <t>DE</t>
        </is>
      </c>
      <c r="V191" s="167">
        <f>IF(G191&gt;5,"Sigma &gt;5",N191/(1.5*Q191))</f>
        <v/>
      </c>
      <c r="W191" s="167">
        <f>S191/R191</f>
        <v/>
      </c>
      <c r="X191" s="101">
        <f>SQRT(POWER(Q191,2)+POWER(S191,2))*SQRT(2)*$X$8</f>
        <v/>
      </c>
      <c r="Y191" s="101">
        <f>SQRT(Q191^2+S191^2)</f>
        <v/>
      </c>
      <c r="Z191" s="101">
        <f>$Z$8*Y191</f>
        <v/>
      </c>
      <c r="AA191" s="102">
        <f>Q191/S191</f>
        <v/>
      </c>
      <c r="AB191" s="198" t="n"/>
      <c r="AC191" s="179" t="n"/>
      <c r="AD191" s="87" t="n"/>
      <c r="AE191" s="87" t="n"/>
      <c r="AI191" s="89" t="n">
        <v>0.098</v>
      </c>
    </row>
    <row r="192" ht="15" customHeight="1">
      <c r="A192" s="98">
        <f>' Cobas assays'!A182</f>
        <v/>
      </c>
      <c r="B192" s="180" t="inlineStr">
        <is>
          <t>PROCALCITONIN (SENSITIVE)</t>
        </is>
      </c>
      <c r="C192" s="99">
        <f>' Cobas assays'!C182</f>
        <v/>
      </c>
      <c r="D192" s="99">
        <f>' Cobas assays'!D182</f>
        <v/>
      </c>
      <c r="E192" s="178" t="n">
        <v>0.2</v>
      </c>
      <c r="F192" s="101">
        <f>1.65*(Q192)+N192</f>
        <v/>
      </c>
      <c r="G192" s="149">
        <f>(E192-N192)/Q192</f>
        <v/>
      </c>
      <c r="H192" s="99">
        <f>' Cobas assays'!N182</f>
        <v/>
      </c>
      <c r="I192" s="99">
        <f>' Cobas assays'!K182</f>
        <v/>
      </c>
      <c r="J192" s="99">
        <f>' Cobas assays'!L182</f>
        <v/>
      </c>
      <c r="K192" s="99">
        <f>' Cobas assays'!F182</f>
        <v/>
      </c>
      <c r="L192" s="101" t="n"/>
      <c r="M192" s="170" t="n"/>
      <c r="N192" s="101">
        <f>ABS((I192-K192)/K192)</f>
        <v/>
      </c>
      <c r="O192" s="149">
        <f>N192/(SQRT(POWER(S192,2)+POWER(R192,2)))</f>
        <v/>
      </c>
      <c r="P192" s="149" t="n"/>
      <c r="Q192" s="100">
        <f>(J192/I192)</f>
        <v/>
      </c>
      <c r="R192" s="100" t="n"/>
      <c r="S192" s="101" t="n"/>
      <c r="T192" s="101" t="n"/>
      <c r="U192" s="170" t="n"/>
      <c r="V192" s="167">
        <f>IF(G192&gt;5,"Sigma &gt;5",N192/(1.5*Q192))</f>
        <v/>
      </c>
      <c r="W192" s="167">
        <f>S192/R192</f>
        <v/>
      </c>
      <c r="X192" s="101">
        <f>SQRT(POWER(Q192,2)+POWER(S192,2))*SQRT(2)*$X$8</f>
        <v/>
      </c>
      <c r="Y192" s="101">
        <f>SQRT(Q192^2+S192^2)</f>
        <v/>
      </c>
      <c r="Z192" s="101">
        <f>$Z$8*Y192</f>
        <v/>
      </c>
      <c r="AA192" s="102">
        <f>Q192/S192</f>
        <v/>
      </c>
      <c r="AB192" s="198" t="n"/>
      <c r="AC192" s="179" t="n"/>
      <c r="AD192" s="87" t="n"/>
      <c r="AE192" s="87" t="n"/>
    </row>
    <row r="193" ht="15" customHeight="1">
      <c r="A193" s="98">
        <f>' Cobas assays'!A183</f>
        <v/>
      </c>
      <c r="B193" s="180" t="inlineStr">
        <is>
          <t>PROCALCITONIN (SENSITIVE)</t>
        </is>
      </c>
      <c r="C193" s="99">
        <f>' Cobas assays'!C183</f>
        <v/>
      </c>
      <c r="D193" s="99">
        <f>' Cobas assays'!D183</f>
        <v/>
      </c>
      <c r="E193" s="178" t="n">
        <v>0.2</v>
      </c>
      <c r="F193" s="101">
        <f>1.65*(Q193)+N193</f>
        <v/>
      </c>
      <c r="G193" s="149">
        <f>(E193-N193)/Q193</f>
        <v/>
      </c>
      <c r="H193" s="99">
        <f>' Cobas assays'!N183</f>
        <v/>
      </c>
      <c r="I193" s="99">
        <f>' Cobas assays'!K183</f>
        <v/>
      </c>
      <c r="J193" s="99">
        <f>' Cobas assays'!L183</f>
        <v/>
      </c>
      <c r="K193" s="99">
        <f>' Cobas assays'!F183</f>
        <v/>
      </c>
      <c r="L193" s="101" t="n"/>
      <c r="M193" s="170" t="n"/>
      <c r="N193" s="101">
        <f>ABS((I193-K193)/K193)</f>
        <v/>
      </c>
      <c r="O193" s="149">
        <f>N193/(SQRT(POWER(S193,2)+POWER(R193,2)))</f>
        <v/>
      </c>
      <c r="P193" s="149" t="n"/>
      <c r="Q193" s="100">
        <f>(J193/I193)</f>
        <v/>
      </c>
      <c r="R193" s="100" t="n"/>
      <c r="S193" s="101" t="n"/>
      <c r="T193" s="101" t="n"/>
      <c r="U193" s="170" t="n"/>
      <c r="V193" s="167">
        <f>IF(G193&gt;5,"Sigma &gt;5",N193/(1.5*Q193))</f>
        <v/>
      </c>
      <c r="W193" s="167">
        <f>S193/R193</f>
        <v/>
      </c>
      <c r="X193" s="101">
        <f>SQRT(POWER(Q193,2)+POWER(S193,2))*SQRT(2)*$X$8</f>
        <v/>
      </c>
      <c r="Y193" s="101">
        <f>SQRT(Q193^2+S193^2)</f>
        <v/>
      </c>
      <c r="Z193" s="101">
        <f>$Z$8*Y193</f>
        <v/>
      </c>
      <c r="AA193" s="102">
        <f>Q193/S193</f>
        <v/>
      </c>
      <c r="AB193" s="198" t="n"/>
      <c r="AC193" s="179" t="n"/>
      <c r="AD193" s="87" t="n"/>
      <c r="AE193" s="87" t="n"/>
    </row>
    <row r="194" ht="15" customHeight="1">
      <c r="A194" s="98">
        <f>' Cobas assays'!A184</f>
        <v/>
      </c>
      <c r="B194" s="180" t="inlineStr">
        <is>
          <t>PROGESTERONE III</t>
        </is>
      </c>
      <c r="C194" s="99">
        <f>' Cobas assays'!C184</f>
        <v/>
      </c>
      <c r="D194" s="99">
        <f>' Cobas assays'!D184</f>
        <v/>
      </c>
      <c r="E194" s="178" t="n">
        <v>0.25</v>
      </c>
      <c r="F194" s="101">
        <f>1.65*(Q194)+N194</f>
        <v/>
      </c>
      <c r="G194" s="149">
        <f>(E194-N194)/Q194</f>
        <v/>
      </c>
      <c r="H194" s="99">
        <f>' Cobas assays'!N184</f>
        <v/>
      </c>
      <c r="I194" s="99">
        <f>' Cobas assays'!K184</f>
        <v/>
      </c>
      <c r="J194" s="99">
        <f>' Cobas assays'!L184</f>
        <v/>
      </c>
      <c r="K194" s="99">
        <f>' Cobas assays'!F184</f>
        <v/>
      </c>
      <c r="L194" s="101" t="inlineStr">
        <is>
          <t>NO VALUE</t>
        </is>
      </c>
      <c r="M194" s="170" t="n"/>
      <c r="N194" s="101">
        <f>ABS((I194-K194)/K194)</f>
        <v/>
      </c>
      <c r="O194" s="149">
        <f>N194/(SQRT(POWER(S194,2)+POWER(R194,2)))</f>
        <v/>
      </c>
      <c r="P194" s="149" t="n"/>
      <c r="Q194" s="100">
        <f>(J194/I194)</f>
        <v/>
      </c>
      <c r="R194" s="100" t="inlineStr">
        <is>
          <t>NO VALUE</t>
        </is>
      </c>
      <c r="S194" s="101" t="inlineStr">
        <is>
          <t>NO VALUE</t>
        </is>
      </c>
      <c r="T194" s="101" t="inlineStr">
        <is>
          <t>NO VALUE</t>
        </is>
      </c>
      <c r="U194" s="170" t="n"/>
      <c r="V194" s="167">
        <f>IF(G194&gt;5,"Sigma &gt;5",N194/(1.5*Q194))</f>
        <v/>
      </c>
      <c r="W194" s="167">
        <f>S194/R194</f>
        <v/>
      </c>
      <c r="X194" s="101">
        <f>SQRT(POWER(Q194,2)+POWER(S194,2))*SQRT(2)*$X$8</f>
        <v/>
      </c>
      <c r="Y194" s="101">
        <f>SQRT(Q194^2+S194^2)</f>
        <v/>
      </c>
      <c r="Z194" s="101">
        <f>$Z$8*Y194</f>
        <v/>
      </c>
      <c r="AA194" s="102">
        <f>Q194/S194</f>
        <v/>
      </c>
      <c r="AB194" s="198" t="n"/>
      <c r="AC194" s="179" t="n"/>
      <c r="AD194" s="87" t="n"/>
      <c r="AE194" s="87" t="n"/>
      <c r="AI194" s="89" t="n">
        <v>0.01489</v>
      </c>
    </row>
    <row r="195" ht="15" customHeight="1">
      <c r="A195" s="98">
        <f>' Cobas assays'!A185</f>
        <v/>
      </c>
      <c r="B195" s="180" t="inlineStr">
        <is>
          <t>PROGESTERONE III</t>
        </is>
      </c>
      <c r="C195" s="99">
        <f>' Cobas assays'!C185</f>
        <v/>
      </c>
      <c r="D195" s="99">
        <f>' Cobas assays'!D185</f>
        <v/>
      </c>
      <c r="E195" s="178" t="n">
        <v>0.25</v>
      </c>
      <c r="F195" s="101">
        <f>1.65*(Q195)+N195</f>
        <v/>
      </c>
      <c r="G195" s="149">
        <f>(E195-N195)/Q195</f>
        <v/>
      </c>
      <c r="H195" s="99">
        <f>' Cobas assays'!N185</f>
        <v/>
      </c>
      <c r="I195" s="99">
        <f>' Cobas assays'!K185</f>
        <v/>
      </c>
      <c r="J195" s="99">
        <f>' Cobas assays'!L185</f>
        <v/>
      </c>
      <c r="K195" s="99">
        <f>' Cobas assays'!F185</f>
        <v/>
      </c>
      <c r="L195" s="101" t="inlineStr">
        <is>
          <t>NO VALUE</t>
        </is>
      </c>
      <c r="M195" s="170" t="n"/>
      <c r="N195" s="101">
        <f>ABS((I195-K195)/K195)</f>
        <v/>
      </c>
      <c r="O195" s="149">
        <f>N195/(SQRT(POWER(S195,2)+POWER(R195,2)))</f>
        <v/>
      </c>
      <c r="P195" s="149" t="n"/>
      <c r="Q195" s="100">
        <f>(J195/I195)</f>
        <v/>
      </c>
      <c r="R195" s="100" t="inlineStr">
        <is>
          <t>NO VALUE</t>
        </is>
      </c>
      <c r="S195" s="101" t="inlineStr">
        <is>
          <t>NO VALUE</t>
        </is>
      </c>
      <c r="T195" s="101" t="inlineStr">
        <is>
          <t>NO VALUE</t>
        </is>
      </c>
      <c r="U195" s="170" t="n"/>
      <c r="V195" s="167">
        <f>IF(G195&gt;5,"Sigma &gt;5",N195/(1.5*Q195))</f>
        <v/>
      </c>
      <c r="W195" s="167">
        <f>S195/R195</f>
        <v/>
      </c>
      <c r="X195" s="101">
        <f>SQRT(POWER(Q195,2)+POWER(S195,2))*SQRT(2)*$X$8</f>
        <v/>
      </c>
      <c r="Y195" s="101">
        <f>SQRT(Q195^2+S195^2)</f>
        <v/>
      </c>
      <c r="Z195" s="101">
        <f>$Z$8*Y195</f>
        <v/>
      </c>
      <c r="AA195" s="102">
        <f>Q195/S195</f>
        <v/>
      </c>
      <c r="AB195" s="198" t="n"/>
      <c r="AC195" s="179" t="n"/>
      <c r="AD195" s="87" t="n"/>
      <c r="AE195" s="87" t="n"/>
      <c r="AI195" s="89" t="n">
        <v>0.0146</v>
      </c>
    </row>
    <row r="196" ht="15" customHeight="1">
      <c r="A196" s="98">
        <f>' Cobas assays'!A186</f>
        <v/>
      </c>
      <c r="B196" s="180" t="inlineStr">
        <is>
          <t>PROLACTIN</t>
        </is>
      </c>
      <c r="C196" s="99">
        <f>' Cobas assays'!C186</f>
        <v/>
      </c>
      <c r="D196" s="99">
        <f>' Cobas assays'!D186</f>
        <v/>
      </c>
      <c r="E196" s="178" t="n">
        <v>0.147</v>
      </c>
      <c r="F196" s="101">
        <f>1.65*(Q196)+N196</f>
        <v/>
      </c>
      <c r="G196" s="149">
        <f>(E196-N196)/Q196</f>
        <v/>
      </c>
      <c r="H196" s="99">
        <f>' Cobas assays'!N186</f>
        <v/>
      </c>
      <c r="I196" s="99">
        <f>' Cobas assays'!K186</f>
        <v/>
      </c>
      <c r="J196" s="99">
        <f>' Cobas assays'!L186</f>
        <v/>
      </c>
      <c r="K196" s="99">
        <f>' Cobas assays'!F186</f>
        <v/>
      </c>
      <c r="L196" s="101" t="n">
        <v>0.052</v>
      </c>
      <c r="M196" s="170" t="inlineStr">
        <is>
          <t>OP</t>
        </is>
      </c>
      <c r="N196" s="101">
        <f>ABS((I196-K196)/K196)</f>
        <v/>
      </c>
      <c r="O196" s="149">
        <f>N196/(SQRT(POWER(S196,2)+POWER(R196,2)))</f>
        <v/>
      </c>
      <c r="P196" s="149" t="n"/>
      <c r="Q196" s="100">
        <f>(J196/I196)</f>
        <v/>
      </c>
      <c r="R196" s="100" t="n">
        <v>0.3495</v>
      </c>
      <c r="S196" s="101" t="n">
        <v>0.23</v>
      </c>
      <c r="T196" s="101" t="n">
        <v>0.058</v>
      </c>
      <c r="U196" s="170" t="n"/>
      <c r="V196" s="167">
        <f>IF(G196&gt;5,"Sigma &gt;5",N196/(1.5*Q196))</f>
        <v/>
      </c>
      <c r="W196" s="167">
        <f>S196/R196</f>
        <v/>
      </c>
      <c r="X196" s="101">
        <f>SQRT(POWER(Q196,2)+POWER(S196,2))*SQRT(2)*$X$8</f>
        <v/>
      </c>
      <c r="Y196" s="101">
        <f>SQRT(Q196^2+S196^2)</f>
        <v/>
      </c>
      <c r="Z196" s="101">
        <f>$Z$8*Y196</f>
        <v/>
      </c>
      <c r="AA196" s="102">
        <f>Q196/S196</f>
        <v/>
      </c>
      <c r="AB196" s="198" t="n"/>
      <c r="AC196" s="179" t="n"/>
      <c r="AD196" s="87" t="n"/>
      <c r="AE196" s="87" t="n"/>
      <c r="AI196" s="89" t="n">
        <v>0.01847</v>
      </c>
    </row>
    <row r="197" ht="15" customHeight="1">
      <c r="A197" s="98">
        <f>' Cobas assays'!A187</f>
        <v/>
      </c>
      <c r="B197" s="180" t="inlineStr">
        <is>
          <t>PROLACTIN</t>
        </is>
      </c>
      <c r="C197" s="99">
        <f>' Cobas assays'!C187</f>
        <v/>
      </c>
      <c r="D197" s="99">
        <f>' Cobas assays'!D187</f>
        <v/>
      </c>
      <c r="E197" s="178" t="n">
        <v>0.147</v>
      </c>
      <c r="F197" s="101">
        <f>1.65*(Q197)+N197</f>
        <v/>
      </c>
      <c r="G197" s="149">
        <f>(E197-N197)/Q197</f>
        <v/>
      </c>
      <c r="H197" s="99">
        <f>' Cobas assays'!N187</f>
        <v/>
      </c>
      <c r="I197" s="99">
        <f>' Cobas assays'!K187</f>
        <v/>
      </c>
      <c r="J197" s="99">
        <f>' Cobas assays'!L187</f>
        <v/>
      </c>
      <c r="K197" s="99">
        <f>' Cobas assays'!F187</f>
        <v/>
      </c>
      <c r="L197" s="101" t="n">
        <v>0.052</v>
      </c>
      <c r="M197" s="170" t="inlineStr">
        <is>
          <t>OP</t>
        </is>
      </c>
      <c r="N197" s="101">
        <f>ABS((I197-K197)/K197)</f>
        <v/>
      </c>
      <c r="O197" s="149">
        <f>N197/(SQRT(POWER(S197,2)+POWER(R197,2)))</f>
        <v/>
      </c>
      <c r="P197" s="149" t="n"/>
      <c r="Q197" s="100">
        <f>(J197/I197)</f>
        <v/>
      </c>
      <c r="R197" s="100" t="n">
        <v>0.3495</v>
      </c>
      <c r="S197" s="101" t="n">
        <v>0.23</v>
      </c>
      <c r="T197" s="101" t="n">
        <v>0.08799999999999999</v>
      </c>
      <c r="U197" s="170" t="n"/>
      <c r="V197" s="167">
        <f>IF(G197&gt;5,"Sigma &gt;5",N197/(1.5*Q197))</f>
        <v/>
      </c>
      <c r="W197" s="167">
        <f>S197/R197</f>
        <v/>
      </c>
      <c r="X197" s="101">
        <f>SQRT(POWER(Q197,2)+POWER(S197,2))*SQRT(2)*$X$8</f>
        <v/>
      </c>
      <c r="Y197" s="101">
        <f>SQRT(Q197^2+S197^2)</f>
        <v/>
      </c>
      <c r="Z197" s="101">
        <f>$Z$8*Y197</f>
        <v/>
      </c>
      <c r="AA197" s="102">
        <f>Q197/S197</f>
        <v/>
      </c>
      <c r="AB197" s="198" t="n"/>
      <c r="AC197" s="179" t="n"/>
      <c r="AD197" s="87" t="n"/>
      <c r="AE197" s="87" t="n"/>
      <c r="AI197" s="89" t="n">
        <v>0.02297</v>
      </c>
    </row>
    <row r="198" ht="15" customHeight="1">
      <c r="A198" s="98">
        <f>' Cobas assays'!A188</f>
        <v/>
      </c>
      <c r="B198" s="180" t="inlineStr">
        <is>
          <t>PROSTATE-SPECIFIC AG</t>
        </is>
      </c>
      <c r="C198" s="99">
        <f>' Cobas assays'!C188</f>
        <v/>
      </c>
      <c r="D198" s="99">
        <f>' Cobas assays'!D188</f>
        <v/>
      </c>
      <c r="E198" s="178" t="n">
        <v>0.168</v>
      </c>
      <c r="F198" s="101">
        <f>1.65*(Q198)+N198</f>
        <v/>
      </c>
      <c r="G198" s="149">
        <f>(E198-N198)/Q198</f>
        <v/>
      </c>
      <c r="H198" s="99">
        <f>' Cobas assays'!N188</f>
        <v/>
      </c>
      <c r="I198" s="99">
        <f>' Cobas assays'!K188</f>
        <v/>
      </c>
      <c r="J198" s="99">
        <f>' Cobas assays'!L188</f>
        <v/>
      </c>
      <c r="K198" s="99">
        <f>' Cobas assays'!F188</f>
        <v/>
      </c>
      <c r="L198" s="101" t="n">
        <v>0.093</v>
      </c>
      <c r="M198" s="170" t="inlineStr">
        <is>
          <t>OP</t>
        </is>
      </c>
      <c r="N198" s="101">
        <f>ABS((I198-K198)/K198)</f>
        <v/>
      </c>
      <c r="O198" s="149">
        <f>N198/(SQRT(POWER(S198,2)+POWER(R198,2)))</f>
        <v/>
      </c>
      <c r="P198" s="149" t="n"/>
      <c r="Q198" s="100">
        <f>(J198/I198)</f>
        <v/>
      </c>
      <c r="R198" s="100" t="n">
        <v>0.724</v>
      </c>
      <c r="S198" s="101" t="n">
        <v>0.181</v>
      </c>
      <c r="T198" s="101" t="n">
        <v>0.045</v>
      </c>
      <c r="U198" s="170" t="inlineStr">
        <is>
          <t>OP</t>
        </is>
      </c>
      <c r="V198" s="167">
        <f>IF(G198&gt;5,"Sigma &gt;5",N198/(1.5*Q198))</f>
        <v/>
      </c>
      <c r="W198" s="167">
        <f>S198/R198</f>
        <v/>
      </c>
      <c r="X198" s="101">
        <f>SQRT(POWER(Q198,2)+POWER(S198,2))*SQRT(2)*$X$8</f>
        <v/>
      </c>
      <c r="Y198" s="101">
        <f>SQRT(Q198^2+S198^2)</f>
        <v/>
      </c>
      <c r="Z198" s="101">
        <f>$Z$8*Y198</f>
        <v/>
      </c>
      <c r="AA198" s="102">
        <f>Q198/S198</f>
        <v/>
      </c>
      <c r="AB198" s="198" t="n"/>
      <c r="AC198" s="179" t="n"/>
      <c r="AD198" s="87" t="n"/>
      <c r="AE198" s="87" t="n"/>
      <c r="AI198" s="89" t="n">
        <v>0.01574</v>
      </c>
    </row>
    <row r="199" ht="15" customHeight="1">
      <c r="A199" s="98">
        <f>' Cobas assays'!A189</f>
        <v/>
      </c>
      <c r="B199" s="180" t="inlineStr">
        <is>
          <t>PROSTATE-SPECIFIC AG</t>
        </is>
      </c>
      <c r="C199" s="99">
        <f>' Cobas assays'!C189</f>
        <v/>
      </c>
      <c r="D199" s="99">
        <f>' Cobas assays'!D189</f>
        <v/>
      </c>
      <c r="E199" s="178" t="n">
        <v>0.168</v>
      </c>
      <c r="F199" s="101">
        <f>1.65*(Q199)+N199</f>
        <v/>
      </c>
      <c r="G199" s="149">
        <f>(E199-N199)/Q199</f>
        <v/>
      </c>
      <c r="H199" s="99">
        <f>' Cobas assays'!N189</f>
        <v/>
      </c>
      <c r="I199" s="99">
        <f>' Cobas assays'!K189</f>
        <v/>
      </c>
      <c r="J199" s="99">
        <f>' Cobas assays'!L189</f>
        <v/>
      </c>
      <c r="K199" s="99">
        <f>' Cobas assays'!F189</f>
        <v/>
      </c>
      <c r="L199" s="101" t="n">
        <v>0.093</v>
      </c>
      <c r="M199" s="170" t="inlineStr">
        <is>
          <t>OP</t>
        </is>
      </c>
      <c r="N199" s="101">
        <f>ABS((I199-K199)/K199)</f>
        <v/>
      </c>
      <c r="O199" s="149">
        <f>N199/(SQRT(POWER(S199,2)+POWER(R199,2)))</f>
        <v/>
      </c>
      <c r="P199" s="149" t="n"/>
      <c r="Q199" s="100">
        <f>(J199/I199)</f>
        <v/>
      </c>
      <c r="R199" s="100" t="n">
        <v>0.724</v>
      </c>
      <c r="S199" s="101" t="n">
        <v>0.181</v>
      </c>
      <c r="T199" s="101" t="n">
        <v>0.045</v>
      </c>
      <c r="U199" s="170" t="inlineStr">
        <is>
          <t>OP</t>
        </is>
      </c>
      <c r="V199" s="167">
        <f>IF(G199&gt;5,"Sigma &gt;5",N199/(1.5*Q199))</f>
        <v/>
      </c>
      <c r="W199" s="167">
        <f>S199/R199</f>
        <v/>
      </c>
      <c r="X199" s="101">
        <f>SQRT(POWER(Q199,2)+POWER(S199,2))*SQRT(2)*$X$8</f>
        <v/>
      </c>
      <c r="Y199" s="101">
        <f>SQRT(Q199^2+S199^2)</f>
        <v/>
      </c>
      <c r="Z199" s="101">
        <f>$Z$8*Y199</f>
        <v/>
      </c>
      <c r="AA199" s="102">
        <f>Q199/S199</f>
        <v/>
      </c>
      <c r="AB199" s="198" t="n"/>
      <c r="AC199" s="179" t="n"/>
      <c r="AD199" s="87" t="n"/>
      <c r="AE199" s="87" t="n"/>
      <c r="AI199" s="89" t="n">
        <v>0.01324</v>
      </c>
    </row>
    <row r="200" ht="15" customHeight="1">
      <c r="A200" s="98">
        <f>' Cobas assays'!A190</f>
        <v/>
      </c>
      <c r="B200" s="180" t="inlineStr">
        <is>
          <t>PROTEIN CSF</t>
        </is>
      </c>
      <c r="C200" s="99">
        <f>' Cobas assays'!C190</f>
        <v/>
      </c>
      <c r="D200" s="99">
        <f>' Cobas assays'!D190</f>
        <v/>
      </c>
      <c r="E200" s="178" t="n">
        <v>0.1</v>
      </c>
      <c r="F200" s="101">
        <f>1.65*(Q200)+N200</f>
        <v/>
      </c>
      <c r="G200" s="149">
        <f>(E200-N200)/Q200</f>
        <v/>
      </c>
      <c r="H200" s="99">
        <f>' Cobas assays'!N190</f>
        <v/>
      </c>
      <c r="I200" s="99">
        <f>' Cobas assays'!K190</f>
        <v/>
      </c>
      <c r="J200" s="99">
        <f>' Cobas assays'!L190</f>
        <v/>
      </c>
      <c r="K200" s="99">
        <f>' Cobas assays'!F190</f>
        <v/>
      </c>
      <c r="L200" s="101" t="n">
        <v>0.093</v>
      </c>
      <c r="M200" s="170" t="inlineStr">
        <is>
          <t>OP</t>
        </is>
      </c>
      <c r="N200" s="101">
        <f>ABS((I200-K200)/K200)</f>
        <v/>
      </c>
      <c r="O200" s="149">
        <f>N200/(SQRT(POWER(S200,2)+POWER(R200,2)))</f>
        <v/>
      </c>
      <c r="P200" s="149" t="n"/>
      <c r="Q200" s="100">
        <f>(J200/I200)</f>
        <v/>
      </c>
      <c r="R200" s="100" t="n">
        <v>0.724</v>
      </c>
      <c r="S200" s="101" t="n">
        <v>0.181</v>
      </c>
      <c r="T200" s="101" t="n">
        <v>0.045</v>
      </c>
      <c r="U200" s="170" t="inlineStr">
        <is>
          <t>OP</t>
        </is>
      </c>
      <c r="V200" s="167">
        <f>IF(G200&gt;5,"Sigma &gt;5",N200/(1.5*Q200))</f>
        <v/>
      </c>
      <c r="W200" s="167">
        <f>S200/R200</f>
        <v/>
      </c>
      <c r="X200" s="101">
        <f>SQRT(POWER(Q200,2)+POWER(S200,2))*SQRT(2)*$X$8</f>
        <v/>
      </c>
      <c r="Y200" s="101">
        <f>SQRT(Q200^2+S200^2)</f>
        <v/>
      </c>
      <c r="Z200" s="101">
        <f>$Z$8*Y200</f>
        <v/>
      </c>
      <c r="AA200" s="102">
        <f>Q200/S200</f>
        <v/>
      </c>
      <c r="AB200" s="198" t="n"/>
      <c r="AC200" s="179" t="n"/>
      <c r="AD200" s="87" t="n"/>
      <c r="AE200" s="87" t="n"/>
      <c r="AF200" s="103" t="n"/>
      <c r="AI200" s="89" t="n">
        <v>0.01312</v>
      </c>
    </row>
    <row r="201" ht="15" customHeight="1">
      <c r="A201" s="98">
        <f>' Cobas assays'!A191</f>
        <v/>
      </c>
      <c r="B201" s="180" t="inlineStr">
        <is>
          <t>PROTEIN CSF</t>
        </is>
      </c>
      <c r="C201" s="99">
        <f>' Cobas assays'!C191</f>
        <v/>
      </c>
      <c r="D201" s="99">
        <f>' Cobas assays'!D191</f>
        <v/>
      </c>
      <c r="E201" s="178" t="n">
        <v>0.1</v>
      </c>
      <c r="F201" s="101">
        <f>1.65*(Q201)+N201</f>
        <v/>
      </c>
      <c r="G201" s="149">
        <f>(E201-N201)/Q201</f>
        <v/>
      </c>
      <c r="H201" s="99">
        <f>' Cobas assays'!N191</f>
        <v/>
      </c>
      <c r="I201" s="99">
        <f>' Cobas assays'!K191</f>
        <v/>
      </c>
      <c r="J201" s="99">
        <f>' Cobas assays'!L191</f>
        <v/>
      </c>
      <c r="K201" s="99">
        <f>' Cobas assays'!F191</f>
        <v/>
      </c>
      <c r="L201" s="101" t="n">
        <v>0.093</v>
      </c>
      <c r="M201" s="170" t="inlineStr">
        <is>
          <t>OP</t>
        </is>
      </c>
      <c r="N201" s="101">
        <f>ABS((I201-K201)/K201)</f>
        <v/>
      </c>
      <c r="O201" s="149">
        <f>N201/(SQRT(POWER(S201,2)+POWER(R201,2)))</f>
        <v/>
      </c>
      <c r="P201" s="149" t="n"/>
      <c r="Q201" s="100">
        <f>(J201/I201)</f>
        <v/>
      </c>
      <c r="R201" s="100" t="n">
        <v>0.724</v>
      </c>
      <c r="S201" s="101" t="n">
        <v>0.181</v>
      </c>
      <c r="T201" s="101" t="n">
        <v>0.045</v>
      </c>
      <c r="U201" s="170" t="inlineStr">
        <is>
          <t>OP</t>
        </is>
      </c>
      <c r="V201" s="167">
        <f>IF(G201&gt;5,"Sigma &gt;5",N201/(1.5*Q201))</f>
        <v/>
      </c>
      <c r="W201" s="167">
        <f>S201/R201</f>
        <v/>
      </c>
      <c r="X201" s="101">
        <f>SQRT(POWER(Q201,2)+POWER(S201,2))*SQRT(2)*$X$8</f>
        <v/>
      </c>
      <c r="Y201" s="101">
        <f>SQRT(Q201^2+S201^2)</f>
        <v/>
      </c>
      <c r="Z201" s="101">
        <f>$Z$8*Y201</f>
        <v/>
      </c>
      <c r="AA201" s="102">
        <f>Q201/S201</f>
        <v/>
      </c>
      <c r="AB201" s="198" t="n"/>
      <c r="AC201" s="179" t="n"/>
      <c r="AD201" s="87" t="n"/>
      <c r="AE201" s="87" t="n"/>
      <c r="AF201" s="103" t="n"/>
      <c r="AI201" s="89" t="n">
        <v>0.01891</v>
      </c>
    </row>
    <row r="202" ht="15" customHeight="1">
      <c r="A202" s="98">
        <f>' Cobas assays'!A192</f>
        <v/>
      </c>
      <c r="B202" s="180" t="inlineStr">
        <is>
          <t>PROTEIN URINE</t>
        </is>
      </c>
      <c r="C202" s="99">
        <f>' Cobas assays'!C192</f>
        <v/>
      </c>
      <c r="D202" s="99">
        <f>' Cobas assays'!D192</f>
        <v/>
      </c>
      <c r="E202" s="178" t="n">
        <v>0.2</v>
      </c>
      <c r="F202" s="101">
        <f>1.65*(Q202)+N202</f>
        <v/>
      </c>
      <c r="G202" s="149">
        <f>(E202-N202)/Q202</f>
        <v/>
      </c>
      <c r="H202" s="99">
        <f>' Cobas assays'!N192</f>
        <v/>
      </c>
      <c r="I202" s="99">
        <f>' Cobas assays'!K192</f>
        <v/>
      </c>
      <c r="J202" s="99">
        <f>' Cobas assays'!L192</f>
        <v/>
      </c>
      <c r="K202" s="99">
        <f>' Cobas assays'!F192</f>
        <v/>
      </c>
      <c r="L202" s="101" t="inlineStr">
        <is>
          <t>NO VALUE</t>
        </is>
      </c>
      <c r="M202" s="170" t="n"/>
      <c r="N202" s="101">
        <f>ABS((I202-K202)/K202)</f>
        <v/>
      </c>
      <c r="O202" s="149">
        <f>N202/(SQRT(POWER(S202,2)+POWER(R202,2)))</f>
        <v/>
      </c>
      <c r="P202" s="149" t="n"/>
      <c r="Q202" s="100">
        <f>(J202/I202)</f>
        <v/>
      </c>
      <c r="R202" s="100" t="inlineStr">
        <is>
          <t>NO VALUE</t>
        </is>
      </c>
      <c r="S202" s="101" t="n">
        <v>0.1</v>
      </c>
      <c r="T202" s="101" t="inlineStr">
        <is>
          <t>NO VALUE</t>
        </is>
      </c>
      <c r="U202" s="170" t="n"/>
      <c r="V202" s="167">
        <f>IF(G202&gt;5,"Sigma &gt;5",N202/(1.5*Q202))</f>
        <v/>
      </c>
      <c r="W202" s="167">
        <f>S202/R202</f>
        <v/>
      </c>
      <c r="X202" s="101">
        <f>SQRT(POWER(Q202,2)+POWER(S202,2))*SQRT(2)*$X$8</f>
        <v/>
      </c>
      <c r="Y202" s="101">
        <f>SQRT(Q202^2+S202^2)</f>
        <v/>
      </c>
      <c r="Z202" s="101">
        <f>$Z$8*Y202</f>
        <v/>
      </c>
      <c r="AA202" s="102">
        <f>Q202/S202</f>
        <v/>
      </c>
      <c r="AB202" s="198" t="n"/>
      <c r="AC202" s="179" t="n"/>
      <c r="AD202" s="87" t="n"/>
      <c r="AE202" s="87" t="n"/>
      <c r="AI202" s="89" t="n">
        <v>0.01763</v>
      </c>
    </row>
    <row r="203" ht="15" customHeight="1">
      <c r="A203" s="98">
        <f>' Cobas assays'!A193</f>
        <v/>
      </c>
      <c r="B203" s="180" t="inlineStr">
        <is>
          <t>PROTEIN URINE</t>
        </is>
      </c>
      <c r="C203" s="99">
        <f>' Cobas assays'!C193</f>
        <v/>
      </c>
      <c r="D203" s="99">
        <f>' Cobas assays'!D193</f>
        <v/>
      </c>
      <c r="E203" s="178" t="n">
        <v>0.2</v>
      </c>
      <c r="F203" s="101">
        <f>1.65*(Q203)+N203</f>
        <v/>
      </c>
      <c r="G203" s="149">
        <f>(E203-N203)/Q203</f>
        <v/>
      </c>
      <c r="H203" s="99">
        <f>' Cobas assays'!N193</f>
        <v/>
      </c>
      <c r="I203" s="99">
        <f>' Cobas assays'!K193</f>
        <v/>
      </c>
      <c r="J203" s="99">
        <f>' Cobas assays'!L193</f>
        <v/>
      </c>
      <c r="K203" s="99">
        <f>' Cobas assays'!F193</f>
        <v/>
      </c>
      <c r="L203" s="101" t="inlineStr">
        <is>
          <t>NO VALUE</t>
        </is>
      </c>
      <c r="M203" s="170" t="n"/>
      <c r="N203" s="101">
        <f>ABS((I203-K203)/K203)</f>
        <v/>
      </c>
      <c r="O203" s="149">
        <f>N203/(SQRT(POWER(S203,2)+POWER(R203,2)))</f>
        <v/>
      </c>
      <c r="P203" s="149" t="n"/>
      <c r="Q203" s="100">
        <f>(J203/I203)</f>
        <v/>
      </c>
      <c r="R203" s="100" t="inlineStr">
        <is>
          <t>NO VALUE</t>
        </is>
      </c>
      <c r="S203" s="101" t="n">
        <v>0.1</v>
      </c>
      <c r="T203" s="101" t="inlineStr">
        <is>
          <t>NO VALUE</t>
        </is>
      </c>
      <c r="U203" s="170" t="n"/>
      <c r="V203" s="167">
        <f>IF(G203&gt;5,"Sigma &gt;5",N203/(1.5*Q203))</f>
        <v/>
      </c>
      <c r="W203" s="167">
        <f>S203/R203</f>
        <v/>
      </c>
      <c r="X203" s="101">
        <f>SQRT(POWER(Q203,2)+POWER(S203,2))*SQRT(2)*$X$8</f>
        <v/>
      </c>
      <c r="Y203" s="101">
        <f>SQRT(Q203^2+S203^2)</f>
        <v/>
      </c>
      <c r="Z203" s="101">
        <f>$Z$8*Y203</f>
        <v/>
      </c>
      <c r="AA203" s="102">
        <f>Q203/S203</f>
        <v/>
      </c>
      <c r="AB203" s="198" t="n"/>
      <c r="AC203" s="179" t="n"/>
      <c r="AD203" s="87" t="n"/>
      <c r="AE203" s="87" t="n"/>
      <c r="AI203" s="89" t="n">
        <v>0.02509</v>
      </c>
    </row>
    <row r="204" ht="15" customHeight="1">
      <c r="A204" s="124" t="inlineStr">
        <is>
          <t>LIAISON XL</t>
        </is>
      </c>
      <c r="B204" s="200" t="inlineStr">
        <is>
          <t>Renin</t>
        </is>
      </c>
      <c r="C204" s="48" t="inlineStr">
        <is>
          <t>RENIN L1</t>
        </is>
      </c>
      <c r="D204" s="48" t="n">
        <v>7520310</v>
      </c>
      <c r="E204" s="62" t="n">
        <v>20</v>
      </c>
      <c r="F204" s="101">
        <f>1.65*(Q204)+N204</f>
        <v/>
      </c>
      <c r="G204" s="149" t="n"/>
      <c r="H204" s="99" t="n"/>
      <c r="I204" s="99" t="n"/>
      <c r="J204" s="99" t="n"/>
      <c r="K204" s="99" t="n"/>
      <c r="L204" s="101" t="n"/>
      <c r="M204" s="170" t="n"/>
      <c r="N204" s="101" t="n"/>
      <c r="O204" s="149" t="n"/>
      <c r="P204" s="149" t="n"/>
      <c r="Q204" s="100" t="n"/>
      <c r="R204" s="100" t="n"/>
      <c r="S204" s="101" t="n"/>
      <c r="T204" s="101" t="n"/>
      <c r="U204" s="170" t="n"/>
      <c r="V204" s="167">
        <f>IF(G204&gt;5,"Sigma &gt;5",N204/(1.5*Q204))</f>
        <v/>
      </c>
      <c r="W204" s="167" t="n"/>
      <c r="X204" s="101" t="n"/>
      <c r="Y204" s="101" t="n"/>
      <c r="Z204" s="101" t="n"/>
      <c r="AA204" s="102" t="n"/>
      <c r="AB204" s="198" t="n"/>
      <c r="AC204" s="179" t="n"/>
      <c r="AD204" s="87" t="n"/>
      <c r="AE204" s="87" t="n"/>
    </row>
    <row r="205" ht="15" customHeight="1">
      <c r="A205" s="124" t="inlineStr">
        <is>
          <t>LIAISON XL</t>
        </is>
      </c>
      <c r="B205" s="200" t="inlineStr">
        <is>
          <t>Renin</t>
        </is>
      </c>
      <c r="C205" s="48" t="inlineStr">
        <is>
          <t>RENIN L2</t>
        </is>
      </c>
      <c r="D205" s="48" t="n">
        <v>7530310</v>
      </c>
      <c r="E205" s="62" t="n">
        <v>20</v>
      </c>
      <c r="F205" s="101">
        <f>1.65*(Q205)+N205</f>
        <v/>
      </c>
      <c r="G205" s="149" t="n"/>
      <c r="H205" s="99" t="n"/>
      <c r="I205" s="99" t="n"/>
      <c r="J205" s="99" t="n"/>
      <c r="K205" s="99" t="n"/>
      <c r="L205" s="101" t="n"/>
      <c r="M205" s="170" t="n"/>
      <c r="N205" s="101" t="n"/>
      <c r="O205" s="149" t="n"/>
      <c r="P205" s="149" t="n"/>
      <c r="Q205" s="100" t="n"/>
      <c r="R205" s="100" t="n"/>
      <c r="S205" s="101" t="n"/>
      <c r="T205" s="101" t="n"/>
      <c r="U205" s="170" t="n"/>
      <c r="V205" s="167">
        <f>IF(G205&gt;5,"Sigma &gt;5",N205/(1.5*Q205))</f>
        <v/>
      </c>
      <c r="W205" s="167" t="n"/>
      <c r="X205" s="101" t="n"/>
      <c r="Y205" s="101" t="n"/>
      <c r="Z205" s="101" t="n"/>
      <c r="AA205" s="102" t="n"/>
      <c r="AB205" s="198" t="n"/>
      <c r="AC205" s="179" t="n"/>
      <c r="AD205" s="87" t="n"/>
      <c r="AE205" s="87" t="n"/>
    </row>
    <row r="206" ht="15" customHeight="1">
      <c r="A206" s="98">
        <f>' Cobas assays'!A194</f>
        <v/>
      </c>
      <c r="B206" s="270" t="inlineStr">
        <is>
          <t>RHD3</t>
        </is>
      </c>
      <c r="C206" s="99">
        <f>' Cobas assays'!C194</f>
        <v/>
      </c>
      <c r="D206" s="99">
        <f>' Cobas assays'!D194</f>
        <v/>
      </c>
      <c r="E206" s="178" t="n">
        <v>0.06</v>
      </c>
      <c r="F206" s="101">
        <f>1.65*(Q206)+N206</f>
        <v/>
      </c>
      <c r="G206" s="149">
        <f>(E206-N206)/Q206</f>
        <v/>
      </c>
      <c r="H206" s="99">
        <f>' Cobas assays'!N194</f>
        <v/>
      </c>
      <c r="I206" s="99">
        <f>' Cobas assays'!K194</f>
        <v/>
      </c>
      <c r="J206" s="99">
        <f>' Cobas assays'!L194</f>
        <v/>
      </c>
      <c r="K206" s="99">
        <f>' Cobas assays'!F194</f>
        <v/>
      </c>
      <c r="L206" s="101" t="n">
        <v>0.022</v>
      </c>
      <c r="M206" s="170" t="inlineStr">
        <is>
          <t>MI</t>
        </is>
      </c>
      <c r="N206" s="101">
        <f>ABS((I206-K206)/K206)</f>
        <v/>
      </c>
      <c r="O206" s="149">
        <f>N206/(SQRT(POWER(S206,2)+POWER(R206,2)))</f>
        <v/>
      </c>
      <c r="P206" s="149" t="n"/>
      <c r="Q206" s="100">
        <f>(J206/I206)</f>
        <v/>
      </c>
      <c r="R206" s="100" t="n">
        <v>0.057</v>
      </c>
      <c r="S206" s="101" t="n">
        <v>0.0185</v>
      </c>
      <c r="T206" s="62" t="n">
        <v>8.9</v>
      </c>
      <c r="U206" s="174" t="inlineStr">
        <is>
          <t>OP</t>
        </is>
      </c>
      <c r="V206" s="167">
        <f>IF(G206&gt;5,"Sigma &gt;5",N206/(1.5*Q206))</f>
        <v/>
      </c>
      <c r="W206" s="167">
        <f>S206/R206</f>
        <v/>
      </c>
      <c r="X206" s="101">
        <f>SQRT(POWER(Q206,2)+POWER(S206,2))*SQRT(2)*$X$8</f>
        <v/>
      </c>
      <c r="Y206" s="101">
        <f>SQRT(Q206^2+S206^2)</f>
        <v/>
      </c>
      <c r="Z206" s="101">
        <f>$Z$8*Y206</f>
        <v/>
      </c>
      <c r="AA206" s="102">
        <f>Q206/S206</f>
        <v/>
      </c>
      <c r="AB206" s="198" t="n"/>
      <c r="AC206" s="179" t="n"/>
      <c r="AD206" s="87" t="n"/>
      <c r="AE206" s="87" t="n"/>
    </row>
    <row r="207" ht="15" customHeight="1">
      <c r="A207" s="98">
        <f>' Cobas assays'!A195</f>
        <v/>
      </c>
      <c r="B207" s="270" t="inlineStr">
        <is>
          <t>RHD3</t>
        </is>
      </c>
      <c r="C207" s="99">
        <f>' Cobas assays'!C195</f>
        <v/>
      </c>
      <c r="D207" s="99">
        <f>' Cobas assays'!D195</f>
        <v/>
      </c>
      <c r="E207" s="178" t="n">
        <v>0.06</v>
      </c>
      <c r="F207" s="101">
        <f>1.65*(Q207)+N207</f>
        <v/>
      </c>
      <c r="G207" s="149">
        <f>(E207-N207)/Q207</f>
        <v/>
      </c>
      <c r="H207" s="99">
        <f>' Cobas assays'!N195</f>
        <v/>
      </c>
      <c r="I207" s="99">
        <f>' Cobas assays'!K195</f>
        <v/>
      </c>
      <c r="J207" s="99">
        <f>' Cobas assays'!L195</f>
        <v/>
      </c>
      <c r="K207" s="99">
        <f>' Cobas assays'!F195</f>
        <v/>
      </c>
      <c r="L207" s="101" t="n">
        <v>0.022</v>
      </c>
      <c r="M207" s="170" t="inlineStr">
        <is>
          <t>MI</t>
        </is>
      </c>
      <c r="N207" s="101">
        <f>ABS((I207-K207)/K207)</f>
        <v/>
      </c>
      <c r="O207" s="149">
        <f>N207/(SQRT(POWER(S207,2)+POWER(R207,2)))</f>
        <v/>
      </c>
      <c r="P207" s="149" t="n"/>
      <c r="Q207" s="100">
        <f>(J207/I207)</f>
        <v/>
      </c>
      <c r="R207" s="100" t="n">
        <v>0.057</v>
      </c>
      <c r="S207" s="101" t="n">
        <v>0.0185</v>
      </c>
      <c r="T207" s="62" t="n">
        <v>8.9</v>
      </c>
      <c r="U207" s="174" t="inlineStr">
        <is>
          <t>OP</t>
        </is>
      </c>
      <c r="V207" s="167">
        <f>IF(G207&gt;5,"Sigma &gt;5",N207/(1.5*Q207))</f>
        <v/>
      </c>
      <c r="W207" s="167">
        <f>S207/R207</f>
        <v/>
      </c>
      <c r="X207" s="101">
        <f>SQRT(POWER(Q207,2)+POWER(S207,2))*SQRT(2)*$X$8</f>
        <v/>
      </c>
      <c r="Y207" s="101">
        <f>SQRT(Q207^2+S207^2)</f>
        <v/>
      </c>
      <c r="Z207" s="101">
        <f>$Z$8*Y207</f>
        <v/>
      </c>
      <c r="AA207" s="102">
        <f>Q207/S207</f>
        <v/>
      </c>
      <c r="AB207" s="198" t="n"/>
      <c r="AC207" s="179" t="n"/>
      <c r="AD207" s="87" t="n"/>
      <c r="AE207" s="87" t="n"/>
    </row>
    <row r="208" ht="15" customHeight="1">
      <c r="A208" s="98">
        <f>' Cobas assays'!A196</f>
        <v/>
      </c>
      <c r="B208" s="207" t="inlineStr">
        <is>
          <t>RHEUMATOID FACTOR</t>
        </is>
      </c>
      <c r="C208" s="99">
        <f>' Cobas assays'!C196</f>
        <v/>
      </c>
      <c r="D208" s="99">
        <f>' Cobas assays'!D196</f>
        <v/>
      </c>
      <c r="E208" s="178" t="n">
        <v>0.135</v>
      </c>
      <c r="F208" s="101">
        <f>1.65*(Q208)+N208</f>
        <v/>
      </c>
      <c r="G208" s="149">
        <f>(E208-N208)/Q208</f>
        <v/>
      </c>
      <c r="H208" s="99">
        <f>' Cobas assays'!N196</f>
        <v/>
      </c>
      <c r="I208" s="99">
        <f>' Cobas assays'!K196</f>
        <v/>
      </c>
      <c r="J208" s="99">
        <f>' Cobas assays'!L196</f>
        <v/>
      </c>
      <c r="K208" s="99">
        <f>' Cobas assays'!F196</f>
        <v/>
      </c>
      <c r="L208" s="101" t="n">
        <v>0.065</v>
      </c>
      <c r="M208" s="170" t="inlineStr">
        <is>
          <t>DE</t>
        </is>
      </c>
      <c r="N208" s="101">
        <f>ABS((I208-K208)/K208)</f>
        <v/>
      </c>
      <c r="O208" s="149">
        <f>N208/(SQRT(POWER(S208,2)+POWER(R208,2)))</f>
        <v/>
      </c>
      <c r="P208" s="149" t="n"/>
      <c r="Q208" s="100">
        <f>(J208/I208)</f>
        <v/>
      </c>
      <c r="R208" s="100" t="n">
        <v>0.245</v>
      </c>
      <c r="S208" s="100" t="n">
        <v>0.08500000000000001</v>
      </c>
      <c r="T208" s="101" t="n">
        <v>0.043</v>
      </c>
      <c r="U208" s="170" t="inlineStr">
        <is>
          <t>DE</t>
        </is>
      </c>
      <c r="V208" s="167">
        <f>IF(G208&gt;5,"Sigma &gt;5",N208/(1.5*Q208))</f>
        <v/>
      </c>
      <c r="W208" s="167">
        <f>S208/R208</f>
        <v/>
      </c>
      <c r="X208" s="101">
        <f>SQRT(POWER(Q208,2)+POWER(S208,2))*SQRT(2)*$X$8</f>
        <v/>
      </c>
      <c r="Y208" s="101">
        <f>SQRT(Q208^2+S208^2)</f>
        <v/>
      </c>
      <c r="Z208" s="101">
        <f>$Z$8*Y208</f>
        <v/>
      </c>
      <c r="AA208" s="102">
        <f>Q208/S208</f>
        <v/>
      </c>
      <c r="AB208" s="198" t="n"/>
      <c r="AC208" s="378" t="n"/>
      <c r="AD208" s="421" t="n"/>
      <c r="AE208" s="421" t="n"/>
      <c r="AI208" s="89" t="n">
        <v>0.04347</v>
      </c>
    </row>
    <row r="209" ht="15" customHeight="1">
      <c r="A209" s="98">
        <f>' Cobas assays'!A197</f>
        <v/>
      </c>
      <c r="B209" s="180" t="inlineStr">
        <is>
          <t>RHEUMATOID FACTOR</t>
        </is>
      </c>
      <c r="C209" s="99">
        <f>' Cobas assays'!C197</f>
        <v/>
      </c>
      <c r="D209" s="99">
        <f>' Cobas assays'!D197</f>
        <v/>
      </c>
      <c r="E209" s="178" t="n">
        <v>0.135</v>
      </c>
      <c r="F209" s="101">
        <f>1.65*(Q209)+N209</f>
        <v/>
      </c>
      <c r="G209" s="149">
        <f>(E209-N209)/Q209</f>
        <v/>
      </c>
      <c r="H209" s="99">
        <f>' Cobas assays'!N197</f>
        <v/>
      </c>
      <c r="I209" s="99">
        <f>' Cobas assays'!K197</f>
        <v/>
      </c>
      <c r="J209" s="99">
        <f>' Cobas assays'!L197</f>
        <v/>
      </c>
      <c r="K209" s="99">
        <f>' Cobas assays'!F197</f>
        <v/>
      </c>
      <c r="L209" s="101" t="n">
        <v>0.065</v>
      </c>
      <c r="M209" s="170" t="inlineStr">
        <is>
          <t>DE</t>
        </is>
      </c>
      <c r="N209" s="101">
        <f>ABS((I209-K209)/K209)</f>
        <v/>
      </c>
      <c r="O209" s="149">
        <f>N209/(SQRT(POWER(S209,2)+POWER(R209,2)))</f>
        <v/>
      </c>
      <c r="P209" s="149" t="n"/>
      <c r="Q209" s="100">
        <f>(J209/I209)</f>
        <v/>
      </c>
      <c r="R209" s="100" t="n">
        <v>0.245</v>
      </c>
      <c r="S209" s="100" t="n">
        <v>0.08500000000000001</v>
      </c>
      <c r="T209" s="101" t="n">
        <v>0.043</v>
      </c>
      <c r="U209" s="170" t="inlineStr">
        <is>
          <t>DE</t>
        </is>
      </c>
      <c r="V209" s="167">
        <f>IF(G209&gt;5,"Sigma &gt;5",N209/(1.5*Q209))</f>
        <v/>
      </c>
      <c r="W209" s="167">
        <f>S209/R209</f>
        <v/>
      </c>
      <c r="X209" s="101">
        <f>SQRT(POWER(Q209,2)+POWER(S209,2))*SQRT(2)*$X$8</f>
        <v/>
      </c>
      <c r="Y209" s="101">
        <f>SQRT(Q209^2+S209^2)</f>
        <v/>
      </c>
      <c r="Z209" s="101">
        <f>$Z$8*Y209</f>
        <v/>
      </c>
      <c r="AA209" s="102">
        <f>Q209/S209</f>
        <v/>
      </c>
      <c r="AB209" s="198" t="n"/>
      <c r="AC209" s="378" t="n"/>
      <c r="AD209" s="421" t="n"/>
      <c r="AE209" s="421" t="n"/>
      <c r="AI209" s="89" t="n">
        <v>0.03452</v>
      </c>
    </row>
    <row r="210" ht="15" customHeight="1">
      <c r="A210" s="98">
        <f>' Cobas assays'!A198</f>
        <v/>
      </c>
      <c r="B210" s="180" t="inlineStr">
        <is>
          <t>SERUM FOLATE III</t>
        </is>
      </c>
      <c r="C210" s="99">
        <f>' Cobas assays'!C198</f>
        <v/>
      </c>
      <c r="D210" s="99">
        <f>' Cobas assays'!D198</f>
        <v/>
      </c>
      <c r="E210" s="178" t="n">
        <v>0.39</v>
      </c>
      <c r="F210" s="101">
        <f>1.65*(Q210)+N210</f>
        <v/>
      </c>
      <c r="G210" s="149">
        <f>(E210-N210)/Q210</f>
        <v/>
      </c>
      <c r="H210" s="99">
        <f>' Cobas assays'!N198</f>
        <v/>
      </c>
      <c r="I210" s="99">
        <f>' Cobas assays'!K198</f>
        <v/>
      </c>
      <c r="J210" s="99">
        <f>' Cobas assays'!L198</f>
        <v/>
      </c>
      <c r="K210" s="99">
        <f>' Cobas assays'!F198</f>
        <v/>
      </c>
      <c r="L210" s="101" t="n">
        <v>0.192</v>
      </c>
      <c r="M210" s="170" t="inlineStr">
        <is>
          <t>DE</t>
        </is>
      </c>
      <c r="N210" s="101">
        <f>ABS((I210-K210)/K210)</f>
        <v/>
      </c>
      <c r="O210" s="149">
        <f>N210/(SQRT(POWER(S210,2)+POWER(R210,2)))</f>
        <v/>
      </c>
      <c r="P210" s="149" t="n"/>
      <c r="Q210" s="100">
        <f>(J210/I210)</f>
        <v/>
      </c>
      <c r="R210" s="100" t="n">
        <v>0.73</v>
      </c>
      <c r="S210" s="100" t="n">
        <v>0.24</v>
      </c>
      <c r="T210" s="101" t="n">
        <v>0.12</v>
      </c>
      <c r="U210" s="170" t="inlineStr">
        <is>
          <t>DE</t>
        </is>
      </c>
      <c r="V210" s="167">
        <f>IF(G210&gt;5,"Sigma &gt;5",N210/(1.5*Q210))</f>
        <v/>
      </c>
      <c r="W210" s="167">
        <f>S210/R210</f>
        <v/>
      </c>
      <c r="X210" s="101">
        <f>SQRT(POWER(Q210,2)+POWER(S210,2))*SQRT(2)*$X$8</f>
        <v/>
      </c>
      <c r="Y210" s="101">
        <f>SQRT(Q210^2+S210^2)</f>
        <v/>
      </c>
      <c r="Z210" s="101">
        <f>$Z$8*Y210</f>
        <v/>
      </c>
      <c r="AA210" s="102">
        <f>Q210/S210</f>
        <v/>
      </c>
      <c r="AB210" s="198" t="n"/>
      <c r="AC210" s="113" t="n"/>
      <c r="AD210" s="114" t="n"/>
      <c r="AE210" s="114" t="n"/>
    </row>
    <row r="211" ht="15" customHeight="1">
      <c r="A211" s="98">
        <f>' Cobas assays'!A199</f>
        <v/>
      </c>
      <c r="B211" s="180" t="inlineStr">
        <is>
          <t>SERUM FOLATE III</t>
        </is>
      </c>
      <c r="C211" s="99">
        <f>' Cobas assays'!C199</f>
        <v/>
      </c>
      <c r="D211" s="99">
        <f>' Cobas assays'!D199</f>
        <v/>
      </c>
      <c r="E211" s="178" t="n">
        <v>0.39</v>
      </c>
      <c r="F211" s="101">
        <f>1.65*(Q211)+N211</f>
        <v/>
      </c>
      <c r="G211" s="149">
        <f>(E211-N211)/Q211</f>
        <v/>
      </c>
      <c r="H211" s="99">
        <f>' Cobas assays'!N199</f>
        <v/>
      </c>
      <c r="I211" s="99">
        <f>' Cobas assays'!K199</f>
        <v/>
      </c>
      <c r="J211" s="99">
        <f>' Cobas assays'!L199</f>
        <v/>
      </c>
      <c r="K211" s="99">
        <f>' Cobas assays'!F199</f>
        <v/>
      </c>
      <c r="L211" s="101" t="n">
        <v>0.192</v>
      </c>
      <c r="M211" s="170" t="inlineStr">
        <is>
          <t>DE</t>
        </is>
      </c>
      <c r="N211" s="101">
        <f>ABS((I211-K211)/K211)</f>
        <v/>
      </c>
      <c r="O211" s="149">
        <f>N211/(SQRT(POWER(S211,2)+POWER(R211,2)))</f>
        <v/>
      </c>
      <c r="P211" s="149" t="n"/>
      <c r="Q211" s="100">
        <f>(J211/I211)</f>
        <v/>
      </c>
      <c r="R211" s="100" t="n">
        <v>0.73</v>
      </c>
      <c r="S211" s="100" t="n">
        <v>0.24</v>
      </c>
      <c r="T211" s="101" t="n">
        <v>0.12</v>
      </c>
      <c r="U211" s="170" t="inlineStr">
        <is>
          <t>DE</t>
        </is>
      </c>
      <c r="V211" s="167">
        <f>IF(G211&gt;5,"Sigma &gt;5",N211/(1.5*Q211))</f>
        <v/>
      </c>
      <c r="W211" s="167">
        <f>S211/R211</f>
        <v/>
      </c>
      <c r="X211" s="101">
        <f>SQRT(POWER(Q211,2)+POWER(S211,2))*SQRT(2)*$X$8</f>
        <v/>
      </c>
      <c r="Y211" s="101">
        <f>SQRT(Q211^2+S211^2)</f>
        <v/>
      </c>
      <c r="Z211" s="101">
        <f>$Z$8*Y211</f>
        <v/>
      </c>
      <c r="AA211" s="102">
        <f>Q211/S211</f>
        <v/>
      </c>
      <c r="AB211" s="198" t="n"/>
      <c r="AC211" s="113" t="n"/>
      <c r="AD211" s="114" t="n"/>
      <c r="AE211" s="114" t="n"/>
    </row>
    <row r="212" ht="15" customHeight="1">
      <c r="A212" s="98">
        <f>' Cobas assays'!A200</f>
        <v/>
      </c>
      <c r="B212" s="180" t="inlineStr">
        <is>
          <t>SEX HORMONE BINDING GLOBULIN</t>
        </is>
      </c>
      <c r="C212" s="99">
        <f>' Cobas assays'!C200</f>
        <v/>
      </c>
      <c r="D212" s="99">
        <f>' Cobas assays'!D200</f>
        <v/>
      </c>
      <c r="E212" s="178" t="n">
        <v>0.2042</v>
      </c>
      <c r="F212" s="101">
        <f>1.65*(Q212)+N212</f>
        <v/>
      </c>
      <c r="G212" s="149">
        <f>(E212-N212)/Q212</f>
        <v/>
      </c>
      <c r="H212" s="99">
        <f>' Cobas assays'!N200</f>
        <v/>
      </c>
      <c r="I212" s="99">
        <f>' Cobas assays'!K200</f>
        <v/>
      </c>
      <c r="J212" s="99">
        <f>' Cobas assays'!L200</f>
        <v/>
      </c>
      <c r="K212" s="99">
        <f>' Cobas assays'!F200</f>
        <v/>
      </c>
      <c r="L212" s="101" t="n">
        <v>0.09660000000000001</v>
      </c>
      <c r="M212" s="170" t="inlineStr">
        <is>
          <t>DE</t>
        </is>
      </c>
      <c r="N212" s="101">
        <f>ABS((I212-K212)/K212)</f>
        <v/>
      </c>
      <c r="O212" s="149">
        <f>N212/(SQRT(POWER(S212,2)+POWER(R212,2)))</f>
        <v/>
      </c>
      <c r="P212" s="149" t="n"/>
      <c r="Q212" s="100">
        <f>(J212/I212)</f>
        <v/>
      </c>
      <c r="R212" s="100" t="n">
        <v>0.3635</v>
      </c>
      <c r="S212" s="101" t="n">
        <v>0.1305</v>
      </c>
      <c r="T212" s="101" t="n">
        <v>0.0653</v>
      </c>
      <c r="U212" s="170" t="inlineStr">
        <is>
          <t>DE</t>
        </is>
      </c>
      <c r="V212" s="167">
        <f>IF(G212&gt;5,"Sigma &gt;5",N212/(1.5*Q212))</f>
        <v/>
      </c>
      <c r="W212" s="167">
        <f>S212/R212</f>
        <v/>
      </c>
      <c r="X212" s="101">
        <f>SQRT(POWER(Q212,2)+POWER(S212,2))*SQRT(2)*$X$8</f>
        <v/>
      </c>
      <c r="Y212" s="101">
        <f>SQRT(Q212^2+S212^2)</f>
        <v/>
      </c>
      <c r="Z212" s="101">
        <f>$Z$8*Y212</f>
        <v/>
      </c>
      <c r="AA212" s="102">
        <f>Q212/S212</f>
        <v/>
      </c>
      <c r="AB212" s="198" t="n"/>
      <c r="AC212" s="378" t="n"/>
      <c r="AD212" s="421" t="n"/>
      <c r="AE212" s="421" t="n"/>
      <c r="AI212" s="89" t="n">
        <v>0.0294</v>
      </c>
    </row>
    <row r="213" ht="15" customHeight="1">
      <c r="A213" s="98">
        <f>' Cobas assays'!A201</f>
        <v/>
      </c>
      <c r="B213" s="180" t="inlineStr">
        <is>
          <t>SEX HORMONE BINDING GLOBULIN</t>
        </is>
      </c>
      <c r="C213" s="99">
        <f>' Cobas assays'!C201</f>
        <v/>
      </c>
      <c r="D213" s="99">
        <f>' Cobas assays'!D201</f>
        <v/>
      </c>
      <c r="E213" s="178" t="n">
        <v>0.2042</v>
      </c>
      <c r="F213" s="101">
        <f>1.65*(Q213)+N213</f>
        <v/>
      </c>
      <c r="G213" s="149">
        <f>(E213-N213)/Q213</f>
        <v/>
      </c>
      <c r="H213" s="99">
        <f>' Cobas assays'!N201</f>
        <v/>
      </c>
      <c r="I213" s="99">
        <f>' Cobas assays'!K201</f>
        <v/>
      </c>
      <c r="J213" s="99">
        <f>' Cobas assays'!L201</f>
        <v/>
      </c>
      <c r="K213" s="99">
        <f>' Cobas assays'!F201</f>
        <v/>
      </c>
      <c r="L213" s="101" t="n">
        <v>0.09660000000000001</v>
      </c>
      <c r="M213" s="170" t="inlineStr">
        <is>
          <t>DE</t>
        </is>
      </c>
      <c r="N213" s="101">
        <f>ABS((I213-K213)/K213)</f>
        <v/>
      </c>
      <c r="O213" s="149">
        <f>N213/(SQRT(POWER(S213,2)+POWER(R213,2)))</f>
        <v/>
      </c>
      <c r="P213" s="149" t="n"/>
      <c r="Q213" s="100">
        <f>(J213/I213)</f>
        <v/>
      </c>
      <c r="R213" s="100" t="n">
        <v>0.3635</v>
      </c>
      <c r="S213" s="101" t="n">
        <v>0.1305</v>
      </c>
      <c r="T213" s="101" t="n">
        <v>0.0653</v>
      </c>
      <c r="U213" s="170" t="inlineStr">
        <is>
          <t>DE</t>
        </is>
      </c>
      <c r="V213" s="167">
        <f>IF(G213&gt;5,"Sigma &gt;5",N213/(1.5*Q213))</f>
        <v/>
      </c>
      <c r="W213" s="167">
        <f>S213/R213</f>
        <v/>
      </c>
      <c r="X213" s="101">
        <f>SQRT(POWER(Q213,2)+POWER(S213,2))*SQRT(2)*$X$8</f>
        <v/>
      </c>
      <c r="Y213" s="101">
        <f>SQRT(Q213^2+S213^2)</f>
        <v/>
      </c>
      <c r="Z213" s="101">
        <f>$Z$8*Y213</f>
        <v/>
      </c>
      <c r="AA213" s="102">
        <f>Q213/S213</f>
        <v/>
      </c>
      <c r="AB213" s="198" t="n"/>
      <c r="AC213" s="378" t="n"/>
      <c r="AD213" s="421" t="n"/>
      <c r="AE213" s="421" t="n"/>
      <c r="AI213" s="89" t="n">
        <v>0.02744</v>
      </c>
    </row>
    <row r="214" ht="15" customHeight="1">
      <c r="A214" s="98">
        <f>' Cobas assays'!A202</f>
        <v/>
      </c>
      <c r="B214" s="180" t="inlineStr">
        <is>
          <t>SODIUM</t>
        </is>
      </c>
      <c r="C214" s="99">
        <f>' Cobas assays'!C202</f>
        <v/>
      </c>
      <c r="D214" s="99">
        <f>' Cobas assays'!D202</f>
        <v/>
      </c>
      <c r="E214" s="178" t="n">
        <v>0.02</v>
      </c>
      <c r="F214" s="101">
        <f>1.65*(Q214)+N214</f>
        <v/>
      </c>
      <c r="G214" s="149">
        <f>(E214-N214)/Q214</f>
        <v/>
      </c>
      <c r="H214" s="99">
        <f>' Cobas assays'!N202</f>
        <v/>
      </c>
      <c r="I214" s="99">
        <f>' Cobas assays'!K202</f>
        <v/>
      </c>
      <c r="J214" s="99">
        <f>' Cobas assays'!L202</f>
        <v/>
      </c>
      <c r="K214" s="99">
        <f>' Cobas assays'!F202</f>
        <v/>
      </c>
      <c r="L214" s="101" t="n">
        <v>0.003</v>
      </c>
      <c r="M214" s="170" t="inlineStr">
        <is>
          <t>MI</t>
        </is>
      </c>
      <c r="N214" s="101">
        <f>ABS((I214-K214)/K214)</f>
        <v/>
      </c>
      <c r="O214" s="149">
        <f>N214/(SQRT(POWER(S214,2)+POWER(R214,2)))</f>
        <v/>
      </c>
      <c r="P214" s="149" t="n"/>
      <c r="Q214" s="100">
        <f>(J214/I214)</f>
        <v/>
      </c>
      <c r="R214" s="100" t="n">
        <v>0.007</v>
      </c>
      <c r="S214" s="101" t="n">
        <v>0.006</v>
      </c>
      <c r="T214" s="101" t="n">
        <v>0.005</v>
      </c>
      <c r="U214" s="170" t="inlineStr">
        <is>
          <t>MI</t>
        </is>
      </c>
      <c r="V214" s="167">
        <f>IF(G214&gt;5,"Sigma &gt;5",N214/(1.5*Q214))</f>
        <v/>
      </c>
      <c r="W214" s="167">
        <f>S214/R214</f>
        <v/>
      </c>
      <c r="X214" s="101">
        <f>SQRT(POWER(Q214,2)+POWER(S214,2))*SQRT(2)*$X$8</f>
        <v/>
      </c>
      <c r="Y214" s="101">
        <f>SQRT(Q214^2+S214^2)</f>
        <v/>
      </c>
      <c r="Z214" s="101">
        <f>$Z$8*Y214</f>
        <v/>
      </c>
      <c r="AA214" s="102">
        <f>Q214/S214</f>
        <v/>
      </c>
      <c r="AB214" s="198" t="n"/>
      <c r="AC214" s="378" t="n"/>
      <c r="AD214" s="421" t="n"/>
      <c r="AE214" s="421" t="n"/>
      <c r="AI214" s="89" t="n">
        <v>0.03759999999999999</v>
      </c>
    </row>
    <row r="215" ht="15" customHeight="1">
      <c r="A215" s="98">
        <f>' Cobas assays'!A203</f>
        <v/>
      </c>
      <c r="B215" s="180" t="inlineStr">
        <is>
          <t>SODIUM</t>
        </is>
      </c>
      <c r="C215" s="99">
        <f>' Cobas assays'!C203</f>
        <v/>
      </c>
      <c r="D215" s="99">
        <f>' Cobas assays'!D203</f>
        <v/>
      </c>
      <c r="E215" s="178" t="n">
        <v>0.02</v>
      </c>
      <c r="F215" s="101">
        <f>1.65*(Q215)+N215</f>
        <v/>
      </c>
      <c r="G215" s="149">
        <f>(E215-N215)/Q215</f>
        <v/>
      </c>
      <c r="H215" s="99">
        <f>' Cobas assays'!N203</f>
        <v/>
      </c>
      <c r="I215" s="99">
        <f>' Cobas assays'!K203</f>
        <v/>
      </c>
      <c r="J215" s="99">
        <f>' Cobas assays'!L203</f>
        <v/>
      </c>
      <c r="K215" s="99">
        <f>' Cobas assays'!F203</f>
        <v/>
      </c>
      <c r="L215" s="101" t="n">
        <v>0.003</v>
      </c>
      <c r="M215" s="170" t="inlineStr">
        <is>
          <t>MI</t>
        </is>
      </c>
      <c r="N215" s="101">
        <f>ABS((I215-K215)/K215)</f>
        <v/>
      </c>
      <c r="O215" s="149">
        <f>N215/(SQRT(POWER(S215,2)+POWER(R215,2)))</f>
        <v/>
      </c>
      <c r="P215" s="149" t="n"/>
      <c r="Q215" s="100">
        <f>(J215/I215)</f>
        <v/>
      </c>
      <c r="R215" s="100" t="n">
        <v>0.007</v>
      </c>
      <c r="S215" s="101" t="n">
        <v>0.006</v>
      </c>
      <c r="T215" s="101" t="n">
        <v>0.005</v>
      </c>
      <c r="U215" s="170" t="inlineStr">
        <is>
          <t>MI</t>
        </is>
      </c>
      <c r="V215" s="167">
        <f>IF(G215&gt;5,"Sigma &gt;5",N215/(1.5*Q215))</f>
        <v/>
      </c>
      <c r="W215" s="167">
        <f>S215/R215</f>
        <v/>
      </c>
      <c r="X215" s="101">
        <f>SQRT(POWER(Q215,2)+POWER(S215,2))*SQRT(2)*$X$8</f>
        <v/>
      </c>
      <c r="Y215" s="101">
        <f>SQRT(Q215^2+S215^2)</f>
        <v/>
      </c>
      <c r="Z215" s="101">
        <f>$Z$8*Y215</f>
        <v/>
      </c>
      <c r="AA215" s="102">
        <f>Q215/S215</f>
        <v/>
      </c>
      <c r="AB215" s="198" t="n"/>
      <c r="AC215" s="378" t="n"/>
      <c r="AD215" s="421" t="n"/>
      <c r="AE215" s="421" t="n"/>
      <c r="AF215" s="103" t="n"/>
      <c r="AI215" s="89" t="n">
        <v>0.03156</v>
      </c>
    </row>
    <row r="216" ht="15" customHeight="1">
      <c r="A216" s="98">
        <f>' Cobas assays'!A204</f>
        <v/>
      </c>
      <c r="B216" s="180" t="inlineStr">
        <is>
          <t>SODIUM</t>
        </is>
      </c>
      <c r="C216" s="99">
        <f>' Cobas assays'!C204</f>
        <v/>
      </c>
      <c r="D216" s="99">
        <f>' Cobas assays'!D204</f>
        <v/>
      </c>
      <c r="E216" s="178" t="n">
        <v>0.02</v>
      </c>
      <c r="F216" s="101">
        <f>1.65*(Q216)+N216</f>
        <v/>
      </c>
      <c r="G216" s="149">
        <f>(E216-N216)/Q216</f>
        <v/>
      </c>
      <c r="H216" s="99">
        <f>' Cobas assays'!N204</f>
        <v/>
      </c>
      <c r="I216" s="99">
        <f>' Cobas assays'!K204</f>
        <v/>
      </c>
      <c r="J216" s="99">
        <f>' Cobas assays'!L204</f>
        <v/>
      </c>
      <c r="K216" s="99">
        <f>' Cobas assays'!F204</f>
        <v/>
      </c>
      <c r="L216" s="101" t="n">
        <v>0.003</v>
      </c>
      <c r="M216" s="170" t="inlineStr">
        <is>
          <t>MI</t>
        </is>
      </c>
      <c r="N216" s="101">
        <f>ABS((I216-K216)/K216)</f>
        <v/>
      </c>
      <c r="O216" s="149">
        <f>N216/(SQRT(POWER(S216,2)+POWER(R216,2)))</f>
        <v/>
      </c>
      <c r="P216" s="149" t="n"/>
      <c r="Q216" s="100">
        <f>(J216/I216)</f>
        <v/>
      </c>
      <c r="R216" s="100" t="n">
        <v>0.007</v>
      </c>
      <c r="S216" s="101" t="n">
        <v>0.006</v>
      </c>
      <c r="T216" s="101" t="n">
        <v>0.005</v>
      </c>
      <c r="U216" s="170" t="inlineStr">
        <is>
          <t>MI</t>
        </is>
      </c>
      <c r="V216" s="167">
        <f>IF(G216&gt;5,"Sigma &gt;5",N216/(1.5*Q216))</f>
        <v/>
      </c>
      <c r="W216" s="167">
        <f>S216/R216</f>
        <v/>
      </c>
      <c r="X216" s="101">
        <f>SQRT(POWER(Q216,2)+POWER(S216,2))*SQRT(2)*$X$8</f>
        <v/>
      </c>
      <c r="Y216" s="101">
        <f>SQRT(Q216^2+S216^2)</f>
        <v/>
      </c>
      <c r="Z216" s="101">
        <f>$Z$8*Y216</f>
        <v/>
      </c>
      <c r="AA216" s="102">
        <f>Q216/S216</f>
        <v/>
      </c>
      <c r="AB216" s="198" t="n"/>
      <c r="AC216" s="377" t="n"/>
      <c r="AD216" s="421" t="n"/>
      <c r="AE216" s="418" t="n"/>
      <c r="AI216" s="89" t="n">
        <v>0.02981</v>
      </c>
    </row>
    <row r="217" ht="15" customHeight="1">
      <c r="A217" s="98">
        <f>' Cobas assays'!A205</f>
        <v/>
      </c>
      <c r="B217" s="180" t="inlineStr">
        <is>
          <t>SODIUM</t>
        </is>
      </c>
      <c r="C217" s="99">
        <f>' Cobas assays'!C205</f>
        <v/>
      </c>
      <c r="D217" s="99">
        <f>' Cobas assays'!D205</f>
        <v/>
      </c>
      <c r="E217" s="178" t="n">
        <v>0.02</v>
      </c>
      <c r="F217" s="101">
        <f>1.65*(Q217)+N217</f>
        <v/>
      </c>
      <c r="G217" s="149">
        <f>(E217-N217)/Q217</f>
        <v/>
      </c>
      <c r="H217" s="99">
        <f>' Cobas assays'!N205</f>
        <v/>
      </c>
      <c r="I217" s="99">
        <f>' Cobas assays'!K205</f>
        <v/>
      </c>
      <c r="J217" s="99">
        <f>' Cobas assays'!L205</f>
        <v/>
      </c>
      <c r="K217" s="99">
        <f>' Cobas assays'!F205</f>
        <v/>
      </c>
      <c r="L217" s="101" t="n">
        <v>0.003</v>
      </c>
      <c r="M217" s="170" t="inlineStr">
        <is>
          <t>MI</t>
        </is>
      </c>
      <c r="N217" s="101">
        <f>ABS((I217-K217)/K217)</f>
        <v/>
      </c>
      <c r="O217" s="149">
        <f>N217/(SQRT(POWER(S217,2)+POWER(R217,2)))</f>
        <v/>
      </c>
      <c r="P217" s="149" t="n"/>
      <c r="Q217" s="100">
        <f>(J217/I217)</f>
        <v/>
      </c>
      <c r="R217" s="100" t="n">
        <v>0.007</v>
      </c>
      <c r="S217" s="101" t="n">
        <v>0.006</v>
      </c>
      <c r="T217" s="101" t="n">
        <v>0.005</v>
      </c>
      <c r="U217" s="170" t="inlineStr">
        <is>
          <t>MI</t>
        </is>
      </c>
      <c r="V217" s="167">
        <f>IF(G217&gt;5,"Sigma &gt;5",N217/(1.5*Q217))</f>
        <v/>
      </c>
      <c r="W217" s="167">
        <f>S217/R217</f>
        <v/>
      </c>
      <c r="X217" s="101">
        <f>SQRT(POWER(Q217,2)+POWER(S217,2))*SQRT(2)*$X$8</f>
        <v/>
      </c>
      <c r="Y217" s="101">
        <f>SQRT(Q217^2+S217^2)</f>
        <v/>
      </c>
      <c r="Z217" s="101">
        <f>$Z$8*Y217</f>
        <v/>
      </c>
      <c r="AA217" s="102">
        <f>Q217/S217</f>
        <v/>
      </c>
      <c r="AB217" s="198" t="n"/>
      <c r="AC217" s="377" t="n"/>
      <c r="AD217" s="421" t="n"/>
      <c r="AE217" s="418" t="n"/>
      <c r="AI217" s="89" t="n">
        <v>0.00936</v>
      </c>
    </row>
    <row r="218" ht="15" customHeight="1">
      <c r="A218" s="98">
        <f>' Cobas assays'!A206</f>
        <v/>
      </c>
      <c r="B218" s="180" t="inlineStr">
        <is>
          <t>SODIUM URINE</t>
        </is>
      </c>
      <c r="C218" s="99">
        <f>' Cobas assays'!C206</f>
        <v/>
      </c>
      <c r="D218" s="99">
        <f>' Cobas assays'!D206</f>
        <v/>
      </c>
      <c r="E218" s="178" t="n">
        <v>0.1</v>
      </c>
      <c r="F218" s="101">
        <f>1.65*(Q218)+N218</f>
        <v/>
      </c>
      <c r="G218" s="149">
        <f>(E218-N218)/Q218</f>
        <v/>
      </c>
      <c r="H218" s="99">
        <f>' Cobas assays'!N206</f>
        <v/>
      </c>
      <c r="I218" s="99">
        <f>' Cobas assays'!K206</f>
        <v/>
      </c>
      <c r="J218" s="99">
        <f>' Cobas assays'!L206</f>
        <v/>
      </c>
      <c r="K218" s="99">
        <f>' Cobas assays'!F206</f>
        <v/>
      </c>
      <c r="L218" s="101" t="n">
        <v>0.003</v>
      </c>
      <c r="M218" s="170" t="inlineStr">
        <is>
          <t>MI</t>
        </is>
      </c>
      <c r="N218" s="101">
        <f>ABS((I218-K218)/K218)</f>
        <v/>
      </c>
      <c r="O218" s="149">
        <f>N218/(SQRT(POWER(S218,2)+POWER(R218,2)))</f>
        <v/>
      </c>
      <c r="P218" s="149" t="n"/>
      <c r="Q218" s="100">
        <f>(J218/I218)</f>
        <v/>
      </c>
      <c r="R218" s="100" t="n">
        <v>0.007</v>
      </c>
      <c r="S218" s="101" t="n">
        <v>0.006</v>
      </c>
      <c r="T218" s="101" t="n">
        <v>0.005</v>
      </c>
      <c r="U218" s="170" t="inlineStr">
        <is>
          <t>MI</t>
        </is>
      </c>
      <c r="V218" s="167">
        <f>IF(G218&gt;5,"Sigma &gt;5",N218/(1.5*Q218))</f>
        <v/>
      </c>
      <c r="W218" s="167">
        <f>S218/R218</f>
        <v/>
      </c>
      <c r="X218" s="101">
        <f>SQRT(POWER(Q218,2)+POWER(S218,2))*SQRT(2)*$X$8</f>
        <v/>
      </c>
      <c r="Y218" s="101">
        <f>SQRT(Q218^2+S218^2)</f>
        <v/>
      </c>
      <c r="Z218" s="101">
        <f>$Z$8*Y218</f>
        <v/>
      </c>
      <c r="AA218" s="102">
        <f>Q218/S218</f>
        <v/>
      </c>
      <c r="AB218" s="198" t="n"/>
      <c r="AC218" s="377" t="n"/>
      <c r="AD218" s="421" t="n"/>
      <c r="AE218" s="418" t="n"/>
      <c r="AI218" s="89" t="n">
        <v>0.01233</v>
      </c>
    </row>
    <row r="219" ht="15" customHeight="1">
      <c r="A219" s="98">
        <f>' Cobas assays'!A207</f>
        <v/>
      </c>
      <c r="B219" s="180" t="inlineStr">
        <is>
          <t>SODIUM URINE</t>
        </is>
      </c>
      <c r="C219" s="99">
        <f>' Cobas assays'!C207</f>
        <v/>
      </c>
      <c r="D219" s="99">
        <f>' Cobas assays'!D207</f>
        <v/>
      </c>
      <c r="E219" s="178" t="n">
        <v>0.1</v>
      </c>
      <c r="F219" s="101">
        <f>1.65*(Q219)+N219</f>
        <v/>
      </c>
      <c r="G219" s="149">
        <f>(E219-N219)/Q219</f>
        <v/>
      </c>
      <c r="H219" s="99">
        <f>' Cobas assays'!N207</f>
        <v/>
      </c>
      <c r="I219" s="99">
        <f>' Cobas assays'!K207</f>
        <v/>
      </c>
      <c r="J219" s="99">
        <f>' Cobas assays'!L207</f>
        <v/>
      </c>
      <c r="K219" s="99">
        <f>' Cobas assays'!F207</f>
        <v/>
      </c>
      <c r="L219" s="101" t="n">
        <v>0.003</v>
      </c>
      <c r="M219" s="170" t="inlineStr">
        <is>
          <t>MI</t>
        </is>
      </c>
      <c r="N219" s="101">
        <f>ABS((I219-K219)/K219)</f>
        <v/>
      </c>
      <c r="O219" s="149">
        <f>N219/(SQRT(POWER(S219,2)+POWER(R219,2)))</f>
        <v/>
      </c>
      <c r="P219" s="149" t="n"/>
      <c r="Q219" s="100">
        <f>(J219/I219)</f>
        <v/>
      </c>
      <c r="R219" s="100" t="n">
        <v>0.007</v>
      </c>
      <c r="S219" s="101" t="n">
        <v>0.006</v>
      </c>
      <c r="T219" s="101" t="n">
        <v>0.005</v>
      </c>
      <c r="U219" s="170" t="inlineStr">
        <is>
          <t>MI</t>
        </is>
      </c>
      <c r="V219" s="167">
        <f>IF(G219&gt;5,"Sigma &gt;5",N219/(1.5*Q219))</f>
        <v/>
      </c>
      <c r="W219" s="167">
        <f>S219/R219</f>
        <v/>
      </c>
      <c r="X219" s="101">
        <f>SQRT(POWER(Q219,2)+POWER(S219,2))*SQRT(2)*$X$8</f>
        <v/>
      </c>
      <c r="Y219" s="101">
        <f>SQRT(Q219^2+S219^2)</f>
        <v/>
      </c>
      <c r="Z219" s="101">
        <f>$Z$8*Y219</f>
        <v/>
      </c>
      <c r="AA219" s="102">
        <f>Q219/S219</f>
        <v/>
      </c>
      <c r="AB219" s="198" t="n"/>
      <c r="AC219" s="377" t="n"/>
      <c r="AD219" s="421" t="n"/>
      <c r="AE219" s="418" t="n"/>
      <c r="AI219" s="89" t="n">
        <v>0.0222</v>
      </c>
    </row>
    <row r="220" ht="15" customHeight="1">
      <c r="A220" s="98">
        <f>' Cobas assays'!A208</f>
        <v/>
      </c>
      <c r="B220" s="180" t="inlineStr">
        <is>
          <t>TESTOSTERONE</t>
        </is>
      </c>
      <c r="C220" s="99">
        <f>' Cobas assays'!C208</f>
        <v/>
      </c>
      <c r="D220" s="99">
        <f>' Cobas assays'!D208</f>
        <v/>
      </c>
      <c r="E220" s="178" t="n">
        <v>0.1361</v>
      </c>
      <c r="F220" s="101">
        <f>1.65*(Q220)+N220</f>
        <v/>
      </c>
      <c r="G220" s="149">
        <f>(E220-N220)/Q220</f>
        <v/>
      </c>
      <c r="H220" s="99">
        <f>' Cobas assays'!N208</f>
        <v/>
      </c>
      <c r="I220" s="99">
        <f>' Cobas assays'!K208</f>
        <v/>
      </c>
      <c r="J220" s="99">
        <f>' Cobas assays'!L208</f>
        <v/>
      </c>
      <c r="K220" s="99">
        <f>' Cobas assays'!F208</f>
        <v/>
      </c>
      <c r="L220" s="101" t="n">
        <v>0.0598</v>
      </c>
      <c r="M220" s="170" t="inlineStr">
        <is>
          <t>DE</t>
        </is>
      </c>
      <c r="N220" s="101">
        <f>ABS((I220-K220)/K220)</f>
        <v/>
      </c>
      <c r="O220" s="149">
        <f>N220/(SQRT(POWER(S220,2)+POWER(R220,2)))</f>
        <v/>
      </c>
      <c r="P220" s="149" t="n"/>
      <c r="Q220" s="100">
        <f>(J220/I220)</f>
        <v/>
      </c>
      <c r="R220" s="100" t="n">
        <v>0.2205</v>
      </c>
      <c r="S220" s="101" t="n">
        <v>0.0925</v>
      </c>
      <c r="T220" s="101" t="n">
        <v>0.0463</v>
      </c>
      <c r="U220" s="170" t="inlineStr">
        <is>
          <t>DE</t>
        </is>
      </c>
      <c r="V220" s="167">
        <f>IF(G220&gt;5,"Sigma &gt;5",N220/(1.5*Q220))</f>
        <v/>
      </c>
      <c r="W220" s="167">
        <f>S220/R220</f>
        <v/>
      </c>
      <c r="X220" s="101">
        <f>SQRT(POWER(Q220,2)+POWER(S220,2))*SQRT(2)*$X$8</f>
        <v/>
      </c>
      <c r="Y220" s="101">
        <f>SQRT(Q220^2+S220^2)</f>
        <v/>
      </c>
      <c r="Z220" s="101">
        <f>$Z$8*Y220</f>
        <v/>
      </c>
      <c r="AA220" s="102">
        <f>Q220/S220</f>
        <v/>
      </c>
      <c r="AB220" s="198" t="n"/>
      <c r="AC220" s="378" t="n"/>
      <c r="AD220" s="421" t="n"/>
      <c r="AE220" s="421" t="n"/>
      <c r="AI220" s="89" t="n">
        <v>0.0105</v>
      </c>
    </row>
    <row r="221" ht="15" customHeight="1">
      <c r="A221" s="98">
        <f>' Cobas assays'!A209</f>
        <v/>
      </c>
      <c r="B221" s="180" t="inlineStr">
        <is>
          <t>TESTOSTERONE</t>
        </is>
      </c>
      <c r="C221" s="99">
        <f>' Cobas assays'!C209</f>
        <v/>
      </c>
      <c r="D221" s="99">
        <f>' Cobas assays'!D209</f>
        <v/>
      </c>
      <c r="E221" s="178" t="n">
        <v>0.136</v>
      </c>
      <c r="F221" s="101">
        <f>1.65*(Q221)+N221</f>
        <v/>
      </c>
      <c r="G221" s="149">
        <f>(E221-N221)/Q221</f>
        <v/>
      </c>
      <c r="H221" s="99">
        <f>' Cobas assays'!N209</f>
        <v/>
      </c>
      <c r="I221" s="99">
        <f>' Cobas assays'!K209</f>
        <v/>
      </c>
      <c r="J221" s="99">
        <f>' Cobas assays'!L209</f>
        <v/>
      </c>
      <c r="K221" s="99">
        <f>' Cobas assays'!F209</f>
        <v/>
      </c>
      <c r="L221" s="101" t="n">
        <v>0.0598</v>
      </c>
      <c r="M221" s="170" t="inlineStr">
        <is>
          <t>DE</t>
        </is>
      </c>
      <c r="N221" s="101">
        <f>ABS((I221-K221)/K221)</f>
        <v/>
      </c>
      <c r="O221" s="149">
        <f>N221/(SQRT(POWER(S221,2)+POWER(R221,2)))</f>
        <v/>
      </c>
      <c r="P221" s="149" t="n"/>
      <c r="Q221" s="100">
        <f>(J221/I221)</f>
        <v/>
      </c>
      <c r="R221" s="100" t="n">
        <v>0.2205</v>
      </c>
      <c r="S221" s="101" t="n">
        <v>0.0925</v>
      </c>
      <c r="T221" s="101" t="n">
        <v>0.0463</v>
      </c>
      <c r="U221" s="170" t="inlineStr">
        <is>
          <t>DE</t>
        </is>
      </c>
      <c r="V221" s="167">
        <f>IF(G221&gt;5,"Sigma &gt;5",N221/(1.5*Q221))</f>
        <v/>
      </c>
      <c r="W221" s="167">
        <f>S221/R221</f>
        <v/>
      </c>
      <c r="X221" s="101">
        <f>SQRT(POWER(Q221,2)+POWER(S221,2))*SQRT(2)*$X$8</f>
        <v/>
      </c>
      <c r="Y221" s="101">
        <f>SQRT(Q221^2+S221^2)</f>
        <v/>
      </c>
      <c r="Z221" s="101">
        <f>$Z$8*Y221</f>
        <v/>
      </c>
      <c r="AA221" s="102">
        <f>Q221/S221</f>
        <v/>
      </c>
      <c r="AB221" s="198" t="n"/>
      <c r="AC221" s="378" t="n"/>
      <c r="AD221" s="421" t="n"/>
      <c r="AE221" s="421" t="n"/>
      <c r="AI221" s="89" t="n">
        <v>0.00912</v>
      </c>
    </row>
    <row r="222" ht="15" customHeight="1">
      <c r="A222" s="98">
        <f>' Cobas assays'!A210</f>
        <v/>
      </c>
      <c r="B222" s="180" t="inlineStr">
        <is>
          <t>THYROGLOBULIN v2</t>
        </is>
      </c>
      <c r="C222" s="99">
        <f>' Cobas assays'!C210</f>
        <v/>
      </c>
      <c r="D222" s="99">
        <f>' Cobas assays'!D210</f>
        <v/>
      </c>
      <c r="E222" s="178" t="n">
        <v>0.11</v>
      </c>
      <c r="F222" s="101">
        <f>1.65*(Q222)+N222</f>
        <v/>
      </c>
      <c r="G222" s="149">
        <f>(E222-N222)/Q222</f>
        <v/>
      </c>
      <c r="H222" s="99">
        <f>' Cobas assays'!N210</f>
        <v/>
      </c>
      <c r="I222" s="99">
        <f>' Cobas assays'!K210</f>
        <v/>
      </c>
      <c r="J222" s="99">
        <f>' Cobas assays'!L210</f>
        <v/>
      </c>
      <c r="K222" s="99">
        <f>' Cobas assays'!F210</f>
        <v/>
      </c>
      <c r="L222" s="101" t="n">
        <v>0.052</v>
      </c>
      <c r="M222" s="170" t="inlineStr">
        <is>
          <t>OP</t>
        </is>
      </c>
      <c r="N222" s="101">
        <f>ABS((I222-K222)/K222)</f>
        <v/>
      </c>
      <c r="O222" s="149">
        <f>N222/(SQRT(POWER(S222,2)+POWER(R222,2)))</f>
        <v/>
      </c>
      <c r="P222" s="149" t="n"/>
      <c r="Q222" s="100">
        <f>(J222/I222)</f>
        <v/>
      </c>
      <c r="R222" s="100" t="n">
        <v>0.39</v>
      </c>
      <c r="S222" s="101" t="n">
        <v>0.14</v>
      </c>
      <c r="T222" s="101" t="n">
        <v>0.035</v>
      </c>
      <c r="U222" s="170" t="inlineStr">
        <is>
          <t>OP</t>
        </is>
      </c>
      <c r="V222" s="167">
        <f>IF(G222&gt;5,"Sigma &gt;5",N222/(1.5*Q222))</f>
        <v/>
      </c>
      <c r="W222" s="167">
        <f>S222/R222</f>
        <v/>
      </c>
      <c r="X222" s="101">
        <f>SQRT(POWER(Q222,2)+POWER(S222,2))*SQRT(2)*$X$8</f>
        <v/>
      </c>
      <c r="Y222" s="101">
        <f>SQRT(Q222^2+S222^2)</f>
        <v/>
      </c>
      <c r="Z222" s="101">
        <f>$Z$8*Y222</f>
        <v/>
      </c>
      <c r="AA222" s="102">
        <f>Q222/S222</f>
        <v/>
      </c>
      <c r="AB222" s="198" t="n"/>
      <c r="AC222" s="378" t="n"/>
      <c r="AD222" s="421" t="n"/>
      <c r="AE222" s="421" t="n"/>
      <c r="AI222" s="89" t="n">
        <v>0.02512</v>
      </c>
    </row>
    <row r="223" ht="15" customHeight="1">
      <c r="A223" s="98">
        <f>' Cobas assays'!A211</f>
        <v/>
      </c>
      <c r="B223" s="180" t="inlineStr">
        <is>
          <t>THYROGLOBULIN v2</t>
        </is>
      </c>
      <c r="C223" s="99">
        <f>' Cobas assays'!C211</f>
        <v/>
      </c>
      <c r="D223" s="99">
        <f>' Cobas assays'!D211</f>
        <v/>
      </c>
      <c r="E223" s="178" t="n">
        <v>0.11</v>
      </c>
      <c r="F223" s="101">
        <f>1.65*(Q223)+N223</f>
        <v/>
      </c>
      <c r="G223" s="149">
        <f>(E223-N223)/Q223</f>
        <v/>
      </c>
      <c r="H223" s="99">
        <f>' Cobas assays'!N211</f>
        <v/>
      </c>
      <c r="I223" s="99">
        <f>' Cobas assays'!K211</f>
        <v/>
      </c>
      <c r="J223" s="99">
        <f>' Cobas assays'!L211</f>
        <v/>
      </c>
      <c r="K223" s="99">
        <f>' Cobas assays'!F211</f>
        <v/>
      </c>
      <c r="L223" s="101" t="n">
        <v>0.052</v>
      </c>
      <c r="M223" s="170" t="inlineStr">
        <is>
          <t>OP</t>
        </is>
      </c>
      <c r="N223" s="101">
        <f>ABS((I223-K223)/K223)</f>
        <v/>
      </c>
      <c r="O223" s="149">
        <f>N223/(SQRT(POWER(S223,2)+POWER(R223,2)))</f>
        <v/>
      </c>
      <c r="P223" s="149" t="n"/>
      <c r="Q223" s="100">
        <f>(J223/I223)</f>
        <v/>
      </c>
      <c r="R223" s="100" t="n">
        <v>0.39</v>
      </c>
      <c r="S223" s="101" t="n">
        <v>0.14</v>
      </c>
      <c r="T223" s="101" t="n">
        <v>0.035</v>
      </c>
      <c r="U223" s="170" t="inlineStr">
        <is>
          <t>OP</t>
        </is>
      </c>
      <c r="V223" s="167">
        <f>IF(G223&gt;5,"Sigma &gt;5",N223/(1.5*Q223))</f>
        <v/>
      </c>
      <c r="W223" s="167">
        <f>S223/R223</f>
        <v/>
      </c>
      <c r="X223" s="101">
        <f>SQRT(POWER(Q223,2)+POWER(S223,2))*SQRT(2)*$X$8</f>
        <v/>
      </c>
      <c r="Y223" s="101">
        <f>SQRT(Q223^2+S223^2)</f>
        <v/>
      </c>
      <c r="Z223" s="101">
        <f>$Z$8*Y223</f>
        <v/>
      </c>
      <c r="AA223" s="102">
        <f>Q223/S223</f>
        <v/>
      </c>
      <c r="AB223" s="198" t="n"/>
      <c r="AC223" s="378" t="n"/>
      <c r="AD223" s="421" t="n"/>
      <c r="AE223" s="421" t="n"/>
      <c r="AI223" s="89" t="n">
        <v>0.03862</v>
      </c>
    </row>
    <row r="224" ht="15" customHeight="1">
      <c r="A224" s="98">
        <f>' Cobas assays'!A212</f>
        <v/>
      </c>
      <c r="B224" s="180" t="inlineStr">
        <is>
          <t>THYROID STIMULATING HORMONE</t>
        </is>
      </c>
      <c r="C224" s="99">
        <f>' Cobas assays'!C212</f>
        <v/>
      </c>
      <c r="D224" s="99">
        <f>' Cobas assays'!D212</f>
        <v/>
      </c>
      <c r="E224" s="178" t="n">
        <v>0.119</v>
      </c>
      <c r="F224" s="101">
        <f>1.65*(Q224)+N224</f>
        <v/>
      </c>
      <c r="G224" s="149">
        <f>(E224-N224)/Q224</f>
        <v/>
      </c>
      <c r="H224" s="99">
        <f>' Cobas assays'!N212</f>
        <v/>
      </c>
      <c r="I224" s="99">
        <f>' Cobas assays'!K212</f>
        <v/>
      </c>
      <c r="J224" s="99">
        <f>' Cobas assays'!L212</f>
        <v/>
      </c>
      <c r="K224" s="99">
        <f>' Cobas assays'!F212</f>
        <v/>
      </c>
      <c r="L224" s="101" t="n">
        <v>0.039</v>
      </c>
      <c r="M224" s="170" t="inlineStr">
        <is>
          <t>OP</t>
        </is>
      </c>
      <c r="N224" s="101">
        <f>ABS((I224-K224)/K224)</f>
        <v/>
      </c>
      <c r="O224" s="149">
        <f>N224/(SQRT(POWER(S224,2)+POWER(R224,2)))</f>
        <v/>
      </c>
      <c r="P224" s="149" t="n"/>
      <c r="Q224" s="100">
        <f>(J224/I224)</f>
        <v/>
      </c>
      <c r="R224" s="100" t="n">
        <v>0.246</v>
      </c>
      <c r="S224" s="101" t="n">
        <v>0.193</v>
      </c>
      <c r="T224" s="101" t="n">
        <v>0.048</v>
      </c>
      <c r="U224" s="170" t="inlineStr">
        <is>
          <t>OP</t>
        </is>
      </c>
      <c r="V224" s="167">
        <f>IF(G224&gt;5,"Sigma &gt;5",N224/(1.5*Q224))</f>
        <v/>
      </c>
      <c r="W224" s="167">
        <f>S224/R224</f>
        <v/>
      </c>
      <c r="X224" s="101">
        <f>SQRT(POWER(Q224,2)+POWER(S224,2))*SQRT(2)*$X$8</f>
        <v/>
      </c>
      <c r="Y224" s="101">
        <f>SQRT(Q224^2+S224^2)</f>
        <v/>
      </c>
      <c r="Z224" s="101">
        <f>$Z$8*Y224</f>
        <v/>
      </c>
      <c r="AA224" s="102">
        <f>Q224/S224</f>
        <v/>
      </c>
      <c r="AB224" s="198" t="n"/>
      <c r="AC224" s="378" t="n"/>
      <c r="AD224" s="421" t="n"/>
      <c r="AE224" s="421" t="n"/>
      <c r="AI224" s="89" t="n">
        <v>0.03734</v>
      </c>
    </row>
    <row r="225" ht="15" customHeight="1">
      <c r="A225" s="98">
        <f>' Cobas assays'!A213</f>
        <v/>
      </c>
      <c r="B225" s="180" t="inlineStr">
        <is>
          <t>THYROID STIMULATING HORMONE</t>
        </is>
      </c>
      <c r="C225" s="99">
        <f>' Cobas assays'!C213</f>
        <v/>
      </c>
      <c r="D225" s="99">
        <f>' Cobas assays'!D213</f>
        <v/>
      </c>
      <c r="E225" s="178" t="n">
        <v>0.119</v>
      </c>
      <c r="F225" s="101">
        <f>1.65*(Q225)+N225</f>
        <v/>
      </c>
      <c r="G225" s="149">
        <f>(E225-N225)/Q225</f>
        <v/>
      </c>
      <c r="H225" s="99">
        <f>' Cobas assays'!N213</f>
        <v/>
      </c>
      <c r="I225" s="99">
        <f>' Cobas assays'!K213</f>
        <v/>
      </c>
      <c r="J225" s="99">
        <f>' Cobas assays'!L213</f>
        <v/>
      </c>
      <c r="K225" s="99">
        <f>' Cobas assays'!F213</f>
        <v/>
      </c>
      <c r="L225" s="101" t="n">
        <v>0.039</v>
      </c>
      <c r="M225" s="170" t="inlineStr">
        <is>
          <t>OP</t>
        </is>
      </c>
      <c r="N225" s="101">
        <f>ABS((I225-K225)/K225)</f>
        <v/>
      </c>
      <c r="O225" s="149">
        <f>N225/(SQRT(POWER(S225,2)+POWER(R225,2)))</f>
        <v/>
      </c>
      <c r="P225" s="149" t="n"/>
      <c r="Q225" s="100">
        <f>(J225/I225)</f>
        <v/>
      </c>
      <c r="R225" s="100" t="n">
        <v>0.246</v>
      </c>
      <c r="S225" s="101" t="n">
        <v>0.193</v>
      </c>
      <c r="T225" s="101" t="n">
        <v>0.048</v>
      </c>
      <c r="U225" s="170" t="inlineStr">
        <is>
          <t>OP</t>
        </is>
      </c>
      <c r="V225" s="167">
        <f>IF(G225&gt;5,"Sigma &gt;5",N225/(1.5*Q225))</f>
        <v/>
      </c>
      <c r="W225" s="167">
        <f>S225/R225</f>
        <v/>
      </c>
      <c r="X225" s="101">
        <f>SQRT(POWER(Q225,2)+POWER(S225,2))*SQRT(2)*$X$8</f>
        <v/>
      </c>
      <c r="Y225" s="101">
        <f>SQRT(Q225^2+S225^2)</f>
        <v/>
      </c>
      <c r="Z225" s="101">
        <f>$Z$8*Y225</f>
        <v/>
      </c>
      <c r="AA225" s="102">
        <f>Q225/S225</f>
        <v/>
      </c>
      <c r="AB225" s="198" t="n"/>
      <c r="AC225" s="378" t="n"/>
      <c r="AD225" s="421" t="n"/>
      <c r="AE225" s="421" t="n"/>
      <c r="AF225" s="103" t="n"/>
      <c r="AI225" s="89" t="n">
        <v>0.06565</v>
      </c>
    </row>
    <row r="226" ht="15" customHeight="1">
      <c r="A226" s="98">
        <f>' Cobas assays'!A214</f>
        <v/>
      </c>
      <c r="B226" s="180" t="inlineStr">
        <is>
          <t>THYROID STIMULATING HORMONE</t>
        </is>
      </c>
      <c r="C226" s="99">
        <f>' Cobas assays'!C214</f>
        <v/>
      </c>
      <c r="D226" s="99">
        <f>' Cobas assays'!D214</f>
        <v/>
      </c>
      <c r="E226" s="178" t="n">
        <v>0.119</v>
      </c>
      <c r="F226" s="101">
        <f>1.65*(Q226)+N226</f>
        <v/>
      </c>
      <c r="G226" s="149">
        <f>(E226-N226)/Q226</f>
        <v/>
      </c>
      <c r="H226" s="99">
        <f>' Cobas assays'!N214</f>
        <v/>
      </c>
      <c r="I226" s="99">
        <f>' Cobas assays'!K214</f>
        <v/>
      </c>
      <c r="J226" s="99">
        <f>' Cobas assays'!L214</f>
        <v/>
      </c>
      <c r="K226" s="99">
        <f>' Cobas assays'!F214</f>
        <v/>
      </c>
      <c r="L226" s="101" t="n">
        <v>0.039</v>
      </c>
      <c r="M226" s="170" t="inlineStr">
        <is>
          <t>OP</t>
        </is>
      </c>
      <c r="N226" s="101">
        <f>ABS((I226-K226)/K226)</f>
        <v/>
      </c>
      <c r="O226" s="149">
        <f>N226/(SQRT(POWER(S226,2)+POWER(R226,2)))</f>
        <v/>
      </c>
      <c r="P226" s="149" t="n"/>
      <c r="Q226" s="100">
        <f>(J226/I226)</f>
        <v/>
      </c>
      <c r="R226" s="100" t="n">
        <v>0.246</v>
      </c>
      <c r="S226" s="101" t="n">
        <v>0.193</v>
      </c>
      <c r="T226" s="101" t="n">
        <v>0.048</v>
      </c>
      <c r="U226" s="170" t="inlineStr">
        <is>
          <t>OP</t>
        </is>
      </c>
      <c r="V226" s="167">
        <f>IF(G226&gt;5,"Sigma &gt;5",N226/(1.5*Q226))</f>
        <v/>
      </c>
      <c r="W226" s="167">
        <f>S226/R226</f>
        <v/>
      </c>
      <c r="X226" s="101">
        <f>SQRT(POWER(Q226,2)+POWER(S226,2))*SQRT(2)*$X$8</f>
        <v/>
      </c>
      <c r="Y226" s="101">
        <f>SQRT(Q226^2+S226^2)</f>
        <v/>
      </c>
      <c r="Z226" s="101">
        <f>$Z$8*Y226</f>
        <v/>
      </c>
      <c r="AA226" s="102">
        <f>Q226/S226</f>
        <v/>
      </c>
      <c r="AB226" s="198" t="n"/>
      <c r="AC226" s="378" t="n"/>
      <c r="AD226" s="421" t="n"/>
      <c r="AE226" s="421" t="n"/>
      <c r="AI226" s="89" t="n">
        <v>0.03457</v>
      </c>
    </row>
    <row r="227" ht="15" customHeight="1">
      <c r="A227" s="98">
        <f>' Cobas assays'!A215</f>
        <v/>
      </c>
      <c r="B227" s="180" t="inlineStr">
        <is>
          <t>THYROID STIMULATING HORMONE</t>
        </is>
      </c>
      <c r="C227" s="99">
        <f>' Cobas assays'!C215</f>
        <v/>
      </c>
      <c r="D227" s="99">
        <f>' Cobas assays'!D215</f>
        <v/>
      </c>
      <c r="E227" s="178" t="n">
        <v>0.119</v>
      </c>
      <c r="F227" s="101">
        <f>1.65*(Q227)+N227</f>
        <v/>
      </c>
      <c r="G227" s="149">
        <f>(E227-N227)/Q227</f>
        <v/>
      </c>
      <c r="H227" s="99">
        <f>' Cobas assays'!N215</f>
        <v/>
      </c>
      <c r="I227" s="99">
        <f>' Cobas assays'!K215</f>
        <v/>
      </c>
      <c r="J227" s="99">
        <f>' Cobas assays'!L215</f>
        <v/>
      </c>
      <c r="K227" s="99">
        <f>' Cobas assays'!F215</f>
        <v/>
      </c>
      <c r="L227" s="101" t="n">
        <v>0.039</v>
      </c>
      <c r="M227" s="170" t="inlineStr">
        <is>
          <t>OP</t>
        </is>
      </c>
      <c r="N227" s="101">
        <f>ABS((I227-K227)/K227)</f>
        <v/>
      </c>
      <c r="O227" s="149">
        <f>N227/(SQRT(POWER(S227,2)+POWER(R227,2)))</f>
        <v/>
      </c>
      <c r="P227" s="149" t="n"/>
      <c r="Q227" s="100">
        <f>(J227/I227)</f>
        <v/>
      </c>
      <c r="R227" s="100" t="n">
        <v>0.246</v>
      </c>
      <c r="S227" s="101" t="n">
        <v>0.193</v>
      </c>
      <c r="T227" s="101" t="n">
        <v>0.048</v>
      </c>
      <c r="U227" s="170" t="inlineStr">
        <is>
          <t>OP</t>
        </is>
      </c>
      <c r="V227" s="167">
        <f>IF(G227&gt;5,"Sigma &gt;5",N227/(1.5*Q227))</f>
        <v/>
      </c>
      <c r="W227" s="167">
        <f>S227/R227</f>
        <v/>
      </c>
      <c r="X227" s="101">
        <f>SQRT(POWER(Q227,2)+POWER(S227,2))*SQRT(2)*$X$8</f>
        <v/>
      </c>
      <c r="Y227" s="101">
        <f>SQRT(Q227^2+S227^2)</f>
        <v/>
      </c>
      <c r="Z227" s="101">
        <f>$Z$8*Y227</f>
        <v/>
      </c>
      <c r="AA227" s="102">
        <f>Q227/S227</f>
        <v/>
      </c>
      <c r="AB227" s="198" t="n"/>
      <c r="AC227" s="378" t="n"/>
      <c r="AD227" s="421" t="n"/>
      <c r="AE227" s="421" t="n"/>
      <c r="AF227" s="103" t="n"/>
      <c r="AI227" s="89" t="n">
        <v>0.01472</v>
      </c>
    </row>
    <row r="228" ht="15" customHeight="1">
      <c r="A228" s="98">
        <f>' Cobas assays'!A216</f>
        <v/>
      </c>
      <c r="B228" s="180" t="inlineStr">
        <is>
          <t>TOTAL BILIRUBIN</t>
        </is>
      </c>
      <c r="C228" s="99">
        <f>' Cobas assays'!C216</f>
        <v/>
      </c>
      <c r="D228" s="99">
        <f>' Cobas assays'!D216</f>
        <v/>
      </c>
      <c r="E228" s="267" t="n">
        <v>0.2</v>
      </c>
      <c r="F228" s="101">
        <f>1.65*(Q228)+N228</f>
        <v/>
      </c>
      <c r="G228" s="149">
        <f>(E228-N228)/Q228</f>
        <v/>
      </c>
      <c r="H228" s="99">
        <f>' Cobas assays'!N216</f>
        <v/>
      </c>
      <c r="I228" s="99">
        <f>' Cobas assays'!K216</f>
        <v/>
      </c>
      <c r="J228" s="99">
        <f>' Cobas assays'!L216</f>
        <v/>
      </c>
      <c r="K228" s="99">
        <f>' Cobas assays'!F216</f>
        <v/>
      </c>
      <c r="L228" s="268" t="n">
        <v>0.083</v>
      </c>
      <c r="M228" s="170" t="inlineStr">
        <is>
          <t>D</t>
        </is>
      </c>
      <c r="N228" s="101">
        <f>ABS((I228-K228)/K228)</f>
        <v/>
      </c>
      <c r="O228" s="149">
        <f>N228/(SQRT(POWER(S228,2)+POWER(R228,2)))</f>
        <v/>
      </c>
      <c r="P228" s="149" t="n"/>
      <c r="Q228" s="100">
        <f>(J228/I228)</f>
        <v/>
      </c>
      <c r="R228" s="266" t="n">
        <v>0.266</v>
      </c>
      <c r="S228" s="268" t="n">
        <v>0.2</v>
      </c>
      <c r="T228" s="268" t="n">
        <v>0.1</v>
      </c>
      <c r="U228" s="170" t="inlineStr">
        <is>
          <t>D</t>
        </is>
      </c>
      <c r="V228" s="167">
        <f>IF(G228&gt;5,"Sigma &gt;5",N228/(1.5*Q228))</f>
        <v/>
      </c>
      <c r="W228" s="167">
        <f>S228/R228</f>
        <v/>
      </c>
      <c r="X228" s="101">
        <f>SQRT(POWER(Q228,2)+POWER(S228,2))*SQRT(2)*$X$8</f>
        <v/>
      </c>
      <c r="Y228" s="101">
        <f>SQRT(Q228^2+S228^2)</f>
        <v/>
      </c>
      <c r="Z228" s="101">
        <f>$Z$8*Y228</f>
        <v/>
      </c>
      <c r="AA228" s="102">
        <f>Q228/S228</f>
        <v/>
      </c>
      <c r="AB228" s="198" t="n"/>
      <c r="AC228" s="378" t="n"/>
      <c r="AD228" s="421" t="n"/>
      <c r="AE228" s="421" t="n"/>
      <c r="AI228" s="89" t="n">
        <v>0.01274</v>
      </c>
    </row>
    <row r="229" ht="15" customHeight="1">
      <c r="A229" s="98">
        <f>' Cobas assays'!A217</f>
        <v/>
      </c>
      <c r="B229" s="180" t="inlineStr">
        <is>
          <t>TOTAL BILIRUBIN</t>
        </is>
      </c>
      <c r="C229" s="99">
        <f>' Cobas assays'!C217</f>
        <v/>
      </c>
      <c r="D229" s="99">
        <f>' Cobas assays'!D217</f>
        <v/>
      </c>
      <c r="E229" s="267" t="n">
        <v>0.2</v>
      </c>
      <c r="F229" s="101">
        <f>1.65*(Q229)+N229</f>
        <v/>
      </c>
      <c r="G229" s="149">
        <f>(E229-N229)/Q229</f>
        <v/>
      </c>
      <c r="H229" s="99">
        <f>' Cobas assays'!N217</f>
        <v/>
      </c>
      <c r="I229" s="99">
        <f>' Cobas assays'!K217</f>
        <v/>
      </c>
      <c r="J229" s="99">
        <f>' Cobas assays'!L217</f>
        <v/>
      </c>
      <c r="K229" s="99">
        <f>' Cobas assays'!F217</f>
        <v/>
      </c>
      <c r="L229" s="268" t="n">
        <v>0.083</v>
      </c>
      <c r="M229" s="170" t="inlineStr">
        <is>
          <t>D</t>
        </is>
      </c>
      <c r="N229" s="101">
        <f>ABS((I229-K229)/K229)</f>
        <v/>
      </c>
      <c r="O229" s="149">
        <f>N229/(SQRT(POWER(S229,2)+POWER(R229,2)))</f>
        <v/>
      </c>
      <c r="P229" s="149" t="n"/>
      <c r="Q229" s="100">
        <f>(J229/I229)</f>
        <v/>
      </c>
      <c r="R229" s="266" t="n">
        <v>0.266</v>
      </c>
      <c r="S229" s="268" t="n">
        <v>0.2</v>
      </c>
      <c r="T229" s="268" t="n">
        <v>0.1</v>
      </c>
      <c r="U229" s="170" t="inlineStr">
        <is>
          <t>D</t>
        </is>
      </c>
      <c r="V229" s="167">
        <f>IF(G229&gt;5,"Sigma &gt;5",N229/(1.5*Q229))</f>
        <v/>
      </c>
      <c r="W229" s="167">
        <f>S229/R229</f>
        <v/>
      </c>
      <c r="X229" s="101">
        <f>SQRT(POWER(Q229,2)+POWER(S229,2))*SQRT(2)*$X$8</f>
        <v/>
      </c>
      <c r="Y229" s="101">
        <f>SQRT(Q229^2+S229^2)</f>
        <v/>
      </c>
      <c r="Z229" s="101">
        <f>$Z$8*Y229</f>
        <v/>
      </c>
      <c r="AA229" s="102">
        <f>Q229/S229</f>
        <v/>
      </c>
      <c r="AB229" s="198" t="n"/>
      <c r="AC229" s="378" t="n"/>
      <c r="AD229" s="421" t="n"/>
      <c r="AE229" s="421" t="n"/>
      <c r="AI229" s="89" t="n">
        <v>0.0157</v>
      </c>
    </row>
    <row r="230" ht="15" customHeight="1">
      <c r="A230" s="98">
        <f>' Cobas assays'!A218</f>
        <v/>
      </c>
      <c r="B230" s="180" t="inlineStr">
        <is>
          <t>TOTAL BILIRUBIN</t>
        </is>
      </c>
      <c r="C230" s="99">
        <f>' Cobas assays'!C218</f>
        <v/>
      </c>
      <c r="D230" s="99">
        <f>' Cobas assays'!D218</f>
        <v/>
      </c>
      <c r="E230" s="267" t="n">
        <v>0.2</v>
      </c>
      <c r="F230" s="101">
        <f>1.65*(Q230)+N230</f>
        <v/>
      </c>
      <c r="G230" s="149">
        <f>(E230-N230)/Q230</f>
        <v/>
      </c>
      <c r="H230" s="99">
        <f>' Cobas assays'!N218</f>
        <v/>
      </c>
      <c r="I230" s="99">
        <f>' Cobas assays'!K218</f>
        <v/>
      </c>
      <c r="J230" s="99">
        <f>' Cobas assays'!L218</f>
        <v/>
      </c>
      <c r="K230" s="99">
        <f>' Cobas assays'!F218</f>
        <v/>
      </c>
      <c r="L230" s="268" t="n">
        <v>0.083</v>
      </c>
      <c r="M230" s="170" t="inlineStr">
        <is>
          <t>D</t>
        </is>
      </c>
      <c r="N230" s="101">
        <f>ABS((I230-K230)/K230)</f>
        <v/>
      </c>
      <c r="O230" s="149">
        <f>N230/(SQRT(POWER(S230,2)+POWER(R230,2)))</f>
        <v/>
      </c>
      <c r="P230" s="149" t="n"/>
      <c r="Q230" s="100">
        <f>(J230/I230)</f>
        <v/>
      </c>
      <c r="R230" s="266" t="n">
        <v>0.266</v>
      </c>
      <c r="S230" s="268" t="n">
        <v>0.2</v>
      </c>
      <c r="T230" s="268" t="n">
        <v>0.1</v>
      </c>
      <c r="U230" s="170" t="inlineStr">
        <is>
          <t>D</t>
        </is>
      </c>
      <c r="V230" s="167">
        <f>IF(G230&gt;5,"Sigma &gt;5",N230/(1.5*Q230))</f>
        <v/>
      </c>
      <c r="W230" s="167">
        <f>S230/R230</f>
        <v/>
      </c>
      <c r="X230" s="101">
        <f>SQRT(POWER(Q230,2)+POWER(S230,2))*SQRT(2)*$X$8</f>
        <v/>
      </c>
      <c r="Y230" s="101">
        <f>SQRT(Q230^2+S230^2)</f>
        <v/>
      </c>
      <c r="Z230" s="101">
        <f>$Z$8*Y230</f>
        <v/>
      </c>
      <c r="AA230" s="102">
        <f>Q230/S230</f>
        <v/>
      </c>
      <c r="AB230" s="198" t="n"/>
      <c r="AC230" s="378" t="n"/>
      <c r="AD230" s="421" t="n"/>
      <c r="AE230" s="421" t="n"/>
    </row>
    <row r="231" ht="15" customHeight="1">
      <c r="A231" s="98">
        <f>' Cobas assays'!A219</f>
        <v/>
      </c>
      <c r="B231" s="180" t="inlineStr">
        <is>
          <t>TOTAL BILIRUBIN</t>
        </is>
      </c>
      <c r="C231" s="99">
        <f>' Cobas assays'!C219</f>
        <v/>
      </c>
      <c r="D231" s="99">
        <f>' Cobas assays'!D219</f>
        <v/>
      </c>
      <c r="E231" s="267" t="n">
        <v>0.2</v>
      </c>
      <c r="F231" s="101">
        <f>1.65*(Q231)+N231</f>
        <v/>
      </c>
      <c r="G231" s="149">
        <f>(E231-N231)/Q231</f>
        <v/>
      </c>
      <c r="H231" s="99">
        <f>' Cobas assays'!N219</f>
        <v/>
      </c>
      <c r="I231" s="99">
        <f>' Cobas assays'!K219</f>
        <v/>
      </c>
      <c r="J231" s="99">
        <f>' Cobas assays'!L219</f>
        <v/>
      </c>
      <c r="K231" s="99">
        <f>' Cobas assays'!F219</f>
        <v/>
      </c>
      <c r="L231" s="268" t="n">
        <v>0.083</v>
      </c>
      <c r="M231" s="170" t="inlineStr">
        <is>
          <t>D</t>
        </is>
      </c>
      <c r="N231" s="101">
        <f>ABS((I231-K231)/K231)</f>
        <v/>
      </c>
      <c r="O231" s="149">
        <f>N231/(SQRT(POWER(S231,2)+POWER(R231,2)))</f>
        <v/>
      </c>
      <c r="P231" s="149" t="n"/>
      <c r="Q231" s="100">
        <f>(J231/I231)</f>
        <v/>
      </c>
      <c r="R231" s="266" t="n">
        <v>0.266</v>
      </c>
      <c r="S231" s="268" t="n">
        <v>0.2</v>
      </c>
      <c r="T231" s="268" t="n">
        <v>0.1</v>
      </c>
      <c r="U231" s="170" t="inlineStr">
        <is>
          <t>D</t>
        </is>
      </c>
      <c r="V231" s="167">
        <f>IF(G231&gt;5,"Sigma &gt;5",N231/(1.5*Q231))</f>
        <v/>
      </c>
      <c r="W231" s="167">
        <f>S231/R231</f>
        <v/>
      </c>
      <c r="X231" s="101">
        <f>SQRT(POWER(Q231,2)+POWER(S231,2))*SQRT(2)*$X$8</f>
        <v/>
      </c>
      <c r="Y231" s="101">
        <f>SQRT(Q231^2+S231^2)</f>
        <v/>
      </c>
      <c r="Z231" s="101">
        <f>$Z$8*Y231</f>
        <v/>
      </c>
      <c r="AA231" s="102">
        <f>Q231/S231</f>
        <v/>
      </c>
      <c r="AB231" s="198" t="n"/>
      <c r="AC231" s="378" t="n"/>
      <c r="AD231" s="421" t="n"/>
      <c r="AE231" s="421" t="n"/>
    </row>
    <row r="232" ht="15" customHeight="1">
      <c r="A232" s="98">
        <f>' Cobas assays'!A220</f>
        <v/>
      </c>
      <c r="B232" s="180" t="inlineStr">
        <is>
          <t>TOTAL BILIRUBIN</t>
        </is>
      </c>
      <c r="C232" s="99">
        <f>' Cobas assays'!C220</f>
        <v/>
      </c>
      <c r="D232" s="99">
        <f>' Cobas assays'!D220</f>
        <v/>
      </c>
      <c r="E232" s="267" t="n">
        <v>0.2</v>
      </c>
      <c r="F232" s="101">
        <f>1.65*(Q232)+N232</f>
        <v/>
      </c>
      <c r="G232" s="149">
        <f>(E232-N232)/Q232</f>
        <v/>
      </c>
      <c r="H232" s="99">
        <f>' Cobas assays'!N220</f>
        <v/>
      </c>
      <c r="I232" s="99">
        <f>' Cobas assays'!K220</f>
        <v/>
      </c>
      <c r="J232" s="99">
        <f>' Cobas assays'!L220</f>
        <v/>
      </c>
      <c r="K232" s="99">
        <f>' Cobas assays'!F220</f>
        <v/>
      </c>
      <c r="L232" s="268" t="n">
        <v>0.083</v>
      </c>
      <c r="M232" s="170" t="inlineStr">
        <is>
          <t>D</t>
        </is>
      </c>
      <c r="N232" s="101">
        <f>ABS((I232-K232)/K232)</f>
        <v/>
      </c>
      <c r="O232" s="149">
        <f>N232/(SQRT(POWER(S232,2)+POWER(R232,2)))</f>
        <v/>
      </c>
      <c r="P232" s="149" t="n"/>
      <c r="Q232" s="100">
        <f>(J232/I232)</f>
        <v/>
      </c>
      <c r="R232" s="266" t="n">
        <v>0.26</v>
      </c>
      <c r="S232" s="268" t="n">
        <v>0.2</v>
      </c>
      <c r="T232" s="268" t="n">
        <v>0.1</v>
      </c>
      <c r="U232" s="170" t="inlineStr">
        <is>
          <t>D</t>
        </is>
      </c>
      <c r="V232" s="167">
        <f>IF(G232&gt;5,"Sigma &gt;5",N232/(1.5*Q232))</f>
        <v/>
      </c>
      <c r="W232" s="167">
        <f>S232/R232</f>
        <v/>
      </c>
      <c r="X232" s="101">
        <f>SQRT(POWER(Q232,2)+POWER(S232,2))*SQRT(2)*$X$8</f>
        <v/>
      </c>
      <c r="Y232" s="101">
        <f>SQRT(Q232^2+S232^2)</f>
        <v/>
      </c>
      <c r="Z232" s="101">
        <f>$Z$8*Y232</f>
        <v/>
      </c>
      <c r="AA232" s="102">
        <f>Q232/S232</f>
        <v/>
      </c>
      <c r="AB232" s="198" t="n"/>
      <c r="AC232" s="378" t="n"/>
      <c r="AD232" s="421" t="n"/>
      <c r="AE232" s="421" t="n"/>
      <c r="AI232" s="89" t="n">
        <v>0.009990000000000001</v>
      </c>
    </row>
    <row r="233" ht="15" customHeight="1">
      <c r="A233" s="98">
        <f>' Cobas assays'!A221</f>
        <v/>
      </c>
      <c r="B233" s="180" t="inlineStr">
        <is>
          <t>TOTAL BILIRUBIN</t>
        </is>
      </c>
      <c r="C233" s="99">
        <f>' Cobas assays'!C221</f>
        <v/>
      </c>
      <c r="D233" s="99">
        <f>' Cobas assays'!D221</f>
        <v/>
      </c>
      <c r="E233" s="267" t="n">
        <v>0.2</v>
      </c>
      <c r="F233" s="101">
        <f>1.65*(Q233)+N233</f>
        <v/>
      </c>
      <c r="G233" s="149">
        <f>(E233-N233)/Q233</f>
        <v/>
      </c>
      <c r="H233" s="99">
        <f>' Cobas assays'!N221</f>
        <v/>
      </c>
      <c r="I233" s="99">
        <f>' Cobas assays'!K221</f>
        <v/>
      </c>
      <c r="J233" s="99">
        <f>' Cobas assays'!L221</f>
        <v/>
      </c>
      <c r="K233" s="99">
        <f>' Cobas assays'!F221</f>
        <v/>
      </c>
      <c r="L233" s="268" t="n">
        <v>0.083</v>
      </c>
      <c r="M233" s="170" t="inlineStr">
        <is>
          <t>D</t>
        </is>
      </c>
      <c r="N233" s="101">
        <f>ABS((I233-K233)/K233)</f>
        <v/>
      </c>
      <c r="O233" s="149">
        <f>N233/(SQRT(POWER(S233,2)+POWER(R233,2)))</f>
        <v/>
      </c>
      <c r="P233" s="149" t="n"/>
      <c r="Q233" s="100">
        <f>(J233/I233)</f>
        <v/>
      </c>
      <c r="R233" s="266" t="n">
        <v>0.26</v>
      </c>
      <c r="S233" s="268" t="n">
        <v>0.2</v>
      </c>
      <c r="T233" s="268" t="n">
        <v>0.1</v>
      </c>
      <c r="U233" s="170" t="inlineStr">
        <is>
          <t>D</t>
        </is>
      </c>
      <c r="V233" s="167">
        <f>IF(G233&gt;5,"Sigma &gt;5",N233/(1.5*Q233))</f>
        <v/>
      </c>
      <c r="W233" s="167">
        <f>S233/R233</f>
        <v/>
      </c>
      <c r="X233" s="101">
        <f>SQRT(POWER(Q233,2)+POWER(S233,2))*SQRT(2)*$X$8</f>
        <v/>
      </c>
      <c r="Y233" s="101">
        <f>SQRT(Q233^2+S233^2)</f>
        <v/>
      </c>
      <c r="Z233" s="101">
        <f>$Z$8*Y233</f>
        <v/>
      </c>
      <c r="AA233" s="102">
        <f>Q233/S233</f>
        <v/>
      </c>
      <c r="AB233" s="198" t="n"/>
      <c r="AC233" s="378" t="n"/>
      <c r="AD233" s="421" t="n"/>
      <c r="AE233" s="421" t="n"/>
      <c r="AI233" s="89" t="n">
        <v>0.03736</v>
      </c>
    </row>
    <row r="234" ht="15" customHeight="1">
      <c r="A234" s="98">
        <f>' Cobas assays'!A222</f>
        <v/>
      </c>
      <c r="B234" s="180" t="inlineStr">
        <is>
          <t>TOTAL CHOLESTEROL</t>
        </is>
      </c>
      <c r="C234" s="99">
        <f>' Cobas assays'!C222</f>
        <v/>
      </c>
      <c r="D234" s="99">
        <f>' Cobas assays'!D222</f>
        <v/>
      </c>
      <c r="E234" s="267" t="n">
        <v>0.1</v>
      </c>
      <c r="F234" s="101">
        <f>1.65*(Q234)+N234</f>
        <v/>
      </c>
      <c r="G234" s="149">
        <f>(E234-N234)/Q234</f>
        <v/>
      </c>
      <c r="H234" s="99">
        <f>' Cobas assays'!N222</f>
        <v/>
      </c>
      <c r="I234" s="99">
        <f>' Cobas assays'!K222</f>
        <v/>
      </c>
      <c r="J234" s="99">
        <f>' Cobas assays'!L222</f>
        <v/>
      </c>
      <c r="K234" s="99">
        <f>' Cobas assays'!F222</f>
        <v/>
      </c>
      <c r="L234" s="268" t="n">
        <v>0.043</v>
      </c>
      <c r="M234" s="170" t="inlineStr">
        <is>
          <t>D</t>
        </is>
      </c>
      <c r="N234" s="101">
        <f>ABS((I234-K234)/K234)</f>
        <v/>
      </c>
      <c r="O234" s="149">
        <f>N234/(SQRT(POWER(S234,2)+POWER(R234,2)))</f>
        <v/>
      </c>
      <c r="P234" s="149" t="n"/>
      <c r="Q234" s="100">
        <f>(J234/I234)</f>
        <v/>
      </c>
      <c r="R234" s="266" t="n">
        <v>0.162</v>
      </c>
      <c r="S234" s="266" t="n">
        <v>0.053</v>
      </c>
      <c r="T234" s="268" t="n">
        <v>0.027</v>
      </c>
      <c r="U234" s="170" t="inlineStr">
        <is>
          <t>D</t>
        </is>
      </c>
      <c r="V234" s="167">
        <f>IF(G234&gt;5,"Sigma &gt;5",N234/(1.5*Q234))</f>
        <v/>
      </c>
      <c r="W234" s="167">
        <f>S234/R234</f>
        <v/>
      </c>
      <c r="X234" s="101">
        <f>SQRT(POWER(Q234,2)+POWER(S234,2))*SQRT(2)*$X$8</f>
        <v/>
      </c>
      <c r="Y234" s="101">
        <f>SQRT(Q234^2+S234^2)</f>
        <v/>
      </c>
      <c r="Z234" s="101">
        <f>$Z$8*Y234</f>
        <v/>
      </c>
      <c r="AA234" s="102">
        <f>Q234/S234</f>
        <v/>
      </c>
      <c r="AB234" s="198" t="n"/>
      <c r="AC234" s="378" t="n"/>
      <c r="AD234" s="421" t="n"/>
      <c r="AE234" s="421" t="n"/>
      <c r="AI234" s="89" t="n">
        <v>0.04302</v>
      </c>
    </row>
    <row r="235" ht="15" customHeight="1">
      <c r="A235" s="98">
        <f>' Cobas assays'!A223</f>
        <v/>
      </c>
      <c r="B235" s="180" t="inlineStr">
        <is>
          <t>TOTAL CHOLESTEROL</t>
        </is>
      </c>
      <c r="C235" s="99">
        <f>' Cobas assays'!C223</f>
        <v/>
      </c>
      <c r="D235" s="99">
        <f>' Cobas assays'!D223</f>
        <v/>
      </c>
      <c r="E235" s="267" t="n">
        <v>0.1</v>
      </c>
      <c r="F235" s="101">
        <f>1.65*(Q235)+N235</f>
        <v/>
      </c>
      <c r="G235" s="149">
        <f>(E235-N235)/Q235</f>
        <v/>
      </c>
      <c r="H235" s="99">
        <f>' Cobas assays'!N223</f>
        <v/>
      </c>
      <c r="I235" s="99">
        <f>' Cobas assays'!K223</f>
        <v/>
      </c>
      <c r="J235" s="99">
        <f>' Cobas assays'!L223</f>
        <v/>
      </c>
      <c r="K235" s="99">
        <f>' Cobas assays'!F223</f>
        <v/>
      </c>
      <c r="L235" s="268" t="n">
        <v>0.043</v>
      </c>
      <c r="M235" s="170" t="inlineStr">
        <is>
          <t>D</t>
        </is>
      </c>
      <c r="N235" s="101">
        <f>ABS((I235-K235)/K235)</f>
        <v/>
      </c>
      <c r="O235" s="149">
        <f>N235/(SQRT(POWER(S235,2)+POWER(R235,2)))</f>
        <v/>
      </c>
      <c r="P235" s="149" t="n"/>
      <c r="Q235" s="100">
        <f>(J235/I235)</f>
        <v/>
      </c>
      <c r="R235" s="266" t="n">
        <v>0.162</v>
      </c>
      <c r="S235" s="266" t="n">
        <v>0.053</v>
      </c>
      <c r="T235" s="268" t="n">
        <v>0.027</v>
      </c>
      <c r="U235" s="170" t="inlineStr">
        <is>
          <t>D</t>
        </is>
      </c>
      <c r="V235" s="167">
        <f>IF(G235&gt;5,"Sigma &gt;5",N235/(1.5*Q235))</f>
        <v/>
      </c>
      <c r="W235" s="167">
        <f>S235/R235</f>
        <v/>
      </c>
      <c r="X235" s="101">
        <f>SQRT(POWER(Q235,2)+POWER(S235,2))*SQRT(2)*$X$8</f>
        <v/>
      </c>
      <c r="Y235" s="101">
        <f>SQRT(Q235^2+S235^2)</f>
        <v/>
      </c>
      <c r="Z235" s="101">
        <f>$Z$8*Y235</f>
        <v/>
      </c>
      <c r="AA235" s="102">
        <f>Q235/S235</f>
        <v/>
      </c>
      <c r="AB235" s="198" t="n"/>
      <c r="AC235" s="378" t="n"/>
      <c r="AD235" s="421" t="n"/>
      <c r="AE235" s="421" t="n"/>
      <c r="AI235" s="89" t="n">
        <v>0.03495</v>
      </c>
    </row>
    <row r="236" ht="15" customHeight="1">
      <c r="A236" s="98">
        <f>' Cobas assays'!A224</f>
        <v/>
      </c>
      <c r="B236" s="180" t="inlineStr">
        <is>
          <t>TOTAL CHOLESTEROL</t>
        </is>
      </c>
      <c r="C236" s="99">
        <f>' Cobas assays'!C224</f>
        <v/>
      </c>
      <c r="D236" s="99">
        <f>' Cobas assays'!D224</f>
        <v/>
      </c>
      <c r="E236" s="267" t="n">
        <v>0.1</v>
      </c>
      <c r="F236" s="101">
        <f>1.65*(Q236)+N236</f>
        <v/>
      </c>
      <c r="G236" s="149">
        <f>(E236-N236)/Q236</f>
        <v/>
      </c>
      <c r="H236" s="99">
        <f>' Cobas assays'!N224</f>
        <v/>
      </c>
      <c r="I236" s="99">
        <f>' Cobas assays'!K224</f>
        <v/>
      </c>
      <c r="J236" s="99">
        <f>' Cobas assays'!L224</f>
        <v/>
      </c>
      <c r="K236" s="99">
        <f>' Cobas assays'!F224</f>
        <v/>
      </c>
      <c r="L236" s="268" t="n">
        <v>0.043</v>
      </c>
      <c r="M236" s="170" t="inlineStr">
        <is>
          <t>D</t>
        </is>
      </c>
      <c r="N236" s="101">
        <f>ABS((I236-K236)/K236)</f>
        <v/>
      </c>
      <c r="O236" s="149">
        <f>N236/(SQRT(POWER(S236,2)+POWER(R236,2)))</f>
        <v/>
      </c>
      <c r="P236" s="149" t="n"/>
      <c r="Q236" s="100">
        <f>(J236/I236)</f>
        <v/>
      </c>
      <c r="R236" s="266" t="n">
        <v>0.162</v>
      </c>
      <c r="S236" s="266" t="n">
        <v>0.053</v>
      </c>
      <c r="T236" s="268" t="n">
        <v>0.027</v>
      </c>
      <c r="U236" s="170" t="inlineStr">
        <is>
          <t>D</t>
        </is>
      </c>
      <c r="V236" s="167">
        <f>IF(G236&gt;5,"Sigma &gt;5",N236/(1.5*Q236))</f>
        <v/>
      </c>
      <c r="W236" s="167">
        <f>S236/R236</f>
        <v/>
      </c>
      <c r="X236" s="101">
        <f>SQRT(POWER(Q236,2)+POWER(S236,2))*SQRT(2)*$X$8</f>
        <v/>
      </c>
      <c r="Y236" s="101">
        <f>SQRT(Q236^2+S236^2)</f>
        <v/>
      </c>
      <c r="Z236" s="101">
        <f>$Z$8*Y236</f>
        <v/>
      </c>
      <c r="AA236" s="102">
        <f>Q236/S236</f>
        <v/>
      </c>
      <c r="AB236" s="198" t="n"/>
      <c r="AC236" s="378" t="n"/>
      <c r="AD236" s="421" t="n"/>
      <c r="AE236" s="421" t="n"/>
      <c r="AI236" s="89" t="n">
        <v>0.03007</v>
      </c>
    </row>
    <row r="237" ht="15" customHeight="1">
      <c r="A237" s="98">
        <f>' Cobas assays'!A225</f>
        <v/>
      </c>
      <c r="B237" s="180" t="inlineStr">
        <is>
          <t>TOTAL CHOLESTEROL</t>
        </is>
      </c>
      <c r="C237" s="99">
        <f>' Cobas assays'!C225</f>
        <v/>
      </c>
      <c r="D237" s="99">
        <f>' Cobas assays'!D225</f>
        <v/>
      </c>
      <c r="E237" s="267" t="n">
        <v>0.1</v>
      </c>
      <c r="F237" s="101">
        <f>1.65*(Q237)+N237</f>
        <v/>
      </c>
      <c r="G237" s="149">
        <f>(E237-N237)/Q237</f>
        <v/>
      </c>
      <c r="H237" s="99">
        <f>' Cobas assays'!N225</f>
        <v/>
      </c>
      <c r="I237" s="99">
        <f>' Cobas assays'!K225</f>
        <v/>
      </c>
      <c r="J237" s="99">
        <f>' Cobas assays'!L225</f>
        <v/>
      </c>
      <c r="K237" s="99">
        <f>' Cobas assays'!F225</f>
        <v/>
      </c>
      <c r="L237" s="268" t="n">
        <v>0.043</v>
      </c>
      <c r="M237" s="170" t="inlineStr">
        <is>
          <t>D</t>
        </is>
      </c>
      <c r="N237" s="101">
        <f>ABS((I237-K237)/K237)</f>
        <v/>
      </c>
      <c r="O237" s="149">
        <f>N237/(SQRT(POWER(S237,2)+POWER(R237,2)))</f>
        <v/>
      </c>
      <c r="P237" s="149" t="n"/>
      <c r="Q237" s="100">
        <f>(J237/I237)</f>
        <v/>
      </c>
      <c r="R237" s="266" t="n">
        <v>0.162</v>
      </c>
      <c r="S237" s="266" t="n">
        <v>0.053</v>
      </c>
      <c r="T237" s="268" t="n">
        <v>0.027</v>
      </c>
      <c r="U237" s="170" t="inlineStr">
        <is>
          <t>D</t>
        </is>
      </c>
      <c r="V237" s="167">
        <f>IF(G237&gt;5,"Sigma &gt;5",N237/(1.5*Q237))</f>
        <v/>
      </c>
      <c r="W237" s="167">
        <f>S237/R237</f>
        <v/>
      </c>
      <c r="X237" s="101">
        <f>SQRT(POWER(Q237,2)+POWER(S237,2))*SQRT(2)*$X$8</f>
        <v/>
      </c>
      <c r="Y237" s="101">
        <f>SQRT(Q237^2+S237^2)</f>
        <v/>
      </c>
      <c r="Z237" s="101">
        <f>$Z$8*Y237</f>
        <v/>
      </c>
      <c r="AA237" s="102">
        <f>Q237/S237</f>
        <v/>
      </c>
      <c r="AB237" s="198" t="n"/>
      <c r="AC237" s="378" t="n"/>
      <c r="AD237" s="421" t="n"/>
      <c r="AE237" s="421" t="n"/>
      <c r="AI237" s="89" t="n">
        <v>0.02853</v>
      </c>
    </row>
    <row r="238" ht="15" customHeight="1">
      <c r="A238" s="98">
        <f>' Cobas assays'!A226</f>
        <v/>
      </c>
      <c r="B238" s="180" t="inlineStr">
        <is>
          <t>TOTAL PROTEIN</t>
        </is>
      </c>
      <c r="C238" s="99">
        <f>' Cobas assays'!C226</f>
        <v/>
      </c>
      <c r="D238" s="99">
        <f>' Cobas assays'!D226</f>
        <v/>
      </c>
      <c r="E238" s="267" t="n">
        <v>0.1</v>
      </c>
      <c r="F238" s="101">
        <f>1.65*(Q238)+N238</f>
        <v/>
      </c>
      <c r="G238" s="149">
        <f>(E238-N238)/Q238</f>
        <v/>
      </c>
      <c r="H238" s="99">
        <f>' Cobas assays'!N226</f>
        <v/>
      </c>
      <c r="I238" s="99">
        <f>' Cobas assays'!K226</f>
        <v/>
      </c>
      <c r="J238" s="99">
        <f>' Cobas assays'!L226</f>
        <v/>
      </c>
      <c r="K238" s="99">
        <f>' Cobas assays'!F226</f>
        <v/>
      </c>
      <c r="L238" s="101" t="n">
        <v>0.02</v>
      </c>
      <c r="M238" s="170" t="inlineStr">
        <is>
          <t>MI</t>
        </is>
      </c>
      <c r="N238" s="101">
        <f>ABS((I238-K238)/K238)</f>
        <v/>
      </c>
      <c r="O238" s="149">
        <f>N238/(SQRT(POWER(S238,2)+POWER(R238,2)))</f>
        <v/>
      </c>
      <c r="P238" s="149" t="n"/>
      <c r="Q238" s="100">
        <f>(J238/I238)</f>
        <v/>
      </c>
      <c r="R238" s="100" t="n">
        <v>0.047</v>
      </c>
      <c r="S238" s="100" t="n">
        <v>0.0275</v>
      </c>
      <c r="T238" s="101" t="n">
        <v>0.021</v>
      </c>
      <c r="U238" s="170" t="inlineStr">
        <is>
          <t>MI</t>
        </is>
      </c>
      <c r="V238" s="167">
        <f>IF(G238&gt;5,"Sigma &gt;5",N238/(1.5*Q238))</f>
        <v/>
      </c>
      <c r="W238" s="167">
        <f>S238/R238</f>
        <v/>
      </c>
      <c r="X238" s="101">
        <f>SQRT(POWER(Q238,2)+POWER(S238,2))*SQRT(2)*$X$8</f>
        <v/>
      </c>
      <c r="Y238" s="101">
        <f>SQRT(Q238^2+S238^2)</f>
        <v/>
      </c>
      <c r="Z238" s="101">
        <f>$Z$8*Y238</f>
        <v/>
      </c>
      <c r="AA238" s="102">
        <f>Q238/S238</f>
        <v/>
      </c>
      <c r="AB238" s="198" t="n"/>
      <c r="AC238" s="378" t="n"/>
      <c r="AD238" s="421" t="n"/>
      <c r="AE238" s="421" t="n"/>
      <c r="AI238" s="89" t="n">
        <v>0.03508</v>
      </c>
    </row>
    <row r="239" ht="15" customHeight="1">
      <c r="A239" s="98">
        <f>' Cobas assays'!A227</f>
        <v/>
      </c>
      <c r="B239" s="180" t="inlineStr">
        <is>
          <t>TOTAL PROTEIN</t>
        </is>
      </c>
      <c r="C239" s="99">
        <f>' Cobas assays'!C227</f>
        <v/>
      </c>
      <c r="D239" s="99">
        <f>' Cobas assays'!D227</f>
        <v/>
      </c>
      <c r="E239" s="267" t="n">
        <v>0.1</v>
      </c>
      <c r="F239" s="101">
        <f>1.65*(Q239)+N239</f>
        <v/>
      </c>
      <c r="G239" s="149">
        <f>(E239-N239)/Q239</f>
        <v/>
      </c>
      <c r="H239" s="99">
        <f>' Cobas assays'!N227</f>
        <v/>
      </c>
      <c r="I239" s="99">
        <f>' Cobas assays'!K227</f>
        <v/>
      </c>
      <c r="J239" s="99">
        <f>' Cobas assays'!L227</f>
        <v/>
      </c>
      <c r="K239" s="99">
        <f>' Cobas assays'!F227</f>
        <v/>
      </c>
      <c r="L239" s="101" t="n">
        <v>0.02</v>
      </c>
      <c r="M239" s="170" t="inlineStr">
        <is>
          <t>MI</t>
        </is>
      </c>
      <c r="N239" s="101">
        <f>ABS((I239-K239)/K239)</f>
        <v/>
      </c>
      <c r="O239" s="149">
        <f>N239/(SQRT(POWER(S239,2)+POWER(R239,2)))</f>
        <v/>
      </c>
      <c r="P239" s="149" t="n"/>
      <c r="Q239" s="100">
        <f>(J239/I239)</f>
        <v/>
      </c>
      <c r="R239" s="100" t="n">
        <v>0.047</v>
      </c>
      <c r="S239" s="100" t="n">
        <v>0.0275</v>
      </c>
      <c r="T239" s="101" t="n">
        <v>0.021</v>
      </c>
      <c r="U239" s="170" t="inlineStr">
        <is>
          <t>MI</t>
        </is>
      </c>
      <c r="V239" s="167">
        <f>IF(G239&gt;5,"Sigma &gt;5",N239/(1.5*Q239))</f>
        <v/>
      </c>
      <c r="W239" s="167">
        <f>S239/R239</f>
        <v/>
      </c>
      <c r="X239" s="101">
        <f>SQRT(POWER(Q239,2)+POWER(S239,2))*SQRT(2)*$X$8</f>
        <v/>
      </c>
      <c r="Y239" s="101">
        <f>SQRT(Q239^2+S239^2)</f>
        <v/>
      </c>
      <c r="Z239" s="101">
        <f>$Z$8*Y239</f>
        <v/>
      </c>
      <c r="AA239" s="102">
        <f>Q239/S239</f>
        <v/>
      </c>
      <c r="AB239" s="198" t="n"/>
      <c r="AC239" s="378" t="n"/>
      <c r="AD239" s="421" t="n"/>
      <c r="AE239" s="421" t="n"/>
      <c r="AI239" s="89" t="n">
        <v>0.02726</v>
      </c>
    </row>
    <row r="240" ht="15" customHeight="1">
      <c r="A240" s="98">
        <f>' Cobas assays'!A228</f>
        <v/>
      </c>
      <c r="B240" s="180" t="inlineStr">
        <is>
          <t>TOTAL PROTEIN</t>
        </is>
      </c>
      <c r="C240" s="99">
        <f>' Cobas assays'!C228</f>
        <v/>
      </c>
      <c r="D240" s="99">
        <f>' Cobas assays'!D228</f>
        <v/>
      </c>
      <c r="E240" s="267" t="n">
        <v>0.1</v>
      </c>
      <c r="F240" s="101">
        <f>1.65*(Q240)+N240</f>
        <v/>
      </c>
      <c r="G240" s="149">
        <f>(E240-N240)/Q240</f>
        <v/>
      </c>
      <c r="H240" s="99">
        <f>' Cobas assays'!N228</f>
        <v/>
      </c>
      <c r="I240" s="99">
        <f>' Cobas assays'!K228</f>
        <v/>
      </c>
      <c r="J240" s="99">
        <f>' Cobas assays'!L228</f>
        <v/>
      </c>
      <c r="K240" s="99">
        <f>' Cobas assays'!F228</f>
        <v/>
      </c>
      <c r="L240" s="101" t="n">
        <v>0.02</v>
      </c>
      <c r="M240" s="170" t="inlineStr">
        <is>
          <t>MI</t>
        </is>
      </c>
      <c r="N240" s="101">
        <f>ABS((I240-K240)/K240)</f>
        <v/>
      </c>
      <c r="O240" s="149">
        <f>N240/(SQRT(POWER(S240,2)+POWER(R240,2)))</f>
        <v/>
      </c>
      <c r="P240" s="149" t="n"/>
      <c r="Q240" s="100">
        <f>(J240/I240)</f>
        <v/>
      </c>
      <c r="R240" s="100" t="n">
        <v>0.047</v>
      </c>
      <c r="S240" s="100" t="n">
        <v>0.0275</v>
      </c>
      <c r="T240" s="101" t="n">
        <v>0.021</v>
      </c>
      <c r="U240" s="170" t="inlineStr">
        <is>
          <t>MI</t>
        </is>
      </c>
      <c r="V240" s="167">
        <f>IF(G240&gt;5,"Sigma &gt;5",N240/(1.5*Q240))</f>
        <v/>
      </c>
      <c r="W240" s="167">
        <f>S240/R240</f>
        <v/>
      </c>
      <c r="X240" s="101">
        <f>SQRT(POWER(Q240,2)+POWER(S240,2))*SQRT(2)*$X$8</f>
        <v/>
      </c>
      <c r="Y240" s="101">
        <f>SQRT(Q240^2+S240^2)</f>
        <v/>
      </c>
      <c r="Z240" s="101">
        <f>$Z$8*Y240</f>
        <v/>
      </c>
      <c r="AA240" s="102">
        <f>Q240/S240</f>
        <v/>
      </c>
      <c r="AB240" s="198" t="n"/>
      <c r="AC240" s="378" t="n"/>
      <c r="AD240" s="421" t="n"/>
      <c r="AE240" s="421" t="n"/>
      <c r="AI240" s="89" t="n">
        <v>0.02651</v>
      </c>
    </row>
    <row r="241" ht="15" customHeight="1">
      <c r="A241" s="98">
        <f>' Cobas assays'!A229</f>
        <v/>
      </c>
      <c r="B241" s="48" t="inlineStr">
        <is>
          <t>TOTAL PROTEIN</t>
        </is>
      </c>
      <c r="C241" s="99">
        <f>' Cobas assays'!C229</f>
        <v/>
      </c>
      <c r="D241" s="99">
        <f>' Cobas assays'!D229</f>
        <v/>
      </c>
      <c r="E241" s="267" t="n">
        <v>0.1</v>
      </c>
      <c r="F241" s="101">
        <f>1.65*(Q241)+N241</f>
        <v/>
      </c>
      <c r="G241" s="149">
        <f>(E241-N241)/Q241</f>
        <v/>
      </c>
      <c r="H241" s="99">
        <f>' Cobas assays'!N229</f>
        <v/>
      </c>
      <c r="I241" s="99">
        <f>' Cobas assays'!K229</f>
        <v/>
      </c>
      <c r="J241" s="99">
        <f>' Cobas assays'!L229</f>
        <v/>
      </c>
      <c r="K241" s="99">
        <f>' Cobas assays'!F229</f>
        <v/>
      </c>
      <c r="L241" s="101" t="n">
        <v>0.02</v>
      </c>
      <c r="M241" s="170" t="inlineStr">
        <is>
          <t>MI</t>
        </is>
      </c>
      <c r="N241" s="101">
        <f>ABS((I241-K241)/K241)</f>
        <v/>
      </c>
      <c r="O241" s="149">
        <f>N241/(SQRT(POWER(S241,2)+POWER(R241,2)))</f>
        <v/>
      </c>
      <c r="P241" s="149" t="n"/>
      <c r="Q241" s="100">
        <f>(J241/I241)</f>
        <v/>
      </c>
      <c r="R241" s="100" t="n">
        <v>0.047</v>
      </c>
      <c r="S241" s="100" t="n">
        <v>0.0275</v>
      </c>
      <c r="T241" s="101" t="n">
        <v>0.021</v>
      </c>
      <c r="U241" s="170" t="inlineStr">
        <is>
          <t>MI</t>
        </is>
      </c>
      <c r="V241" s="167">
        <f>IF(G241&gt;5,"Sigma &gt;5",N241/(1.5*Q241))</f>
        <v/>
      </c>
      <c r="W241" s="167">
        <f>S241/R241</f>
        <v/>
      </c>
      <c r="X241" s="101">
        <f>SQRT(POWER(Q241,2)+POWER(S241,2))*SQRT(2)*$X$8</f>
        <v/>
      </c>
      <c r="Y241" s="101">
        <f>SQRT(Q241^2+S241^2)</f>
        <v/>
      </c>
      <c r="Z241" s="101">
        <f>$Z$8*Y241</f>
        <v/>
      </c>
      <c r="AA241" s="102">
        <f>Q241/S241</f>
        <v/>
      </c>
      <c r="AB241" s="198" t="n"/>
      <c r="AC241" s="378" t="n"/>
      <c r="AD241" s="421" t="n"/>
      <c r="AE241" s="421" t="n"/>
      <c r="AI241" s="89" t="n">
        <v>0.02955</v>
      </c>
    </row>
    <row r="242" ht="15" customHeight="1">
      <c r="A242" s="98">
        <f>' Cobas assays'!A230</f>
        <v/>
      </c>
      <c r="B242" s="207" t="inlineStr">
        <is>
          <t>TRANSFERRIN</t>
        </is>
      </c>
      <c r="C242" s="99">
        <f>' Cobas assays'!C230</f>
        <v/>
      </c>
      <c r="D242" s="99">
        <f>' Cobas assays'!D230</f>
        <v/>
      </c>
      <c r="E242" s="267" t="n">
        <v>0.2</v>
      </c>
      <c r="F242" s="101">
        <f>1.65*(Q242)+N242</f>
        <v/>
      </c>
      <c r="G242" s="149">
        <f>(E242-N242)/Q242</f>
        <v/>
      </c>
      <c r="H242" s="99">
        <f>' Cobas assays'!N230</f>
        <v/>
      </c>
      <c r="I242" s="99">
        <f>' Cobas assays'!K230</f>
        <v/>
      </c>
      <c r="J242" s="99">
        <f>' Cobas assays'!L230</f>
        <v/>
      </c>
      <c r="K242" s="99">
        <f>' Cobas assays'!F230</f>
        <v/>
      </c>
      <c r="L242" s="268" t="n">
        <v>0.054</v>
      </c>
      <c r="M242" s="170" t="inlineStr">
        <is>
          <t>M</t>
        </is>
      </c>
      <c r="N242" s="101">
        <f>ABS((I242-K242)/K242)</f>
        <v/>
      </c>
      <c r="O242" s="149">
        <f>N242/(SQRT(POWER(S242,2)+POWER(R242,2)))</f>
        <v/>
      </c>
      <c r="P242" s="149" t="n"/>
      <c r="Q242" s="100">
        <f>(J242/I242)</f>
        <v/>
      </c>
      <c r="R242" s="266" t="n">
        <v>0.139</v>
      </c>
      <c r="S242" s="266" t="n">
        <v>0.038</v>
      </c>
      <c r="T242" s="268" t="n">
        <v>0.029</v>
      </c>
      <c r="U242" s="170" t="inlineStr">
        <is>
          <t>M</t>
        </is>
      </c>
      <c r="V242" s="167">
        <f>IF(G242&gt;5,"Sigma &gt;5",N242/(1.5*Q242))</f>
        <v/>
      </c>
      <c r="W242" s="167">
        <f>S242/R242</f>
        <v/>
      </c>
      <c r="X242" s="101">
        <f>SQRT(POWER(Q242,2)+POWER(S242,2))*SQRT(2)*$X$8</f>
        <v/>
      </c>
      <c r="Y242" s="101">
        <f>SQRT(Q242^2+S242^2)</f>
        <v/>
      </c>
      <c r="Z242" s="101">
        <f>$Z$8*Y242</f>
        <v/>
      </c>
      <c r="AA242" s="102">
        <f>Q242/S242</f>
        <v/>
      </c>
      <c r="AB242" s="198" t="n"/>
      <c r="AC242" s="378" t="n"/>
      <c r="AD242" s="421" t="n"/>
      <c r="AE242" s="421" t="n"/>
      <c r="AI242" s="89" t="n">
        <v>0.01965</v>
      </c>
    </row>
    <row r="243" ht="15" customHeight="1">
      <c r="A243" s="98">
        <f>' Cobas assays'!A231</f>
        <v/>
      </c>
      <c r="B243" s="180" t="inlineStr">
        <is>
          <t>TRANSFERRIN</t>
        </is>
      </c>
      <c r="C243" s="99">
        <f>' Cobas assays'!C231</f>
        <v/>
      </c>
      <c r="D243" s="99">
        <f>' Cobas assays'!D231</f>
        <v/>
      </c>
      <c r="E243" s="267" t="n">
        <v>0.2</v>
      </c>
      <c r="F243" s="101">
        <f>1.65*(Q243)+N243</f>
        <v/>
      </c>
      <c r="G243" s="149">
        <f>(E243-N243)/Q243</f>
        <v/>
      </c>
      <c r="H243" s="99">
        <f>' Cobas assays'!N231</f>
        <v/>
      </c>
      <c r="I243" s="99">
        <f>' Cobas assays'!K231</f>
        <v/>
      </c>
      <c r="J243" s="99">
        <f>' Cobas assays'!L231</f>
        <v/>
      </c>
      <c r="K243" s="99">
        <f>' Cobas assays'!F231</f>
        <v/>
      </c>
      <c r="L243" s="268" t="n">
        <v>0.054</v>
      </c>
      <c r="M243" s="170" t="inlineStr">
        <is>
          <t>M</t>
        </is>
      </c>
      <c r="N243" s="101">
        <f>ABS((I243-K243)/K243)</f>
        <v/>
      </c>
      <c r="O243" s="149">
        <f>N243/(SQRT(POWER(S243,2)+POWER(R243,2)))</f>
        <v/>
      </c>
      <c r="P243" s="149" t="n"/>
      <c r="Q243" s="100">
        <f>(J243/I243)</f>
        <v/>
      </c>
      <c r="R243" s="266" t="n">
        <v>0.139</v>
      </c>
      <c r="S243" s="266" t="n">
        <v>0.038</v>
      </c>
      <c r="T243" s="268" t="n">
        <v>0.029</v>
      </c>
      <c r="U243" s="170" t="inlineStr">
        <is>
          <t>M</t>
        </is>
      </c>
      <c r="V243" s="167">
        <f>IF(G243&gt;5,"Sigma &gt;5",N243/(1.5*Q243))</f>
        <v/>
      </c>
      <c r="W243" s="167">
        <f>S243/R243</f>
        <v/>
      </c>
      <c r="X243" s="101">
        <f>SQRT(POWER(Q243,2)+POWER(S243,2))*SQRT(2)*$X$8</f>
        <v/>
      </c>
      <c r="Y243" s="101">
        <f>SQRT(Q243^2+S243^2)</f>
        <v/>
      </c>
      <c r="Z243" s="101">
        <f>$Z$8*Y243</f>
        <v/>
      </c>
      <c r="AA243" s="102">
        <f>Q243/S243</f>
        <v/>
      </c>
      <c r="AB243" s="198" t="n"/>
      <c r="AC243" s="378" t="n"/>
      <c r="AD243" s="421" t="n"/>
      <c r="AE243" s="421" t="n"/>
      <c r="AI243" s="89" t="n">
        <v>0.02688</v>
      </c>
    </row>
    <row r="244" ht="15" customHeight="1">
      <c r="A244" s="98">
        <f>' Cobas assays'!A232</f>
        <v/>
      </c>
      <c r="B244" s="180" t="inlineStr">
        <is>
          <t>TRIGLYCERIDE</t>
        </is>
      </c>
      <c r="C244" s="99">
        <f>' Cobas assays'!C232</f>
        <v/>
      </c>
      <c r="D244" s="99">
        <f>' Cobas assays'!D232</f>
        <v/>
      </c>
      <c r="E244" s="267" t="n">
        <v>0.25</v>
      </c>
      <c r="F244" s="101">
        <f>1.65*(Q244)+N244</f>
        <v/>
      </c>
      <c r="G244" s="149">
        <f>(E244-N244)/Q244</f>
        <v/>
      </c>
      <c r="H244" s="99">
        <f>' Cobas assays'!N232</f>
        <v/>
      </c>
      <c r="I244" s="99">
        <f>' Cobas assays'!K232</f>
        <v/>
      </c>
      <c r="J244" s="99">
        <f>' Cobas assays'!L232</f>
        <v/>
      </c>
      <c r="K244" s="99">
        <f>' Cobas assays'!F232</f>
        <v/>
      </c>
      <c r="L244" s="268" t="n">
        <v>0.105</v>
      </c>
      <c r="M244" s="170" t="inlineStr">
        <is>
          <t>D</t>
        </is>
      </c>
      <c r="N244" s="101">
        <f>ABS((I244-K244)/K244)</f>
        <v/>
      </c>
      <c r="O244" s="149">
        <f>N244/(SQRT(POWER(S244,2)+POWER(R244,2)))</f>
        <v/>
      </c>
      <c r="P244" s="149" t="n"/>
      <c r="Q244" s="100">
        <f>(J244/I244)</f>
        <v/>
      </c>
      <c r="R244" s="266" t="n">
        <v>0.37</v>
      </c>
      <c r="S244" s="268" t="n">
        <v>0.2</v>
      </c>
      <c r="T244" s="268" t="n">
        <v>0.1</v>
      </c>
      <c r="U244" s="170" t="inlineStr">
        <is>
          <t>D</t>
        </is>
      </c>
      <c r="V244" s="167">
        <f>IF(G244&gt;5,"Sigma &gt;5",N244/(1.5*Q244))</f>
        <v/>
      </c>
      <c r="W244" s="167">
        <f>S244/R244</f>
        <v/>
      </c>
      <c r="X244" s="101">
        <f>SQRT(POWER(Q244,2)+POWER(S244,2))*SQRT(2)*$X$8</f>
        <v/>
      </c>
      <c r="Y244" s="101">
        <f>SQRT(Q244^2+S244^2)</f>
        <v/>
      </c>
      <c r="Z244" s="101">
        <f>$Z$8*Y244</f>
        <v/>
      </c>
      <c r="AA244" s="102">
        <f>Q244/S244</f>
        <v/>
      </c>
      <c r="AB244" s="198" t="n"/>
      <c r="AC244" s="377" t="n"/>
      <c r="AD244" s="421" t="n"/>
      <c r="AE244" s="418" t="n"/>
      <c r="AI244" s="89" t="n">
        <v>0.03625</v>
      </c>
    </row>
    <row r="245" ht="15" customHeight="1">
      <c r="A245" s="98">
        <f>' Cobas assays'!A233</f>
        <v/>
      </c>
      <c r="B245" s="180" t="inlineStr">
        <is>
          <t>TRIGLYCERIDE</t>
        </is>
      </c>
      <c r="C245" s="99">
        <f>' Cobas assays'!C233</f>
        <v/>
      </c>
      <c r="D245" s="99">
        <f>' Cobas assays'!D233</f>
        <v/>
      </c>
      <c r="E245" s="267" t="n">
        <v>0.25</v>
      </c>
      <c r="F245" s="101">
        <f>1.65*(Q245)+N245</f>
        <v/>
      </c>
      <c r="G245" s="149">
        <f>(E245-N245)/Q245</f>
        <v/>
      </c>
      <c r="H245" s="99">
        <f>' Cobas assays'!N233</f>
        <v/>
      </c>
      <c r="I245" s="99">
        <f>' Cobas assays'!K233</f>
        <v/>
      </c>
      <c r="J245" s="99">
        <f>' Cobas assays'!L233</f>
        <v/>
      </c>
      <c r="K245" s="99">
        <f>' Cobas assays'!F233</f>
        <v/>
      </c>
      <c r="L245" s="268" t="n">
        <v>0.105</v>
      </c>
      <c r="M245" s="170" t="inlineStr">
        <is>
          <t>D</t>
        </is>
      </c>
      <c r="N245" s="101">
        <f>ABS((I245-K245)/K245)</f>
        <v/>
      </c>
      <c r="O245" s="149">
        <f>N245/(SQRT(POWER(S245,2)+POWER(R245,2)))</f>
        <v/>
      </c>
      <c r="P245" s="149" t="n"/>
      <c r="Q245" s="100">
        <f>(J245/I245)</f>
        <v/>
      </c>
      <c r="R245" s="266" t="n">
        <v>0.37</v>
      </c>
      <c r="S245" s="268" t="n">
        <v>0.2</v>
      </c>
      <c r="T245" s="268" t="n">
        <v>0.1</v>
      </c>
      <c r="U245" s="170" t="inlineStr">
        <is>
          <t>D</t>
        </is>
      </c>
      <c r="V245" s="167">
        <f>IF(G245&gt;5,"Sigma &gt;5",N245/(1.5*Q245))</f>
        <v/>
      </c>
      <c r="W245" s="167">
        <f>S245/R245</f>
        <v/>
      </c>
      <c r="X245" s="101">
        <f>SQRT(POWER(Q245,2)+POWER(S245,2))*SQRT(2)*$X$8</f>
        <v/>
      </c>
      <c r="Y245" s="101">
        <f>SQRT(Q245^2+S245^2)</f>
        <v/>
      </c>
      <c r="Z245" s="101">
        <f>$Z$8*Y245</f>
        <v/>
      </c>
      <c r="AA245" s="102">
        <f>Q245/S245</f>
        <v/>
      </c>
      <c r="AB245" s="198" t="n"/>
      <c r="AC245" s="377" t="n"/>
      <c r="AD245" s="421" t="n"/>
      <c r="AE245" s="418" t="n"/>
      <c r="AI245" s="89" t="n">
        <v>0.01461</v>
      </c>
    </row>
    <row r="246" ht="15" customHeight="1">
      <c r="A246" s="98">
        <f>' Cobas assays'!A234</f>
        <v/>
      </c>
      <c r="B246" s="180" t="inlineStr">
        <is>
          <t>TRI-IODO THYRONINE</t>
        </is>
      </c>
      <c r="C246" s="99">
        <f>' Cobas assays'!C234</f>
        <v/>
      </c>
      <c r="D246" s="99">
        <f>' Cobas assays'!D234</f>
        <v/>
      </c>
      <c r="E246" s="178" t="n">
        <v>0.113</v>
      </c>
      <c r="F246" s="101">
        <f>1.65*(Q246)+N246</f>
        <v/>
      </c>
      <c r="G246" s="149">
        <f>(E246-N246)/Q246</f>
        <v/>
      </c>
      <c r="H246" s="99">
        <f>' Cobas assays'!N234</f>
        <v/>
      </c>
      <c r="I246" s="99">
        <f>' Cobas assays'!K234</f>
        <v/>
      </c>
      <c r="J246" s="99">
        <f>' Cobas assays'!L234</f>
        <v/>
      </c>
      <c r="K246" s="99">
        <f>' Cobas assays'!F234</f>
        <v/>
      </c>
      <c r="L246" s="101" t="n">
        <v>0.048</v>
      </c>
      <c r="M246" s="170" t="inlineStr">
        <is>
          <t>DE</t>
        </is>
      </c>
      <c r="N246" s="101">
        <f>ABS((I246-K246)/K246)</f>
        <v/>
      </c>
      <c r="O246" s="149">
        <f>N246/(SQRT(POWER(S246,2)+POWER(R246,2)))</f>
        <v/>
      </c>
      <c r="P246" s="149" t="n"/>
      <c r="Q246" s="100">
        <f>(J246/I246)</f>
        <v/>
      </c>
      <c r="R246" s="100" t="n">
        <v>0.176</v>
      </c>
      <c r="S246" s="101" t="n">
        <v>0.079</v>
      </c>
      <c r="T246" s="101" t="n">
        <v>0.04</v>
      </c>
      <c r="U246" s="170" t="inlineStr">
        <is>
          <t>DE</t>
        </is>
      </c>
      <c r="V246" s="167">
        <f>IF(G246&gt;5,"Sigma &gt;5",N246/(1.5*Q246))</f>
        <v/>
      </c>
      <c r="W246" s="167">
        <f>S246/R246</f>
        <v/>
      </c>
      <c r="X246" s="101">
        <f>SQRT(POWER(Q246,2)+POWER(S246,2))*SQRT(2)*$X$8</f>
        <v/>
      </c>
      <c r="Y246" s="101">
        <f>SQRT(Q246^2+S246^2)</f>
        <v/>
      </c>
      <c r="Z246" s="101">
        <f>$Z$8*Y246</f>
        <v/>
      </c>
      <c r="AA246" s="102">
        <f>Q246/S246</f>
        <v/>
      </c>
      <c r="AB246" s="198" t="n"/>
      <c r="AC246" s="378" t="n"/>
      <c r="AD246" s="421" t="n"/>
      <c r="AE246" s="421" t="n"/>
      <c r="AI246" s="89" t="n">
        <v>0.02021</v>
      </c>
    </row>
    <row r="247" ht="15" customHeight="1">
      <c r="A247" s="98">
        <f>' Cobas assays'!A235</f>
        <v/>
      </c>
      <c r="B247" s="180" t="inlineStr">
        <is>
          <t>TRI-IODO THYRONINE</t>
        </is>
      </c>
      <c r="C247" s="99">
        <f>' Cobas assays'!C235</f>
        <v/>
      </c>
      <c r="D247" s="99">
        <f>' Cobas assays'!D235</f>
        <v/>
      </c>
      <c r="E247" s="178" t="n">
        <v>0.113</v>
      </c>
      <c r="F247" s="101">
        <f>1.65*(Q247)+N247</f>
        <v/>
      </c>
      <c r="G247" s="149">
        <f>(E247-N247)/Q247</f>
        <v/>
      </c>
      <c r="H247" s="99">
        <f>' Cobas assays'!N235</f>
        <v/>
      </c>
      <c r="I247" s="99">
        <f>' Cobas assays'!K235</f>
        <v/>
      </c>
      <c r="J247" s="99">
        <f>' Cobas assays'!L235</f>
        <v/>
      </c>
      <c r="K247" s="99">
        <f>' Cobas assays'!F235</f>
        <v/>
      </c>
      <c r="L247" s="101" t="n">
        <v>0.048</v>
      </c>
      <c r="M247" s="170" t="inlineStr">
        <is>
          <t>DE</t>
        </is>
      </c>
      <c r="N247" s="101">
        <f>ABS((I247-K247)/K247)</f>
        <v/>
      </c>
      <c r="O247" s="149">
        <f>N247/(SQRT(POWER(S247,2)+POWER(R247,2)))</f>
        <v/>
      </c>
      <c r="P247" s="149" t="n"/>
      <c r="Q247" s="100">
        <f>(J247/I247)</f>
        <v/>
      </c>
      <c r="R247" s="100" t="n">
        <v>0.176</v>
      </c>
      <c r="S247" s="101" t="n">
        <v>0.079</v>
      </c>
      <c r="T247" s="101" t="n">
        <v>0.04</v>
      </c>
      <c r="U247" s="170" t="inlineStr">
        <is>
          <t>DE</t>
        </is>
      </c>
      <c r="V247" s="167">
        <f>IF(G247&gt;5,"Sigma &gt;5",N247/(1.5*Q247))</f>
        <v/>
      </c>
      <c r="W247" s="167">
        <f>S247/R247</f>
        <v/>
      </c>
      <c r="X247" s="101">
        <f>SQRT(POWER(Q247,2)+POWER(S247,2))*SQRT(2)*$X$8</f>
        <v/>
      </c>
      <c r="Y247" s="101">
        <f>SQRT(Q247^2+S247^2)</f>
        <v/>
      </c>
      <c r="Z247" s="101">
        <f>$Z$8*Y247</f>
        <v/>
      </c>
      <c r="AA247" s="102">
        <f>Q247/S247</f>
        <v/>
      </c>
      <c r="AB247" s="198" t="n"/>
      <c r="AC247" s="378" t="n"/>
      <c r="AD247" s="421" t="n"/>
      <c r="AE247" s="421" t="n"/>
      <c r="AI247" s="89" t="n">
        <v>0.01414</v>
      </c>
    </row>
    <row r="248" ht="15" customHeight="1">
      <c r="A248" s="98">
        <f>' Cobas assays'!A236</f>
        <v/>
      </c>
      <c r="B248" s="180" t="inlineStr">
        <is>
          <t>UREA</t>
        </is>
      </c>
      <c r="C248" s="99">
        <f>' Cobas assays'!C236</f>
        <v/>
      </c>
      <c r="D248" s="99">
        <f>' Cobas assays'!D236</f>
        <v/>
      </c>
      <c r="E248" s="267" t="n">
        <v>0.09</v>
      </c>
      <c r="F248" s="101">
        <f>1.65*(Q248)+N248</f>
        <v/>
      </c>
      <c r="G248" s="149">
        <f>(E248-N248)/Q248</f>
        <v/>
      </c>
      <c r="H248" s="99">
        <f>' Cobas assays'!N236</f>
        <v/>
      </c>
      <c r="I248" s="99">
        <f>' Cobas assays'!K236</f>
        <v/>
      </c>
      <c r="J248" s="99">
        <f>' Cobas assays'!L236</f>
        <v/>
      </c>
      <c r="K248" s="99">
        <f>' Cobas assays'!F236</f>
        <v/>
      </c>
      <c r="L248" s="268" t="n">
        <v>0.031</v>
      </c>
      <c r="M248" s="170" t="inlineStr">
        <is>
          <t>O</t>
        </is>
      </c>
      <c r="N248" s="101">
        <f>ABS((I248-K248)/K248)</f>
        <v/>
      </c>
      <c r="O248" s="149">
        <f>N248/(SQRT(POWER(S248,2)+POWER(R248,2)))</f>
        <v/>
      </c>
      <c r="P248" s="149" t="n"/>
      <c r="Q248" s="100">
        <f>(J248/I248)</f>
        <v/>
      </c>
      <c r="R248" s="266" t="n">
        <v>0.209</v>
      </c>
      <c r="S248" s="268" t="n">
        <v>0.139</v>
      </c>
      <c r="T248" s="268" t="n">
        <v>0.035</v>
      </c>
      <c r="U248" s="170" t="inlineStr">
        <is>
          <t>O</t>
        </is>
      </c>
      <c r="V248" s="167">
        <f>IF(G248&gt;5,"Sigma &gt;5",N248/(1.5*Q248))</f>
        <v/>
      </c>
      <c r="W248" s="167">
        <f>S248/R248</f>
        <v/>
      </c>
      <c r="X248" s="101">
        <f>SQRT(POWER(Q248,2)+POWER(S248,2))*SQRT(2)*$X$8</f>
        <v/>
      </c>
      <c r="Y248" s="101">
        <f>SQRT(Q248^2+S248^2)</f>
        <v/>
      </c>
      <c r="Z248" s="101">
        <f>$Z$8*Y248</f>
        <v/>
      </c>
      <c r="AA248" s="102">
        <f>Q248/S248</f>
        <v/>
      </c>
      <c r="AB248" s="198" t="n"/>
      <c r="AC248" s="378" t="n"/>
      <c r="AD248" s="421" t="n"/>
      <c r="AE248" s="421" t="n"/>
      <c r="AI248" s="89" t="n">
        <v>0.017</v>
      </c>
    </row>
    <row r="249" ht="15" customHeight="1">
      <c r="A249" s="98">
        <f>' Cobas assays'!A237</f>
        <v/>
      </c>
      <c r="B249" s="180" t="inlineStr">
        <is>
          <t>UREA</t>
        </is>
      </c>
      <c r="C249" s="99">
        <f>' Cobas assays'!C237</f>
        <v/>
      </c>
      <c r="D249" s="99">
        <f>' Cobas assays'!D237</f>
        <v/>
      </c>
      <c r="E249" s="267" t="n">
        <v>0.09</v>
      </c>
      <c r="F249" s="101">
        <f>1.65*(Q249)+N249</f>
        <v/>
      </c>
      <c r="G249" s="149">
        <f>(E249-N249)/Q249</f>
        <v/>
      </c>
      <c r="H249" s="99">
        <f>' Cobas assays'!N237</f>
        <v/>
      </c>
      <c r="I249" s="99">
        <f>' Cobas assays'!K237</f>
        <v/>
      </c>
      <c r="J249" s="99">
        <f>' Cobas assays'!L237</f>
        <v/>
      </c>
      <c r="K249" s="99">
        <f>' Cobas assays'!F237</f>
        <v/>
      </c>
      <c r="L249" s="268" t="n">
        <v>0.031</v>
      </c>
      <c r="M249" s="170" t="inlineStr">
        <is>
          <t>O</t>
        </is>
      </c>
      <c r="N249" s="101">
        <f>ABS((I249-K249)/K249)</f>
        <v/>
      </c>
      <c r="O249" s="149">
        <f>N249/(SQRT(POWER(S249,2)+POWER(R249,2)))</f>
        <v/>
      </c>
      <c r="P249" s="149" t="n"/>
      <c r="Q249" s="100">
        <f>(J249/I249)</f>
        <v/>
      </c>
      <c r="R249" s="266" t="n">
        <v>0.209</v>
      </c>
      <c r="S249" s="268" t="n">
        <v>0.139</v>
      </c>
      <c r="T249" s="268" t="n">
        <v>0.035</v>
      </c>
      <c r="U249" s="170" t="inlineStr">
        <is>
          <t>O</t>
        </is>
      </c>
      <c r="V249" s="167">
        <f>IF(G249&gt;5,"Sigma &gt;5",N249/(1.5*Q249))</f>
        <v/>
      </c>
      <c r="W249" s="167">
        <f>S249/R249</f>
        <v/>
      </c>
      <c r="X249" s="101">
        <f>SQRT(POWER(Q249,2)+POWER(S249,2))*SQRT(2)*$X$8</f>
        <v/>
      </c>
      <c r="Y249" s="101">
        <f>SQRT(Q249^2+S249^2)</f>
        <v/>
      </c>
      <c r="Z249" s="101">
        <f>$Z$8*Y249</f>
        <v/>
      </c>
      <c r="AA249" s="102">
        <f>Q249/S249</f>
        <v/>
      </c>
      <c r="AB249" s="198" t="n"/>
      <c r="AC249" s="378" t="n"/>
      <c r="AD249" s="421" t="n"/>
      <c r="AE249" s="421" t="n"/>
      <c r="AI249" s="89" t="n">
        <v>0.01792</v>
      </c>
    </row>
    <row r="250" ht="15" customHeight="1">
      <c r="A250" s="98">
        <f>' Cobas assays'!A238</f>
        <v/>
      </c>
      <c r="B250" s="180" t="inlineStr">
        <is>
          <t>UREA</t>
        </is>
      </c>
      <c r="C250" s="99">
        <f>' Cobas assays'!C238</f>
        <v/>
      </c>
      <c r="D250" s="99">
        <f>' Cobas assays'!D238</f>
        <v/>
      </c>
      <c r="E250" s="267" t="n">
        <v>0.09</v>
      </c>
      <c r="F250" s="101">
        <f>1.65*(Q250)+N250</f>
        <v/>
      </c>
      <c r="G250" s="149">
        <f>(E250-N250)/Q250</f>
        <v/>
      </c>
      <c r="H250" s="99">
        <f>' Cobas assays'!N238</f>
        <v/>
      </c>
      <c r="I250" s="99">
        <f>' Cobas assays'!K238</f>
        <v/>
      </c>
      <c r="J250" s="99">
        <f>' Cobas assays'!L238</f>
        <v/>
      </c>
      <c r="K250" s="99">
        <f>' Cobas assays'!F238</f>
        <v/>
      </c>
      <c r="L250" s="268" t="n">
        <v>0.031</v>
      </c>
      <c r="M250" s="170" t="inlineStr">
        <is>
          <t>O</t>
        </is>
      </c>
      <c r="N250" s="101">
        <f>ABS((I250-K250)/K250)</f>
        <v/>
      </c>
      <c r="O250" s="149">
        <f>N250/(SQRT(POWER(S250,2)+POWER(R250,2)))</f>
        <v/>
      </c>
      <c r="P250" s="149" t="n"/>
      <c r="Q250" s="100">
        <f>(J250/I250)</f>
        <v/>
      </c>
      <c r="R250" s="266" t="n">
        <v>0.209</v>
      </c>
      <c r="S250" s="268" t="n">
        <v>0.139</v>
      </c>
      <c r="T250" s="268" t="n">
        <v>0.035</v>
      </c>
      <c r="U250" s="170" t="inlineStr">
        <is>
          <t>O</t>
        </is>
      </c>
      <c r="V250" s="167">
        <f>IF(G250&gt;5,"Sigma &gt;5",N250/(1.5*Q250))</f>
        <v/>
      </c>
      <c r="W250" s="167">
        <f>S250/R250</f>
        <v/>
      </c>
      <c r="X250" s="101">
        <f>SQRT(POWER(Q250,2)+POWER(S250,2))*SQRT(2)*$X$8</f>
        <v/>
      </c>
      <c r="Y250" s="101">
        <f>SQRT(Q250^2+S250^2)</f>
        <v/>
      </c>
      <c r="Z250" s="101">
        <f>$Z$8*Y250</f>
        <v/>
      </c>
      <c r="AA250" s="102">
        <f>Q250/S250</f>
        <v/>
      </c>
      <c r="AB250" s="198" t="n"/>
      <c r="AC250" s="378" t="n"/>
      <c r="AD250" s="421" t="n"/>
      <c r="AE250" s="421" t="n"/>
      <c r="AI250" s="89" t="n">
        <v>0.01987</v>
      </c>
    </row>
    <row r="251" ht="15" customHeight="1">
      <c r="A251" s="98">
        <f>' Cobas assays'!A239</f>
        <v/>
      </c>
      <c r="B251" s="180" t="inlineStr">
        <is>
          <t>UREA</t>
        </is>
      </c>
      <c r="C251" s="99">
        <f>' Cobas assays'!C239</f>
        <v/>
      </c>
      <c r="D251" s="99">
        <f>' Cobas assays'!D239</f>
        <v/>
      </c>
      <c r="E251" s="267" t="n">
        <v>0.09</v>
      </c>
      <c r="F251" s="101">
        <f>1.65*(Q251)+N251</f>
        <v/>
      </c>
      <c r="G251" s="149">
        <f>(E251-N251)/Q251</f>
        <v/>
      </c>
      <c r="H251" s="99">
        <f>' Cobas assays'!N239</f>
        <v/>
      </c>
      <c r="I251" s="99">
        <f>' Cobas assays'!K239</f>
        <v/>
      </c>
      <c r="J251" s="99">
        <f>' Cobas assays'!L239</f>
        <v/>
      </c>
      <c r="K251" s="99">
        <f>' Cobas assays'!F239</f>
        <v/>
      </c>
      <c r="L251" s="268" t="n">
        <v>0.031</v>
      </c>
      <c r="M251" s="170" t="inlineStr">
        <is>
          <t>O</t>
        </is>
      </c>
      <c r="N251" s="101">
        <f>ABS((I251-K251)/K251)</f>
        <v/>
      </c>
      <c r="O251" s="149">
        <f>N251/(SQRT(POWER(S251,2)+POWER(R251,2)))</f>
        <v/>
      </c>
      <c r="P251" s="149" t="n"/>
      <c r="Q251" s="100">
        <f>(J251/I251)</f>
        <v/>
      </c>
      <c r="R251" s="266" t="n">
        <v>0.209</v>
      </c>
      <c r="S251" s="268" t="n">
        <v>0.139</v>
      </c>
      <c r="T251" s="268" t="n">
        <v>0.035</v>
      </c>
      <c r="U251" s="170" t="inlineStr">
        <is>
          <t>O</t>
        </is>
      </c>
      <c r="V251" s="167">
        <f>IF(G251&gt;5,"Sigma &gt;5",N251/(1.5*Q251))</f>
        <v/>
      </c>
      <c r="W251" s="167">
        <f>S251/R251</f>
        <v/>
      </c>
      <c r="X251" s="101">
        <f>SQRT(POWER(Q251,2)+POWER(S251,2))*SQRT(2)*$X$8</f>
        <v/>
      </c>
      <c r="Y251" s="101">
        <f>SQRT(Q251^2+S251^2)</f>
        <v/>
      </c>
      <c r="Z251" s="101">
        <f>$Z$8*Y251</f>
        <v/>
      </c>
      <c r="AA251" s="102">
        <f>Q251/S251</f>
        <v/>
      </c>
      <c r="AB251" s="198" t="n"/>
      <c r="AC251" s="378" t="n"/>
      <c r="AD251" s="421" t="n"/>
      <c r="AE251" s="421" t="n"/>
      <c r="AI251" s="89" t="n">
        <v>0.02889</v>
      </c>
    </row>
    <row r="252" ht="15" customHeight="1">
      <c r="A252" s="98">
        <f>' Cobas assays'!A240</f>
        <v/>
      </c>
      <c r="B252" s="180" t="inlineStr">
        <is>
          <t>UREA URINE</t>
        </is>
      </c>
      <c r="C252" s="99">
        <f>' Cobas assays'!C240</f>
        <v/>
      </c>
      <c r="D252" s="99">
        <f>' Cobas assays'!D240</f>
        <v/>
      </c>
      <c r="E252" s="178" t="n">
        <v>0.11</v>
      </c>
      <c r="F252" s="101">
        <f>1.65*(Q252)+N252</f>
        <v/>
      </c>
      <c r="G252" s="149">
        <f>(E252-N252)/Q252</f>
        <v/>
      </c>
      <c r="H252" s="99">
        <f>' Cobas assays'!N240</f>
        <v/>
      </c>
      <c r="I252" s="99">
        <f>' Cobas assays'!K240</f>
        <v/>
      </c>
      <c r="J252" s="99">
        <f>' Cobas assays'!L240</f>
        <v/>
      </c>
      <c r="K252" s="99">
        <f>' Cobas assays'!F240</f>
        <v/>
      </c>
      <c r="L252" s="101" t="n">
        <v>0.028</v>
      </c>
      <c r="M252" s="170" t="inlineStr">
        <is>
          <t>OP</t>
        </is>
      </c>
      <c r="N252" s="101">
        <f>ABS((I252-K252)/K252)</f>
        <v/>
      </c>
      <c r="O252" s="149">
        <f>N252/(SQRT(POWER(S252,2)+POWER(R252,2)))</f>
        <v/>
      </c>
      <c r="P252" s="149" t="n"/>
      <c r="Q252" s="100">
        <f>(J252/I252)</f>
        <v/>
      </c>
      <c r="R252" s="100" t="n">
        <v>0.187</v>
      </c>
      <c r="S252" s="101" t="n">
        <v>0.121</v>
      </c>
      <c r="T252" s="101" t="n">
        <v>0.03</v>
      </c>
      <c r="U252" s="170" t="inlineStr">
        <is>
          <t>OP</t>
        </is>
      </c>
      <c r="V252" s="167">
        <f>IF(G252&gt;5,"Sigma &gt;5",N252/(1.5*Q252))</f>
        <v/>
      </c>
      <c r="W252" s="167">
        <f>S252/R252</f>
        <v/>
      </c>
      <c r="X252" s="101">
        <f>SQRT(POWER(Q252,2)+POWER(S252,2))*SQRT(2)*$X$8</f>
        <v/>
      </c>
      <c r="Y252" s="101">
        <f>SQRT(Q252^2+S252^2)</f>
        <v/>
      </c>
      <c r="Z252" s="101">
        <f>$Z$8*Y252</f>
        <v/>
      </c>
      <c r="AA252" s="102">
        <f>Q252/S252</f>
        <v/>
      </c>
      <c r="AB252" s="198" t="n"/>
      <c r="AC252" s="378" t="n"/>
      <c r="AD252" s="421" t="n"/>
      <c r="AE252" s="421" t="n"/>
      <c r="AI252" s="89" t="n">
        <v>0.02567</v>
      </c>
    </row>
    <row r="253" ht="15" customHeight="1">
      <c r="A253" s="98">
        <f>' Cobas assays'!A241</f>
        <v/>
      </c>
      <c r="B253" s="180" t="inlineStr">
        <is>
          <t>UREA URINE</t>
        </is>
      </c>
      <c r="C253" s="99">
        <f>' Cobas assays'!C241</f>
        <v/>
      </c>
      <c r="D253" s="99">
        <f>' Cobas assays'!D241</f>
        <v/>
      </c>
      <c r="E253" s="178" t="n">
        <v>0.11</v>
      </c>
      <c r="F253" s="101">
        <f>1.65*(Q253)+N253</f>
        <v/>
      </c>
      <c r="G253" s="149">
        <f>(E253-N253)/Q253</f>
        <v/>
      </c>
      <c r="H253" s="99">
        <f>' Cobas assays'!N241</f>
        <v/>
      </c>
      <c r="I253" s="99">
        <f>' Cobas assays'!K241</f>
        <v/>
      </c>
      <c r="J253" s="99">
        <f>' Cobas assays'!L241</f>
        <v/>
      </c>
      <c r="K253" s="99">
        <f>' Cobas assays'!F241</f>
        <v/>
      </c>
      <c r="L253" s="101" t="n">
        <v>0.028</v>
      </c>
      <c r="M253" s="170" t="inlineStr">
        <is>
          <t>OP</t>
        </is>
      </c>
      <c r="N253" s="101">
        <f>ABS((I253-K253)/K253)</f>
        <v/>
      </c>
      <c r="O253" s="149">
        <f>N253/(SQRT(POWER(S253,2)+POWER(R253,2)))</f>
        <v/>
      </c>
      <c r="P253" s="149" t="n"/>
      <c r="Q253" s="100">
        <f>(J253/I253)</f>
        <v/>
      </c>
      <c r="R253" s="100" t="n">
        <v>0.187</v>
      </c>
      <c r="S253" s="101" t="n">
        <v>0.121</v>
      </c>
      <c r="T253" s="101" t="n">
        <v>0.03</v>
      </c>
      <c r="U253" s="170" t="inlineStr">
        <is>
          <t>OP</t>
        </is>
      </c>
      <c r="V253" s="167">
        <f>IF(G253&gt;5,"Sigma &gt;5",N253/(1.5*Q253))</f>
        <v/>
      </c>
      <c r="W253" s="167">
        <f>S253/R253</f>
        <v/>
      </c>
      <c r="X253" s="101">
        <f>SQRT(POWER(Q253,2)+POWER(S253,2))*SQRT(2)*$X$8</f>
        <v/>
      </c>
      <c r="Y253" s="101">
        <f>SQRT(Q253^2+S253^2)</f>
        <v/>
      </c>
      <c r="Z253" s="101">
        <f>$Z$8*Y253</f>
        <v/>
      </c>
      <c r="AA253" s="102">
        <f>Q253/S253</f>
        <v/>
      </c>
      <c r="AB253" s="198" t="n"/>
      <c r="AC253" s="378" t="n"/>
      <c r="AD253" s="421" t="n"/>
      <c r="AE253" s="421" t="n"/>
      <c r="AI253" s="89" t="n">
        <v>0.01543</v>
      </c>
    </row>
    <row r="254" ht="15" customHeight="1">
      <c r="A254" s="98">
        <f>' Cobas assays'!A242</f>
        <v/>
      </c>
      <c r="B254" s="180" t="inlineStr">
        <is>
          <t>URIC ACID</t>
        </is>
      </c>
      <c r="C254" s="99">
        <f>' Cobas assays'!C242</f>
        <v/>
      </c>
      <c r="D254" s="99">
        <f>' Cobas assays'!D242</f>
        <v/>
      </c>
      <c r="E254" s="267" t="n">
        <v>0.17</v>
      </c>
      <c r="F254" s="101">
        <f>1.65*(Q254)+N254</f>
        <v/>
      </c>
      <c r="G254" s="149">
        <f>(E254-N254)/Q254</f>
        <v/>
      </c>
      <c r="H254" s="99">
        <f>' Cobas assays'!N242</f>
        <v/>
      </c>
      <c r="I254" s="99">
        <f>' Cobas assays'!K242</f>
        <v/>
      </c>
      <c r="J254" s="99">
        <f>' Cobas assays'!L242</f>
        <v/>
      </c>
      <c r="K254" s="99">
        <f>' Cobas assays'!F242</f>
        <v/>
      </c>
      <c r="L254" s="268" t="n">
        <v>0.089</v>
      </c>
      <c r="M254" s="170" t="inlineStr">
        <is>
          <t>M</t>
        </is>
      </c>
      <c r="N254" s="101">
        <f>ABS((I254-K254)/K254)</f>
        <v/>
      </c>
      <c r="O254" s="149">
        <f>N254/(SQRT(POWER(S254,2)+POWER(R254,2)))</f>
        <v/>
      </c>
      <c r="P254" s="149" t="n"/>
      <c r="Q254" s="100">
        <f>(J254/I254)</f>
        <v/>
      </c>
      <c r="R254" s="266" t="n">
        <v>0.224</v>
      </c>
      <c r="S254" s="268" t="n">
        <v>0.082</v>
      </c>
      <c r="T254" s="268" t="n">
        <v>0.062</v>
      </c>
      <c r="U254" s="170" t="inlineStr">
        <is>
          <t>M</t>
        </is>
      </c>
      <c r="V254" s="167">
        <f>IF(G254&gt;5,"Sigma &gt;5",N254/(1.5*Q254))</f>
        <v/>
      </c>
      <c r="W254" s="167">
        <f>S254/R254</f>
        <v/>
      </c>
      <c r="X254" s="101">
        <f>SQRT(POWER(Q254,2)+POWER(S254,2))*SQRT(2)*$X$8</f>
        <v/>
      </c>
      <c r="Y254" s="101">
        <f>SQRT(Q254^2+S254^2)</f>
        <v/>
      </c>
      <c r="Z254" s="101">
        <f>$Z$8*Y254</f>
        <v/>
      </c>
      <c r="AA254" s="102">
        <f>Q254/S254</f>
        <v/>
      </c>
      <c r="AB254" s="198" t="n"/>
      <c r="AC254" s="378" t="n"/>
      <c r="AD254" s="421" t="n"/>
      <c r="AE254" s="421" t="n"/>
      <c r="AI254" s="89" t="n">
        <v>0.01739</v>
      </c>
    </row>
    <row r="255" ht="16.5" customFormat="1" customHeight="1" s="105">
      <c r="A255" s="98">
        <f>' Cobas assays'!A243</f>
        <v/>
      </c>
      <c r="B255" s="180" t="inlineStr">
        <is>
          <t>URIC ACID</t>
        </is>
      </c>
      <c r="C255" s="99">
        <f>' Cobas assays'!C243</f>
        <v/>
      </c>
      <c r="D255" s="99">
        <f>' Cobas assays'!D243</f>
        <v/>
      </c>
      <c r="E255" s="267" t="n">
        <v>0.17</v>
      </c>
      <c r="F255" s="101">
        <f>1.65*(Q255)+N255</f>
        <v/>
      </c>
      <c r="G255" s="149">
        <f>(E255-N255)/Q255</f>
        <v/>
      </c>
      <c r="H255" s="99">
        <f>' Cobas assays'!N243</f>
        <v/>
      </c>
      <c r="I255" s="99">
        <f>' Cobas assays'!K243</f>
        <v/>
      </c>
      <c r="J255" s="99">
        <f>' Cobas assays'!L243</f>
        <v/>
      </c>
      <c r="K255" s="99">
        <f>' Cobas assays'!F243</f>
        <v/>
      </c>
      <c r="L255" s="268" t="n">
        <v>0.089</v>
      </c>
      <c r="M255" s="170" t="inlineStr">
        <is>
          <t>M</t>
        </is>
      </c>
      <c r="N255" s="101">
        <f>ABS((I255-K255)/K255)</f>
        <v/>
      </c>
      <c r="O255" s="149">
        <f>N255/(SQRT(POWER(S255,2)+POWER(R255,2)))</f>
        <v/>
      </c>
      <c r="P255" s="149" t="n"/>
      <c r="Q255" s="100">
        <f>(J255/I255)</f>
        <v/>
      </c>
      <c r="R255" s="266" t="n">
        <v>0.224</v>
      </c>
      <c r="S255" s="268" t="n">
        <v>0.082</v>
      </c>
      <c r="T255" s="268" t="n">
        <v>0.062</v>
      </c>
      <c r="U255" s="170" t="inlineStr">
        <is>
          <t>M</t>
        </is>
      </c>
      <c r="V255" s="167">
        <f>IF(G255&gt;5,"Sigma &gt;5",N255/(1.5*Q255))</f>
        <v/>
      </c>
      <c r="W255" s="167">
        <f>S255/R255</f>
        <v/>
      </c>
      <c r="X255" s="101">
        <f>SQRT(POWER(Q255,2)+POWER(S255,2))*SQRT(2)*$X$8</f>
        <v/>
      </c>
      <c r="Y255" s="101">
        <f>SQRT(Q255^2+S255^2)</f>
        <v/>
      </c>
      <c r="Z255" s="101">
        <f>$Z$8*Y255</f>
        <v/>
      </c>
      <c r="AA255" s="102">
        <f>Q255/S255</f>
        <v/>
      </c>
      <c r="AB255" s="198" t="n"/>
      <c r="AC255" s="378" t="n"/>
      <c r="AD255" s="421" t="n"/>
      <c r="AE255" s="421" t="n"/>
      <c r="AI255" s="105" t="n">
        <v>0.02623</v>
      </c>
    </row>
    <row r="256" ht="15" customFormat="1" customHeight="1" s="105">
      <c r="A256" s="98">
        <f>' Cobas assays'!A244</f>
        <v/>
      </c>
      <c r="B256" s="180" t="inlineStr">
        <is>
          <t>URIC ACID</t>
        </is>
      </c>
      <c r="C256" s="99">
        <f>' Cobas assays'!C244</f>
        <v/>
      </c>
      <c r="D256" s="99">
        <f>' Cobas assays'!D244</f>
        <v/>
      </c>
      <c r="E256" s="267" t="n">
        <v>0.17</v>
      </c>
      <c r="F256" s="101">
        <f>1.65*(Q256)+N256</f>
        <v/>
      </c>
      <c r="G256" s="149">
        <f>(E256-N256)/Q256</f>
        <v/>
      </c>
      <c r="H256" s="99">
        <f>' Cobas assays'!N244</f>
        <v/>
      </c>
      <c r="I256" s="99">
        <f>' Cobas assays'!K244</f>
        <v/>
      </c>
      <c r="J256" s="99">
        <f>' Cobas assays'!L244</f>
        <v/>
      </c>
      <c r="K256" s="99">
        <f>' Cobas assays'!F244</f>
        <v/>
      </c>
      <c r="L256" s="268" t="n">
        <v>0.089</v>
      </c>
      <c r="M256" s="170" t="inlineStr">
        <is>
          <t>M</t>
        </is>
      </c>
      <c r="N256" s="101">
        <f>ABS((I256-K256)/K256)</f>
        <v/>
      </c>
      <c r="O256" s="149">
        <f>N256/(SQRT(POWER(S256,2)+POWER(R256,2)))</f>
        <v/>
      </c>
      <c r="P256" s="149" t="n"/>
      <c r="Q256" s="100">
        <f>(J256/I256)</f>
        <v/>
      </c>
      <c r="R256" s="266" t="n">
        <v>0.224</v>
      </c>
      <c r="S256" s="268" t="n">
        <v>0.082</v>
      </c>
      <c r="T256" s="268" t="n">
        <v>0.062</v>
      </c>
      <c r="U256" s="170" t="inlineStr">
        <is>
          <t>M</t>
        </is>
      </c>
      <c r="V256" s="167">
        <f>IF(G256&gt;5,"Sigma &gt;5",N256/(1.5*Q256))</f>
        <v/>
      </c>
      <c r="W256" s="167">
        <f>S256/R256</f>
        <v/>
      </c>
      <c r="X256" s="101">
        <f>SQRT(POWER(Q256,2)+POWER(S256,2))*SQRT(2)*$X$8</f>
        <v/>
      </c>
      <c r="Y256" s="101">
        <f>SQRT(Q256^2+S256^2)</f>
        <v/>
      </c>
      <c r="Z256" s="101">
        <f>$Z$8*Y256</f>
        <v/>
      </c>
      <c r="AA256" s="102">
        <f>Q256/S256</f>
        <v/>
      </c>
      <c r="AB256" s="198" t="n"/>
      <c r="AC256" s="378" t="n"/>
      <c r="AD256" s="421" t="n"/>
      <c r="AE256" s="421" t="n"/>
      <c r="AI256" s="105" t="n">
        <v>0.02003</v>
      </c>
    </row>
    <row r="257" ht="15" customFormat="1" customHeight="1" s="105">
      <c r="A257" s="98">
        <f>' Cobas assays'!A245</f>
        <v/>
      </c>
      <c r="B257" s="180" t="inlineStr">
        <is>
          <t>URIC ACID</t>
        </is>
      </c>
      <c r="C257" s="99">
        <f>' Cobas assays'!C245</f>
        <v/>
      </c>
      <c r="D257" s="99">
        <f>' Cobas assays'!D245</f>
        <v/>
      </c>
      <c r="E257" s="267" t="n">
        <v>0.17</v>
      </c>
      <c r="F257" s="101">
        <f>1.65*(Q257)+N257</f>
        <v/>
      </c>
      <c r="G257" s="149">
        <f>(E257-N257)/Q257</f>
        <v/>
      </c>
      <c r="H257" s="99">
        <f>' Cobas assays'!N245</f>
        <v/>
      </c>
      <c r="I257" s="99">
        <f>' Cobas assays'!K245</f>
        <v/>
      </c>
      <c r="J257" s="99">
        <f>' Cobas assays'!L245</f>
        <v/>
      </c>
      <c r="K257" s="99">
        <f>' Cobas assays'!F245</f>
        <v/>
      </c>
      <c r="L257" s="268" t="n">
        <v>0.089</v>
      </c>
      <c r="M257" s="170" t="inlineStr">
        <is>
          <t>M</t>
        </is>
      </c>
      <c r="N257" s="101">
        <f>ABS((I257-K257)/K257)</f>
        <v/>
      </c>
      <c r="O257" s="149">
        <f>N257/(SQRT(POWER(S257,2)+POWER(R257,2)))</f>
        <v/>
      </c>
      <c r="P257" s="149" t="n"/>
      <c r="Q257" s="100">
        <f>(J257/I257)</f>
        <v/>
      </c>
      <c r="R257" s="266" t="n">
        <v>0.224</v>
      </c>
      <c r="S257" s="268" t="n">
        <v>0.082</v>
      </c>
      <c r="T257" s="268" t="n">
        <v>0.062</v>
      </c>
      <c r="U257" s="170" t="inlineStr">
        <is>
          <t>M</t>
        </is>
      </c>
      <c r="V257" s="167">
        <f>IF(G257&gt;5,"Sigma &gt;5",N257/(1.5*Q257))</f>
        <v/>
      </c>
      <c r="W257" s="167">
        <f>S257/R257</f>
        <v/>
      </c>
      <c r="X257" s="101">
        <f>SQRT(POWER(Q257,2)+POWER(S257,2))*SQRT(2)*$X$8</f>
        <v/>
      </c>
      <c r="Y257" s="101">
        <f>SQRT(Q257^2+S257^2)</f>
        <v/>
      </c>
      <c r="Z257" s="101">
        <f>$Z$8*Y257</f>
        <v/>
      </c>
      <c r="AA257" s="102">
        <f>Q257/S257</f>
        <v/>
      </c>
      <c r="AB257" s="198" t="n"/>
      <c r="AC257" s="378" t="n"/>
      <c r="AD257" s="421" t="n"/>
      <c r="AE257" s="421" t="n"/>
      <c r="AI257" s="105" t="n">
        <v>0.03824</v>
      </c>
    </row>
    <row r="258" ht="15" customFormat="1" customHeight="1" s="105">
      <c r="A258" s="98">
        <f>' Cobas assays'!A246</f>
        <v/>
      </c>
      <c r="B258" s="200" t="inlineStr">
        <is>
          <t>URIC ACID URINE</t>
        </is>
      </c>
      <c r="C258" s="99">
        <f>' Cobas assays'!C246</f>
        <v/>
      </c>
      <c r="D258" s="99">
        <f>' Cobas assays'!D246</f>
        <v/>
      </c>
      <c r="E258" s="178" t="n">
        <v>0.097</v>
      </c>
      <c r="F258" s="101">
        <f>1.65*(Q258)+N258</f>
        <v/>
      </c>
      <c r="G258" s="149">
        <f>(E258-N258)/Q258</f>
        <v/>
      </c>
      <c r="H258" s="99">
        <f>' Cobas assays'!N246</f>
        <v/>
      </c>
      <c r="I258" s="99">
        <f>' Cobas assays'!K246</f>
        <v/>
      </c>
      <c r="J258" s="99">
        <f>' Cobas assays'!L246</f>
        <v/>
      </c>
      <c r="K258" s="99">
        <f>' Cobas assays'!F246</f>
        <v/>
      </c>
      <c r="L258" s="101" t="n">
        <v>0.049</v>
      </c>
      <c r="M258" s="170" t="inlineStr">
        <is>
          <t>DE</t>
        </is>
      </c>
      <c r="N258" s="101">
        <f>ABS((I258-K258)/K258)</f>
        <v/>
      </c>
      <c r="O258" s="149">
        <f>N258/(SQRT(POWER(S258,2)+POWER(R258,2)))</f>
        <v/>
      </c>
      <c r="P258" s="149" t="n"/>
      <c r="Q258" s="100">
        <f>(J258/I258)</f>
        <v/>
      </c>
      <c r="R258" s="100" t="n">
        <v>0.175</v>
      </c>
      <c r="S258" s="101" t="n">
        <v>0.08599999999999999</v>
      </c>
      <c r="T258" s="101" t="n">
        <v>0.043</v>
      </c>
      <c r="U258" s="170" t="inlineStr">
        <is>
          <t>DE</t>
        </is>
      </c>
      <c r="V258" s="167">
        <f>IF(G258&gt;5,"Sigma &gt;5",N258/(1.5*Q258))</f>
        <v/>
      </c>
      <c r="W258" s="167">
        <f>S258/R258</f>
        <v/>
      </c>
      <c r="X258" s="101">
        <f>SQRT(POWER(Q258,2)+POWER(S258,2))*SQRT(2)*$X$8</f>
        <v/>
      </c>
      <c r="Y258" s="101">
        <f>SQRT(Q258^2+S258^2)</f>
        <v/>
      </c>
      <c r="Z258" s="101">
        <f>$Z$8*Y258</f>
        <v/>
      </c>
      <c r="AA258" s="102">
        <f>Q258/S258</f>
        <v/>
      </c>
      <c r="AB258" s="198" t="n"/>
      <c r="AC258" s="378" t="n"/>
      <c r="AD258" s="421" t="n"/>
      <c r="AE258" s="421" t="n"/>
      <c r="AI258" s="105" t="n">
        <v>0.01965</v>
      </c>
    </row>
    <row r="259" ht="15" customFormat="1" customHeight="1" s="105">
      <c r="A259" s="98">
        <f>' Cobas assays'!A247</f>
        <v/>
      </c>
      <c r="B259" s="269" t="inlineStr">
        <is>
          <t>URIC ACID URINE</t>
        </is>
      </c>
      <c r="C259" s="99">
        <f>' Cobas assays'!C247</f>
        <v/>
      </c>
      <c r="D259" s="99">
        <f>' Cobas assays'!D247</f>
        <v/>
      </c>
      <c r="E259" s="178" t="n">
        <v>0.097</v>
      </c>
      <c r="F259" s="101">
        <f>1.65*(Q259)+N259</f>
        <v/>
      </c>
      <c r="G259" s="149">
        <f>(E259-N259)/Q259</f>
        <v/>
      </c>
      <c r="H259" s="99">
        <f>' Cobas assays'!N247</f>
        <v/>
      </c>
      <c r="I259" s="99">
        <f>' Cobas assays'!K247</f>
        <v/>
      </c>
      <c r="J259" s="99">
        <f>' Cobas assays'!L247</f>
        <v/>
      </c>
      <c r="K259" s="99">
        <f>' Cobas assays'!F247</f>
        <v/>
      </c>
      <c r="L259" s="101" t="n">
        <v>0.049</v>
      </c>
      <c r="M259" s="170" t="inlineStr">
        <is>
          <t>DE</t>
        </is>
      </c>
      <c r="N259" s="101">
        <f>ABS((I259-K259)/K259)</f>
        <v/>
      </c>
      <c r="O259" s="149">
        <f>N259/(SQRT(POWER(S259,2)+POWER(R259,2)))</f>
        <v/>
      </c>
      <c r="P259" s="149" t="n"/>
      <c r="Q259" s="100">
        <f>(J259/I259)</f>
        <v/>
      </c>
      <c r="R259" s="100" t="n">
        <v>0.175</v>
      </c>
      <c r="S259" s="101" t="n">
        <v>0.08599999999999999</v>
      </c>
      <c r="T259" s="101" t="n">
        <v>0.043</v>
      </c>
      <c r="U259" s="170" t="inlineStr">
        <is>
          <t>DE</t>
        </is>
      </c>
      <c r="V259" s="167">
        <f>IF(G259&gt;5,"Sigma &gt;5",N259/(1.5*Q259))</f>
        <v/>
      </c>
      <c r="W259" s="167">
        <f>S259/R259</f>
        <v/>
      </c>
      <c r="X259" s="101">
        <f>SQRT(POWER(Q259,2)+POWER(S259,2))*SQRT(2)*$X$8</f>
        <v/>
      </c>
      <c r="Y259" s="101">
        <f>SQRT(Q259^2+S259^2)</f>
        <v/>
      </c>
      <c r="Z259" s="101">
        <f>$Z$8*Y259</f>
        <v/>
      </c>
      <c r="AA259" s="102">
        <f>Q259/S259</f>
        <v/>
      </c>
      <c r="AB259" s="198" t="n"/>
      <c r="AC259" s="378" t="n"/>
      <c r="AD259" s="421" t="n"/>
      <c r="AE259" s="421" t="n"/>
      <c r="AI259" s="105" t="n">
        <v>0.02354</v>
      </c>
    </row>
    <row r="260" ht="15" customHeight="1">
      <c r="A260" s="98">
        <f>' Cobas assays'!A248</f>
        <v/>
      </c>
      <c r="B260" s="180" t="inlineStr">
        <is>
          <t>Urine osmolality</t>
        </is>
      </c>
      <c r="C260" s="99">
        <f>' Cobas assays'!C248</f>
        <v/>
      </c>
      <c r="D260" s="99">
        <f>' Cobas assays'!D248</f>
        <v/>
      </c>
      <c r="E260" s="178" t="n">
        <v>0.02</v>
      </c>
      <c r="F260" s="101">
        <f>1.65*(Q260)+N260</f>
        <v/>
      </c>
      <c r="G260" s="149">
        <f>(E260-N260)/Q260</f>
        <v/>
      </c>
      <c r="H260" s="99">
        <f>' Cobas assays'!N248</f>
        <v/>
      </c>
      <c r="I260" s="99">
        <f>' Cobas assays'!K248</f>
        <v/>
      </c>
      <c r="J260" s="99">
        <f>' Cobas assays'!L248</f>
        <v/>
      </c>
      <c r="K260" s="99">
        <f>' Cobas assays'!F248</f>
        <v/>
      </c>
      <c r="L260" s="101" t="n">
        <v>0.081</v>
      </c>
      <c r="M260" s="170" t="inlineStr">
        <is>
          <t>OP</t>
        </is>
      </c>
      <c r="N260" s="101">
        <f>ABS((I260-K260)/K260)</f>
        <v/>
      </c>
      <c r="O260" s="149">
        <f>N260/(SQRT(POWER(S260,2)+POWER(R260,2)))</f>
        <v/>
      </c>
      <c r="P260" s="149" t="n"/>
      <c r="Q260" s="100">
        <f>(J260/I260)</f>
        <v/>
      </c>
      <c r="R260" s="100" t="n">
        <v>0.579</v>
      </c>
      <c r="S260" s="101" t="n">
        <v>0.283</v>
      </c>
      <c r="T260" s="101" t="n">
        <v>0.171</v>
      </c>
      <c r="U260" s="170" t="inlineStr">
        <is>
          <t>OP</t>
        </is>
      </c>
      <c r="V260" s="167">
        <f>IF(G260&gt;5,"Sigma &gt;5",N260/(1.5*Q260))</f>
        <v/>
      </c>
      <c r="W260" s="167">
        <f>S260/R260</f>
        <v/>
      </c>
      <c r="X260" s="101">
        <f>SQRT(POWER(Q260,2)+POWER(S260,2))*SQRT(2)*$X$8</f>
        <v/>
      </c>
      <c r="Y260" s="101">
        <f>SQRT(Q260^2+S260^2)</f>
        <v/>
      </c>
      <c r="Z260" s="101">
        <f>$Z$8*Y260</f>
        <v/>
      </c>
      <c r="AA260" s="102">
        <f>Q260/S260</f>
        <v/>
      </c>
      <c r="AB260" s="198" t="n"/>
      <c r="AC260" s="378" t="n"/>
      <c r="AD260" s="421" t="n"/>
      <c r="AE260" s="421" t="n"/>
      <c r="AI260" s="89" t="n">
        <v>0.04285</v>
      </c>
    </row>
    <row r="261" ht="15" customHeight="1">
      <c r="A261" s="98">
        <f>' Cobas assays'!A249</f>
        <v/>
      </c>
      <c r="B261" s="180" t="inlineStr">
        <is>
          <t>Urine osmolality</t>
        </is>
      </c>
      <c r="C261" s="99">
        <f>' Cobas assays'!C249</f>
        <v/>
      </c>
      <c r="D261" s="99">
        <f>' Cobas assays'!D249</f>
        <v/>
      </c>
      <c r="E261" s="178" t="n">
        <v>0.02</v>
      </c>
      <c r="F261" s="101">
        <f>1.65*(Q261)+N261</f>
        <v/>
      </c>
      <c r="G261" s="149">
        <f>(E261-N261)/Q261</f>
        <v/>
      </c>
      <c r="H261" s="99">
        <f>' Cobas assays'!N249</f>
        <v/>
      </c>
      <c r="I261" s="99">
        <f>' Cobas assays'!K249</f>
        <v/>
      </c>
      <c r="J261" s="99">
        <f>' Cobas assays'!L249</f>
        <v/>
      </c>
      <c r="K261" s="99">
        <f>' Cobas assays'!F249</f>
        <v/>
      </c>
      <c r="L261" s="101" t="n">
        <v>0.081</v>
      </c>
      <c r="M261" s="170" t="inlineStr">
        <is>
          <t>OP</t>
        </is>
      </c>
      <c r="N261" s="101">
        <f>ABS((I261-K261)/K261)</f>
        <v/>
      </c>
      <c r="O261" s="149">
        <f>N261/(SQRT(POWER(S261,2)+POWER(R261,2)))</f>
        <v/>
      </c>
      <c r="P261" s="149" t="n"/>
      <c r="Q261" s="100">
        <f>(J261/I261)</f>
        <v/>
      </c>
      <c r="R261" s="100" t="n">
        <v>0.579</v>
      </c>
      <c r="S261" s="101" t="n">
        <v>0.283</v>
      </c>
      <c r="T261" s="101" t="n">
        <v>0.171</v>
      </c>
      <c r="U261" s="170" t="inlineStr">
        <is>
          <t>OP</t>
        </is>
      </c>
      <c r="V261" s="167">
        <f>IF(G261&gt;5,"Sigma &gt;5",N261/(1.5*Q261))</f>
        <v/>
      </c>
      <c r="W261" s="167">
        <f>S261/R261</f>
        <v/>
      </c>
      <c r="X261" s="101">
        <f>SQRT(POWER(Q261,2)+POWER(S261,2))*SQRT(2)*$X$8</f>
        <v/>
      </c>
      <c r="Y261" s="101">
        <f>SQRT(Q261^2+S261^2)</f>
        <v/>
      </c>
      <c r="Z261" s="101">
        <f>$Z$8*Y261</f>
        <v/>
      </c>
      <c r="AA261" s="102">
        <f>Q261/S261</f>
        <v/>
      </c>
      <c r="AB261" s="198" t="n"/>
      <c r="AC261" s="378" t="n"/>
      <c r="AD261" s="421" t="n"/>
      <c r="AE261" s="421" t="n"/>
      <c r="AI261" s="89" t="n">
        <v>0.0213</v>
      </c>
    </row>
    <row r="262" ht="15" customHeight="1">
      <c r="A262" s="98">
        <f>' Cobas assays'!A250</f>
        <v/>
      </c>
      <c r="B262" s="180" t="inlineStr">
        <is>
          <t>VITAMIN B12 II</t>
        </is>
      </c>
      <c r="C262" s="99">
        <f>' Cobas assays'!C250</f>
        <v/>
      </c>
      <c r="D262" s="99">
        <f>' Cobas assays'!D250</f>
        <v/>
      </c>
      <c r="E262" s="178" t="n">
        <v>0.2</v>
      </c>
      <c r="F262" s="101">
        <f>1.65*(Q262)+N262</f>
        <v/>
      </c>
      <c r="G262" s="149">
        <f>(E262-N262)/Q262</f>
        <v/>
      </c>
      <c r="H262" s="99">
        <f>' Cobas assays'!N250</f>
        <v/>
      </c>
      <c r="I262" s="99">
        <f>' Cobas assays'!K250</f>
        <v/>
      </c>
      <c r="J262" s="99">
        <f>' Cobas assays'!L250</f>
        <v/>
      </c>
      <c r="K262" s="99">
        <f>' Cobas assays'!F250</f>
        <v/>
      </c>
      <c r="L262" s="101" t="n">
        <v>0.177</v>
      </c>
      <c r="M262" s="170" t="inlineStr">
        <is>
          <t>DE</t>
        </is>
      </c>
      <c r="N262" s="101">
        <f>ABS((I262-K262)/K262)</f>
        <v/>
      </c>
      <c r="O262" s="149">
        <f>N262/(SQRT(POWER(S262,2)+POWER(R262,2)))</f>
        <v/>
      </c>
      <c r="P262" s="149" t="n"/>
      <c r="Q262" s="100">
        <f>(J262/I262)</f>
        <v/>
      </c>
      <c r="R262" s="106" t="n">
        <v>0.6899999999999999</v>
      </c>
      <c r="S262" s="104" t="n">
        <v>0.15</v>
      </c>
      <c r="T262" s="104" t="n">
        <v>0.075</v>
      </c>
      <c r="U262" s="171" t="inlineStr">
        <is>
          <t>DE</t>
        </is>
      </c>
      <c r="V262" s="167">
        <f>IF(G262&gt;5,"Sigma &gt;5",N262/(1.5*Q262))</f>
        <v/>
      </c>
      <c r="W262" s="167">
        <f>S262/R262</f>
        <v/>
      </c>
      <c r="X262" s="101">
        <f>SQRT(POWER(Q262,2)+POWER(S262,2))*SQRT(2)*$X$8</f>
        <v/>
      </c>
      <c r="Y262" s="101">
        <f>SQRT(Q262^2+S262^2)</f>
        <v/>
      </c>
      <c r="Z262" s="101">
        <f>$Z$8*Y262</f>
        <v/>
      </c>
      <c r="AA262" s="102">
        <f>Q262/S262</f>
        <v/>
      </c>
      <c r="AB262" s="198" t="n"/>
      <c r="AC262" s="378" t="n"/>
      <c r="AD262" s="421" t="n"/>
      <c r="AE262" s="421" t="n"/>
    </row>
    <row r="263" ht="15" customHeight="1">
      <c r="A263" s="98">
        <f>' Cobas assays'!A251</f>
        <v/>
      </c>
      <c r="B263" s="180" t="inlineStr">
        <is>
          <t>VITAMIN B12 II</t>
        </is>
      </c>
      <c r="C263" s="99">
        <f>' Cobas assays'!C251</f>
        <v/>
      </c>
      <c r="D263" s="99">
        <f>' Cobas assays'!D251</f>
        <v/>
      </c>
      <c r="E263" s="178" t="n">
        <v>0.2</v>
      </c>
      <c r="F263" s="101">
        <f>1.65*(Q263)+N263</f>
        <v/>
      </c>
      <c r="G263" s="149">
        <f>(E263-N263)/Q263</f>
        <v/>
      </c>
      <c r="H263" s="99">
        <f>' Cobas assays'!N251</f>
        <v/>
      </c>
      <c r="I263" s="99">
        <f>' Cobas assays'!K251</f>
        <v/>
      </c>
      <c r="J263" s="99">
        <f>' Cobas assays'!L251</f>
        <v/>
      </c>
      <c r="K263" s="99">
        <f>' Cobas assays'!F251</f>
        <v/>
      </c>
      <c r="L263" s="101" t="n">
        <v>0.177</v>
      </c>
      <c r="M263" s="170" t="inlineStr">
        <is>
          <t>DE</t>
        </is>
      </c>
      <c r="N263" s="101">
        <f>ABS((I263-K263)/K263)</f>
        <v/>
      </c>
      <c r="O263" s="149">
        <f>N263/(SQRT(POWER(S263,2)+POWER(R263,2)))</f>
        <v/>
      </c>
      <c r="P263" s="149" t="n"/>
      <c r="Q263" s="100">
        <f>(J263/I263)</f>
        <v/>
      </c>
      <c r="R263" s="106" t="n">
        <v>0.6899999999999999</v>
      </c>
      <c r="S263" s="104" t="n">
        <v>0.15</v>
      </c>
      <c r="T263" s="104" t="n">
        <v>0.075</v>
      </c>
      <c r="U263" s="171" t="inlineStr">
        <is>
          <t>DE</t>
        </is>
      </c>
      <c r="V263" s="167">
        <f>IF(G263&gt;5,"Sigma &gt;5",N263/(1.5*Q263))</f>
        <v/>
      </c>
      <c r="W263" s="167">
        <f>S263/R263</f>
        <v/>
      </c>
      <c r="X263" s="101">
        <f>SQRT(POWER(Q263,2)+POWER(S263,2))*SQRT(2)*$X$8</f>
        <v/>
      </c>
      <c r="Y263" s="101">
        <f>SQRT(Q263^2+S263^2)</f>
        <v/>
      </c>
      <c r="Z263" s="101">
        <f>$Z$8*Y263</f>
        <v/>
      </c>
      <c r="AA263" s="102">
        <f>Q263/S263</f>
        <v/>
      </c>
      <c r="AB263" s="198" t="n"/>
      <c r="AC263" s="378" t="n"/>
      <c r="AD263" s="421" t="n"/>
      <c r="AE263" s="421" t="n"/>
    </row>
    <row r="264" ht="15" customHeight="1">
      <c r="A264" s="99" t="n"/>
      <c r="B264" s="99" t="n"/>
      <c r="C264" s="99" t="n"/>
      <c r="D264" s="99" t="n"/>
      <c r="E264" s="99" t="n"/>
      <c r="F264" s="101" t="n"/>
      <c r="G264" s="101" t="n"/>
      <c r="H264" s="99" t="n"/>
      <c r="I264" s="99" t="n"/>
      <c r="J264" s="99" t="n"/>
      <c r="K264" s="148" t="n"/>
      <c r="L264" s="212" t="n"/>
      <c r="M264" s="171" t="n"/>
      <c r="N264" s="148" t="n"/>
      <c r="O264" s="148" t="n"/>
      <c r="P264" s="148" t="n"/>
      <c r="Q264" s="106" t="n"/>
      <c r="R264" s="106" t="n"/>
      <c r="S264" s="104" t="n"/>
      <c r="T264" s="104" t="n"/>
      <c r="U264" s="171" t="n"/>
      <c r="V264" s="171" t="n"/>
      <c r="W264" s="104" t="n"/>
      <c r="X264" s="104" t="n"/>
      <c r="Y264" s="101" t="n"/>
      <c r="Z264" s="101" t="n"/>
      <c r="AA264" s="102" t="n"/>
      <c r="AB264" s="198" t="n"/>
      <c r="AC264" s="378" t="n"/>
      <c r="AD264" s="421" t="n"/>
      <c r="AE264" s="421" t="n"/>
      <c r="AI264" s="89" t="n">
        <v>0.01779</v>
      </c>
    </row>
    <row r="265" ht="15" customHeight="1">
      <c r="A265" s="99" t="n"/>
      <c r="B265" s="208" t="n"/>
      <c r="C265" s="99" t="n"/>
      <c r="D265" s="99" t="n"/>
      <c r="E265" s="99" t="n"/>
      <c r="F265" s="99" t="n"/>
      <c r="G265" s="99" t="n"/>
      <c r="H265" s="99" t="n"/>
      <c r="I265" s="99" t="n"/>
      <c r="J265" s="99" t="n"/>
      <c r="K265" s="148" t="n"/>
      <c r="L265" s="148" t="n"/>
      <c r="M265" s="171" t="n"/>
      <c r="N265" s="148" t="n"/>
      <c r="O265" s="148" t="n"/>
      <c r="P265" s="148" t="n"/>
      <c r="Q265" s="106" t="n"/>
      <c r="R265" s="106" t="n"/>
      <c r="S265" s="104" t="n"/>
      <c r="T265" s="104" t="n"/>
      <c r="U265" s="171" t="n"/>
      <c r="V265" s="171" t="n"/>
      <c r="W265" s="104" t="n"/>
      <c r="X265" s="104" t="n"/>
      <c r="Y265" s="101" t="n"/>
      <c r="Z265" s="101" t="n"/>
      <c r="AA265" s="102" t="n"/>
      <c r="AB265" s="198" t="n"/>
      <c r="AC265" s="378" t="n"/>
      <c r="AD265" s="421" t="n"/>
      <c r="AE265" s="421" t="n"/>
      <c r="AI265" s="89" t="n">
        <v>0.01892</v>
      </c>
    </row>
    <row r="266" ht="15" customHeight="1">
      <c r="A266" s="99" t="n"/>
      <c r="B266" s="99" t="n"/>
      <c r="C266" s="99" t="n"/>
      <c r="D266" s="99" t="n"/>
      <c r="E266" s="99" t="n"/>
      <c r="F266" s="99" t="n"/>
      <c r="G266" s="99" t="n"/>
      <c r="H266" s="99" t="n"/>
      <c r="I266" s="99" t="n"/>
      <c r="J266" s="99" t="n"/>
      <c r="K266" s="148" t="n"/>
      <c r="L266" s="148" t="n"/>
      <c r="M266" s="171" t="n"/>
      <c r="N266" s="148" t="n"/>
      <c r="O266" s="148" t="n"/>
      <c r="P266" s="148" t="n"/>
      <c r="Q266" s="106" t="n"/>
      <c r="R266" s="106" t="n"/>
      <c r="S266" s="104" t="n"/>
      <c r="T266" s="104" t="n"/>
      <c r="U266" s="171" t="n"/>
      <c r="V266" s="171" t="n"/>
      <c r="W266" s="104" t="n"/>
      <c r="X266" s="104" t="n"/>
      <c r="Y266" s="101" t="n"/>
      <c r="Z266" s="101" t="n"/>
      <c r="AA266" s="102" t="n"/>
      <c r="AB266" s="198" t="n"/>
      <c r="AC266" s="378" t="n"/>
      <c r="AD266" s="421" t="n"/>
      <c r="AE266" s="421" t="n"/>
      <c r="AI266" s="89" t="n">
        <v>0.01816</v>
      </c>
    </row>
    <row r="267" ht="15" customHeight="1">
      <c r="A267" s="99" t="n"/>
      <c r="B267" s="99" t="n"/>
      <c r="C267" s="99" t="n"/>
      <c r="D267" s="99" t="n"/>
      <c r="E267" s="99" t="n"/>
      <c r="F267" s="99" t="n"/>
      <c r="G267" s="99" t="n"/>
      <c r="H267" s="99" t="n"/>
      <c r="I267" s="99" t="n"/>
      <c r="J267" s="99" t="n"/>
      <c r="K267" s="148" t="n"/>
      <c r="L267" s="148" t="n"/>
      <c r="M267" s="171" t="n"/>
      <c r="N267" s="148" t="n"/>
      <c r="O267" s="148" t="n"/>
      <c r="P267" s="148" t="n"/>
      <c r="Q267" s="106" t="n"/>
      <c r="R267" s="106" t="n"/>
      <c r="S267" s="104" t="n"/>
      <c r="T267" s="104" t="n"/>
      <c r="U267" s="171" t="n"/>
      <c r="V267" s="171" t="n"/>
      <c r="W267" s="104" t="n"/>
      <c r="X267" s="104" t="n"/>
      <c r="Y267" s="101" t="n"/>
      <c r="Z267" s="101" t="n"/>
      <c r="AA267" s="102" t="n"/>
      <c r="AB267" s="198" t="n"/>
      <c r="AC267" s="378" t="n"/>
      <c r="AD267" s="421" t="n"/>
      <c r="AE267" s="421" t="n"/>
      <c r="AI267" s="89" t="n">
        <v>0.0172</v>
      </c>
    </row>
    <row r="268" ht="15" customHeight="1">
      <c r="A268" s="87" t="n"/>
      <c r="B268" s="87" t="n"/>
      <c r="C268" s="87" t="n"/>
      <c r="D268" s="87" t="n"/>
      <c r="E268" s="87" t="n"/>
      <c r="F268" s="87" t="n"/>
      <c r="G268" s="87" t="n"/>
      <c r="H268" s="87" t="n"/>
      <c r="I268" s="87" t="n"/>
      <c r="J268" s="87" t="n"/>
      <c r="K268" s="87" t="n"/>
      <c r="L268" s="87" t="n"/>
      <c r="M268" s="172" t="n"/>
      <c r="N268" s="87" t="n"/>
      <c r="O268" s="87" t="n"/>
      <c r="P268" s="87" t="n"/>
      <c r="Q268" s="87" t="n"/>
      <c r="R268" s="87" t="n"/>
      <c r="S268" s="108" t="n"/>
      <c r="T268" s="107" t="n"/>
      <c r="U268" s="172" t="n"/>
      <c r="V268" s="172" t="n"/>
      <c r="W268" s="107" t="n"/>
      <c r="X268" s="107" t="n"/>
      <c r="Y268" s="108" t="n"/>
      <c r="Z268" s="108" t="n"/>
      <c r="AA268" s="109" t="n"/>
      <c r="AB268" s="109" t="n"/>
      <c r="AC268" s="90" t="n"/>
      <c r="AD268" s="90" t="n"/>
      <c r="AE268" s="90" t="n"/>
    </row>
    <row r="269" ht="15" customHeight="1">
      <c r="A269" s="87" t="n"/>
      <c r="B269" s="87" t="n"/>
      <c r="C269" s="87" t="n"/>
      <c r="D269" s="87" t="n"/>
      <c r="E269" s="87" t="n"/>
      <c r="F269" s="87" t="n"/>
      <c r="G269" s="87" t="n"/>
      <c r="H269" s="87" t="n"/>
      <c r="I269" s="87" t="n"/>
      <c r="J269" s="87" t="n"/>
      <c r="L269" s="87" t="n"/>
      <c r="M269" s="14" t="inlineStr">
        <is>
          <t>#   Target based on Westgard</t>
        </is>
      </c>
      <c r="N269" s="87" t="n"/>
      <c r="O269" s="87" t="n"/>
      <c r="P269" s="87" t="n"/>
      <c r="Q269" s="87" t="n"/>
      <c r="R269" s="87" t="n"/>
      <c r="S269" s="108" t="n"/>
      <c r="T269" s="107" t="n"/>
      <c r="U269" s="14" t="inlineStr">
        <is>
          <t>#   Target based on Westgard</t>
        </is>
      </c>
      <c r="V269" s="14" t="n"/>
      <c r="W269" s="107" t="n"/>
      <c r="X269" s="107" t="n"/>
      <c r="Y269" s="108" t="n"/>
      <c r="Z269" s="108" t="n"/>
      <c r="AA269" s="109" t="n"/>
      <c r="AB269" s="109" t="n"/>
      <c r="AC269" s="90" t="n"/>
      <c r="AD269" s="90" t="n"/>
      <c r="AE269" s="90" t="n"/>
    </row>
    <row r="270" ht="15" customHeight="1">
      <c r="A270" s="87" t="n"/>
      <c r="B270" s="87" t="n"/>
      <c r="C270" s="87" t="n"/>
      <c r="D270" s="87" t="n"/>
      <c r="E270" s="87" t="n"/>
      <c r="F270" s="87" t="n"/>
      <c r="G270" s="87" t="n"/>
      <c r="H270" s="87" t="n"/>
      <c r="I270" s="87" t="n"/>
      <c r="J270" s="87" t="n"/>
      <c r="L270" s="87" t="n"/>
      <c r="M270" s="8" t="inlineStr">
        <is>
          <t>OP - optimal specifications -Ricos</t>
        </is>
      </c>
      <c r="N270" s="87" t="n"/>
      <c r="O270" s="87" t="n"/>
      <c r="P270" s="87" t="n"/>
      <c r="Q270" s="87" t="n"/>
      <c r="R270" s="87" t="n"/>
      <c r="S270" s="108" t="n"/>
      <c r="T270" s="107" t="n"/>
      <c r="U270" s="8" t="inlineStr">
        <is>
          <t>OP. optimal specifications</t>
        </is>
      </c>
      <c r="V270" s="8" t="n"/>
      <c r="W270" s="107" t="n"/>
      <c r="X270" s="107" t="n"/>
      <c r="Y270" s="108" t="n"/>
      <c r="Z270" s="108" t="n"/>
      <c r="AA270" s="109" t="n"/>
      <c r="AB270" s="109" t="n"/>
      <c r="AC270" s="90" t="n"/>
      <c r="AD270" s="90" t="n"/>
      <c r="AE270" s="90" t="n"/>
    </row>
    <row r="271" ht="15" customHeight="1">
      <c r="A271" s="87" t="n"/>
      <c r="B271" s="87" t="n"/>
      <c r="C271" s="87" t="n"/>
      <c r="D271" s="87" t="n"/>
      <c r="E271" s="87" t="n"/>
      <c r="F271" s="87" t="n"/>
      <c r="G271" s="87" t="n"/>
      <c r="H271" s="87" t="n"/>
      <c r="I271" s="87" t="n"/>
      <c r="J271" s="87" t="n"/>
      <c r="L271" s="87" t="n"/>
      <c r="M271" s="8" t="inlineStr">
        <is>
          <t>DE - desirable specifications -Ricos</t>
        </is>
      </c>
      <c r="N271" s="87" t="n"/>
      <c r="O271" s="87" t="n"/>
      <c r="P271" s="87" t="n"/>
      <c r="Q271" s="87" t="n"/>
      <c r="R271" s="87" t="n"/>
      <c r="S271" s="108" t="n"/>
      <c r="T271" s="107" t="n"/>
      <c r="U271" s="8" t="inlineStr">
        <is>
          <t>DE. desirable specifications</t>
        </is>
      </c>
      <c r="V271" s="8" t="n"/>
      <c r="W271" s="107" t="n"/>
      <c r="X271" s="107" t="n"/>
      <c r="Y271" s="108" t="n"/>
      <c r="Z271" s="108" t="n"/>
      <c r="AA271" s="109" t="n"/>
      <c r="AB271" s="109" t="n"/>
      <c r="AC271" s="90" t="n"/>
      <c r="AD271" s="90" t="n"/>
      <c r="AE271" s="90" t="n"/>
    </row>
    <row r="272" ht="15" customHeight="1">
      <c r="A272" s="87" t="n"/>
      <c r="B272" s="87" t="n"/>
      <c r="C272" s="87" t="n"/>
      <c r="D272" s="87" t="n"/>
      <c r="E272" s="87" t="n"/>
      <c r="F272" s="87" t="n"/>
      <c r="G272" s="87" t="n"/>
      <c r="H272" s="87" t="n"/>
      <c r="I272" s="87" t="n"/>
      <c r="J272" s="87" t="n"/>
      <c r="L272" s="87" t="n"/>
      <c r="M272" s="8" t="inlineStr">
        <is>
          <t>MI - minimum specifications - Ricos</t>
        </is>
      </c>
      <c r="N272" s="87" t="n"/>
      <c r="O272" s="87" t="n"/>
      <c r="P272" s="87" t="n"/>
      <c r="Q272" s="87" t="n"/>
      <c r="R272" s="87" t="n"/>
      <c r="S272" s="108" t="n"/>
      <c r="T272" s="107" t="n"/>
      <c r="U272" s="8" t="inlineStr">
        <is>
          <t>MI. minimum specifications</t>
        </is>
      </c>
      <c r="V272" s="8" t="n"/>
      <c r="W272" s="107" t="n"/>
      <c r="X272" s="107" t="n"/>
      <c r="Y272" s="108" t="n"/>
      <c r="Z272" s="108" t="n"/>
      <c r="AA272" s="109" t="n"/>
      <c r="AB272" s="109" t="n"/>
      <c r="AC272" s="90" t="n"/>
      <c r="AD272" s="90" t="n"/>
      <c r="AE272" s="90" t="n"/>
    </row>
    <row r="273" ht="15" customHeight="1">
      <c r="A273" s="87" t="n"/>
      <c r="B273" s="110" t="inlineStr">
        <is>
          <t xml:space="preserve">Prep. by </t>
        </is>
      </c>
      <c r="C273" s="87" t="inlineStr">
        <is>
          <t>E. Samsodien</t>
        </is>
      </c>
      <c r="D273" s="87" t="n"/>
      <c r="E273" s="87" t="n"/>
      <c r="F273" s="87" t="n"/>
      <c r="G273" s="87" t="n"/>
      <c r="H273" s="87" t="n"/>
      <c r="I273" s="87" t="n"/>
      <c r="J273" s="87" t="n"/>
      <c r="L273" s="87" t="n"/>
      <c r="M273" s="8" t="inlineStr">
        <is>
          <t>M -EFLM - Minimum specs</t>
        </is>
      </c>
      <c r="N273" s="87" t="n"/>
      <c r="O273" s="14" t="n"/>
      <c r="P273" s="87" t="n"/>
      <c r="Q273" s="87" t="n"/>
      <c r="R273" s="87" t="n"/>
      <c r="S273" s="108" t="n"/>
      <c r="T273" s="107" t="n"/>
      <c r="U273" s="8" t="inlineStr">
        <is>
          <t>M -EFLM - Minimum specs</t>
        </is>
      </c>
      <c r="V273" s="8" t="n"/>
      <c r="W273" s="107" t="n"/>
      <c r="X273" s="107" t="n"/>
      <c r="Y273" s="108" t="n"/>
      <c r="Z273" s="108" t="n"/>
      <c r="AA273" s="109" t="n"/>
      <c r="AB273" s="109" t="n"/>
      <c r="AC273" s="90" t="n"/>
      <c r="AD273" s="90" t="n"/>
      <c r="AE273" s="90" t="n"/>
    </row>
    <row r="274" ht="15" customHeight="1">
      <c r="A274" s="87" t="n"/>
      <c r="B274" s="110" t="n"/>
      <c r="C274" s="87" t="n"/>
      <c r="D274" s="87" t="n"/>
      <c r="E274" s="87" t="n"/>
      <c r="F274" s="87" t="n"/>
      <c r="G274" s="87" t="n"/>
      <c r="H274" s="87" t="n"/>
      <c r="I274" s="87" t="n"/>
      <c r="J274" s="87" t="n"/>
      <c r="K274" s="87" t="n"/>
      <c r="L274" s="87" t="n"/>
      <c r="M274" s="214" t="inlineStr">
        <is>
          <t>D - EFLM - Desirable specs</t>
        </is>
      </c>
      <c r="N274" s="87" t="n"/>
      <c r="O274" s="8" t="n"/>
      <c r="P274" s="87" t="n"/>
      <c r="Q274" s="87" t="n"/>
      <c r="R274" s="87" t="n"/>
      <c r="S274" s="108" t="n"/>
      <c r="T274" s="107" t="n"/>
      <c r="U274" s="214" t="inlineStr">
        <is>
          <t>D - EFLM - Desirable specs</t>
        </is>
      </c>
      <c r="V274" s="172" t="n"/>
      <c r="W274" s="107" t="n"/>
      <c r="X274" s="107" t="n"/>
      <c r="Y274" s="108" t="n"/>
      <c r="Z274" s="108" t="n"/>
      <c r="AA274" s="109" t="n"/>
      <c r="AB274" s="109" t="n"/>
      <c r="AC274" s="90" t="n"/>
      <c r="AD274" s="90" t="n"/>
      <c r="AE274" s="90" t="n"/>
    </row>
    <row r="275" ht="15" customHeight="1">
      <c r="A275" s="87" t="n"/>
      <c r="B275" s="110" t="inlineStr">
        <is>
          <t>Date:</t>
        </is>
      </c>
      <c r="C275" s="111" t="n"/>
      <c r="D275" s="87" t="n"/>
      <c r="E275" s="87" t="n"/>
      <c r="F275" s="87" t="n"/>
      <c r="G275" s="87" t="n"/>
      <c r="H275" s="87" t="n"/>
      <c r="I275" s="87" t="n"/>
      <c r="J275" s="87" t="n"/>
      <c r="K275" s="87" t="n"/>
      <c r="L275" s="87" t="n"/>
      <c r="M275" s="214" t="inlineStr">
        <is>
          <t>O - EFLM - Optimal specs</t>
        </is>
      </c>
      <c r="N275" s="87" t="n"/>
      <c r="O275" s="8" t="n"/>
      <c r="P275" s="87" t="n"/>
      <c r="Q275" s="87" t="n"/>
      <c r="R275" s="87" t="n"/>
      <c r="S275" s="108" t="n"/>
      <c r="T275" s="107" t="n"/>
      <c r="U275" s="214" t="inlineStr">
        <is>
          <t>O - EFLM - Optimal specs</t>
        </is>
      </c>
      <c r="V275" s="172" t="n"/>
      <c r="W275" s="107" t="n"/>
      <c r="X275" s="107" t="n"/>
      <c r="Y275" s="108" t="n"/>
      <c r="Z275" s="108" t="n"/>
      <c r="AA275" s="109" t="n"/>
      <c r="AB275" s="109" t="n"/>
      <c r="AC275" s="90" t="n"/>
      <c r="AD275" s="90" t="n"/>
      <c r="AE275" s="90" t="n"/>
    </row>
    <row r="276" ht="15" customHeight="1">
      <c r="A276" s="87" t="n"/>
      <c r="B276" s="110" t="n"/>
      <c r="C276" s="87" t="n"/>
      <c r="D276" s="87" t="n"/>
      <c r="E276" s="87" t="n"/>
      <c r="F276" s="87" t="n"/>
      <c r="G276" s="87" t="n"/>
      <c r="H276" s="87" t="n"/>
      <c r="I276" s="87" t="n"/>
      <c r="J276" s="87" t="n"/>
      <c r="K276" s="87" t="n"/>
      <c r="L276" s="87" t="n"/>
      <c r="M276" s="172" t="n"/>
      <c r="N276" s="87" t="n"/>
      <c r="O276" s="8" t="n"/>
      <c r="P276" s="87" t="n"/>
      <c r="Q276" s="87" t="n"/>
      <c r="R276" s="87" t="n"/>
      <c r="S276" s="108" t="n"/>
      <c r="T276" s="107" t="n"/>
      <c r="U276" s="172" t="n"/>
      <c r="V276" s="172" t="n"/>
      <c r="W276" s="107" t="n"/>
      <c r="X276" s="107" t="n"/>
      <c r="Y276" s="108" t="n"/>
      <c r="Z276" s="108" t="n"/>
      <c r="AA276" s="109" t="n"/>
      <c r="AB276" s="109" t="n"/>
      <c r="AC276" s="90" t="n"/>
      <c r="AD276" s="90" t="n"/>
      <c r="AE276" s="90" t="n"/>
    </row>
    <row r="277" ht="15" customHeight="1">
      <c r="A277" s="87" t="n"/>
      <c r="B277" s="110" t="inlineStr">
        <is>
          <t xml:space="preserve">Reviewed  by : </t>
        </is>
      </c>
      <c r="C277" s="87" t="n"/>
      <c r="D277" s="87" t="n"/>
      <c r="E277" s="87" t="n"/>
      <c r="F277" s="87" t="n"/>
      <c r="G277" s="87" t="n"/>
      <c r="H277" s="87" t="n"/>
      <c r="I277" s="87" t="n"/>
      <c r="J277" s="87" t="n"/>
      <c r="K277" s="87" t="n"/>
      <c r="L277" s="87" t="n"/>
      <c r="M277" s="172" t="n"/>
      <c r="N277" s="87" t="n"/>
      <c r="O277" s="8" t="n"/>
      <c r="P277" s="87" t="n"/>
      <c r="Q277" s="87" t="n"/>
      <c r="R277" s="87" t="n"/>
      <c r="S277" s="108" t="n"/>
      <c r="T277" s="107" t="n"/>
      <c r="U277" s="172" t="n"/>
      <c r="V277" s="172" t="n"/>
      <c r="W277" s="107" t="n"/>
      <c r="X277" s="107" t="n"/>
      <c r="Y277" s="108" t="n"/>
      <c r="Z277" s="108" t="n"/>
      <c r="AA277" s="109" t="n"/>
      <c r="AB277" s="109" t="n"/>
      <c r="AC277" s="90" t="n"/>
      <c r="AD277" s="90" t="n"/>
      <c r="AE277" s="90" t="n"/>
    </row>
    <row r="278" ht="15" customHeight="1">
      <c r="A278" s="87" t="n"/>
      <c r="B278" s="110" t="n"/>
      <c r="C278" s="87" t="n"/>
      <c r="D278" s="87" t="n"/>
      <c r="E278" s="87" t="n"/>
      <c r="F278" s="87" t="n"/>
      <c r="G278" s="87" t="n"/>
      <c r="H278" s="87" t="n"/>
      <c r="I278" s="87" t="n"/>
      <c r="J278" s="87" t="n"/>
      <c r="K278" s="87" t="n"/>
      <c r="L278" s="87" t="n"/>
      <c r="M278" s="172" t="n"/>
      <c r="N278" s="87" t="n"/>
      <c r="O278" s="87" t="n"/>
      <c r="P278" s="87" t="n"/>
      <c r="Q278" s="87" t="n"/>
      <c r="R278" s="87" t="n"/>
      <c r="S278" s="108" t="n"/>
      <c r="T278" s="107" t="n"/>
      <c r="U278" s="172" t="n"/>
      <c r="V278" s="172" t="n"/>
      <c r="W278" s="107" t="n"/>
      <c r="X278" s="107" t="n"/>
      <c r="Y278" s="108" t="n"/>
      <c r="Z278" s="108" t="n"/>
      <c r="AA278" s="109" t="n"/>
      <c r="AB278" s="109" t="n"/>
      <c r="AC278" s="90" t="n"/>
      <c r="AD278" s="90" t="n"/>
      <c r="AE278" s="90" t="n"/>
    </row>
    <row r="279" ht="15" customHeight="1">
      <c r="A279" s="87" t="n"/>
      <c r="B279" s="110" t="inlineStr">
        <is>
          <t>Date :</t>
        </is>
      </c>
      <c r="C279" s="111" t="n"/>
      <c r="D279" s="87" t="n"/>
      <c r="E279" s="87" t="n"/>
      <c r="F279" s="87" t="n"/>
      <c r="G279" s="87" t="n"/>
      <c r="H279" s="87" t="n"/>
      <c r="I279" s="87" t="n"/>
      <c r="J279" s="87" t="n"/>
      <c r="K279" s="87" t="n"/>
      <c r="L279" s="87" t="n"/>
      <c r="M279" s="172" t="n"/>
      <c r="N279" s="87" t="n"/>
      <c r="O279" s="87" t="n"/>
      <c r="P279" s="87" t="n"/>
      <c r="Q279" s="87" t="n"/>
      <c r="R279" s="87" t="n"/>
      <c r="S279" s="108" t="n"/>
      <c r="T279" s="107" t="n"/>
      <c r="U279" s="172" t="n"/>
      <c r="V279" s="172" t="n"/>
      <c r="W279" s="107" t="n"/>
      <c r="X279" s="107" t="n"/>
      <c r="Y279" s="108" t="n"/>
      <c r="Z279" s="108" t="n"/>
      <c r="AA279" s="109" t="n"/>
      <c r="AB279" s="109" t="n"/>
      <c r="AC279" s="90" t="n"/>
      <c r="AD279" s="90" t="n"/>
      <c r="AE279" s="90" t="n"/>
    </row>
    <row r="280">
      <c r="A280" s="94" t="n"/>
      <c r="B280" s="94" t="n"/>
      <c r="C280" s="94" t="n"/>
      <c r="D280" s="94" t="n"/>
      <c r="E280" s="94" t="n"/>
      <c r="F280" s="94" t="n"/>
      <c r="G280" s="94" t="n"/>
      <c r="H280" s="94" t="n"/>
      <c r="I280" s="94" t="n"/>
      <c r="J280" s="94" t="n"/>
      <c r="K280" s="94" t="n"/>
      <c r="L280" s="94" t="n"/>
      <c r="M280" s="169" t="n"/>
      <c r="N280" s="94" t="n"/>
      <c r="O280" s="94" t="n"/>
      <c r="P280" s="94" t="n"/>
      <c r="Q280" s="94" t="n"/>
      <c r="R280" s="94" t="n"/>
      <c r="S280" s="96" t="n"/>
      <c r="T280" s="95" t="n"/>
      <c r="U280" s="169" t="n"/>
      <c r="V280" s="169" t="n"/>
      <c r="W280" s="95" t="n"/>
      <c r="X280" s="95" t="n"/>
      <c r="Y280" s="96" t="n"/>
      <c r="Z280" s="96" t="n"/>
      <c r="AA280" s="97" t="n"/>
      <c r="AB280" s="97" t="n"/>
      <c r="AC280" s="112" t="n"/>
      <c r="AD280" s="112" t="n"/>
      <c r="AE280" s="112" t="n"/>
    </row>
    <row r="281">
      <c r="A281" s="94" t="n"/>
      <c r="B281" s="94" t="n"/>
      <c r="C281" s="94" t="n"/>
      <c r="D281" s="94" t="n"/>
      <c r="E281" s="94" t="n"/>
      <c r="F281" s="94" t="n"/>
      <c r="G281" s="94" t="n"/>
      <c r="H281" s="94" t="n"/>
      <c r="I281" s="94" t="n"/>
      <c r="J281" s="94" t="n"/>
      <c r="K281" s="94" t="n"/>
      <c r="L281" s="94" t="n"/>
      <c r="M281" s="169" t="n"/>
      <c r="N281" s="94" t="n"/>
      <c r="O281" s="94" t="n"/>
      <c r="P281" s="94" t="n"/>
      <c r="Q281" s="94" t="n"/>
      <c r="R281" s="94" t="n"/>
      <c r="S281" s="96" t="n"/>
      <c r="T281" s="95" t="n"/>
      <c r="U281" s="169" t="n"/>
      <c r="V281" s="169" t="n"/>
      <c r="W281" s="95" t="n"/>
      <c r="X281" s="95" t="n"/>
      <c r="Y281" s="96" t="n"/>
      <c r="Z281" s="96" t="n"/>
      <c r="AA281" s="97" t="n"/>
      <c r="AB281" s="97" t="n"/>
      <c r="AC281" s="112" t="n"/>
      <c r="AD281" s="112" t="n"/>
      <c r="AE281" s="112" t="n"/>
    </row>
    <row r="282">
      <c r="A282" s="94" t="n"/>
      <c r="B282" s="94" t="n"/>
      <c r="C282" s="94" t="n"/>
      <c r="D282" s="94" t="n"/>
      <c r="E282" s="94" t="n"/>
      <c r="F282" s="94" t="n"/>
      <c r="G282" s="94" t="n"/>
      <c r="H282" s="94" t="n"/>
      <c r="I282" s="94" t="n"/>
      <c r="J282" s="94" t="n"/>
      <c r="K282" s="94" t="n"/>
      <c r="L282" s="94" t="n"/>
      <c r="M282" s="169" t="n"/>
      <c r="N282" s="94" t="n"/>
      <c r="O282" s="94" t="n"/>
      <c r="P282" s="94" t="n"/>
      <c r="Q282" s="94" t="n"/>
      <c r="R282" s="94" t="n"/>
      <c r="S282" s="96" t="n"/>
      <c r="T282" s="95" t="n"/>
      <c r="U282" s="169" t="n"/>
      <c r="V282" s="169" t="n"/>
      <c r="W282" s="95" t="n"/>
      <c r="X282" s="95" t="n"/>
      <c r="Y282" s="96" t="n"/>
      <c r="Z282" s="96" t="n"/>
      <c r="AA282" s="97" t="n"/>
      <c r="AB282" s="97" t="n"/>
      <c r="AC282" s="112" t="n"/>
      <c r="AD282" s="112" t="n"/>
      <c r="AE282" s="112" t="n"/>
    </row>
  </sheetData>
  <conditionalFormatting sqref="F13:F263">
    <cfRule type="expression" priority="12" dxfId="8" stopIfTrue="1">
      <formula>F13&gt;E13</formula>
    </cfRule>
    <cfRule type="expression" priority="13" dxfId="7" stopIfTrue="1">
      <formula>F13&lt;E13</formula>
    </cfRule>
  </conditionalFormatting>
  <conditionalFormatting sqref="G13:G263">
    <cfRule type="cellIs" priority="6" operator="greaterThan" dxfId="20" stopIfTrue="1">
      <formula>5.99</formula>
    </cfRule>
    <cfRule type="cellIs" priority="7" operator="between" dxfId="1" stopIfTrue="1">
      <formula>5.01</formula>
      <formula>5.99</formula>
    </cfRule>
    <cfRule type="cellIs" priority="8" operator="between" dxfId="18" stopIfTrue="1">
      <formula>4.01</formula>
      <formula>4.99</formula>
    </cfRule>
    <cfRule type="cellIs" priority="9" operator="between" dxfId="0" stopIfTrue="1">
      <formula>3</formula>
      <formula>3.99</formula>
    </cfRule>
    <cfRule type="cellIs" priority="10" operator="between" dxfId="2" stopIfTrue="1">
      <formula>2</formula>
      <formula>2.99</formula>
    </cfRule>
    <cfRule type="cellIs" priority="11" operator="lessThan" dxfId="3" stopIfTrue="1">
      <formula>2</formula>
    </cfRule>
  </conditionalFormatting>
  <conditionalFormatting sqref="N13:N263">
    <cfRule type="expression" priority="26" dxfId="8" stopIfTrue="1">
      <formula>N13&gt;L13</formula>
    </cfRule>
    <cfRule type="expression" priority="27" dxfId="7" stopIfTrue="1">
      <formula>N13&lt;L13</formula>
    </cfRule>
  </conditionalFormatting>
  <conditionalFormatting sqref="O13:O263">
    <cfRule type="cellIs" priority="35" operator="between" dxfId="2" stopIfTrue="1">
      <formula>0.25</formula>
      <formula>0.375</formula>
    </cfRule>
    <cfRule type="cellIs" priority="36" operator="between" dxfId="0" stopIfTrue="1">
      <formula>0.125</formula>
      <formula>0.25</formula>
    </cfRule>
    <cfRule type="cellIs" priority="37" operator="greaterThan" dxfId="3" stopIfTrue="1">
      <formula>0.375</formula>
    </cfRule>
    <cfRule type="cellIs" priority="39" operator="lessThanOrEqual" dxfId="1" stopIfTrue="1">
      <formula>0.125</formula>
    </cfRule>
  </conditionalFormatting>
  <conditionalFormatting sqref="Q13:Q263">
    <cfRule type="expression" priority="22" dxfId="8" stopIfTrue="1">
      <formula>Q13&gt;T13</formula>
    </cfRule>
    <cfRule type="expression" priority="23" dxfId="7" stopIfTrue="1">
      <formula>Q13&lt;T13</formula>
    </cfRule>
  </conditionalFormatting>
  <conditionalFormatting sqref="V13:V263">
    <cfRule type="cellIs" priority="1" operator="between" dxfId="6" stopIfTrue="1">
      <formula>0.8</formula>
      <formula>1.2</formula>
    </cfRule>
    <cfRule type="cellIs" priority="2" operator="greaterThan" dxfId="5" stopIfTrue="1">
      <formula>1.2</formula>
    </cfRule>
    <cfRule type="cellIs" priority="3" operator="between" dxfId="4" stopIfTrue="1">
      <formula>0</formula>
      <formula>0.8</formula>
    </cfRule>
  </conditionalFormatting>
  <conditionalFormatting sqref="AA13:AA263 AA264:AB267">
    <cfRule type="cellIs" priority="40" operator="greaterThan" dxfId="3" stopIfTrue="1">
      <formula>0.749</formula>
    </cfRule>
    <cfRule type="cellIs" priority="41" operator="between" dxfId="2" stopIfTrue="1">
      <formula>0.501</formula>
      <formula>0.749</formula>
    </cfRule>
    <cfRule type="cellIs" priority="42" operator="lessThanOrEqual" dxfId="1" stopIfTrue="1">
      <formula>0.25</formula>
    </cfRule>
  </conditionalFormatting>
  <conditionalFormatting sqref="AA13:AA263">
    <cfRule type="cellIs" priority="34" operator="between" dxfId="0" stopIfTrue="1">
      <formula>0.25</formula>
      <formula>0.5</formula>
    </cfRule>
  </conditionalFormatting>
  <pageMargins left="0.25" right="0.25" top="0.75" bottom="0.75" header="0.3" footer="0.3"/>
  <pageSetup orientation="landscape" paperSize="9" scale="53" fitToHeight="0"/>
  <headerFooter alignWithMargins="0">
    <oddHeader>&amp;LNHLS, Chemical Pathology Groote Schuur Hospital C17&amp;C&amp;24 MONTHLY INTERNAL QC STATISTICS&amp;RCOBAS 6000 ASSAYS</oddHeader>
    <oddFooter>&amp;L&amp;D&amp;R&amp;F</oddFooter>
    <evenHeader/>
    <evenFooter/>
    <firstHeader/>
    <firstFooter/>
  </headerFooter>
  <legacyDrawing r:id="anysvml"/>
</worksheet>
</file>

<file path=xl/worksheets/sheet8.xml><?xml version="1.0" encoding="utf-8"?>
<worksheet xmlns="http://schemas.openxmlformats.org/spreadsheetml/2006/main">
  <sheetPr>
    <outlinePr summaryBelow="1" summaryRight="1"/>
    <pageSetUpPr/>
  </sheetPr>
  <dimension ref="A1:N355"/>
  <sheetViews>
    <sheetView zoomScale="85" zoomScaleNormal="85" workbookViewId="0">
      <selection activeCell="A1" sqref="A1:XFD1048576"/>
    </sheetView>
  </sheetViews>
  <sheetFormatPr baseColWidth="8" defaultRowHeight="15"/>
  <cols>
    <col width="15" bestFit="1" customWidth="1" style="124" min="1" max="1"/>
    <col width="12.42578125" bestFit="1" customWidth="1" style="124" min="2" max="2"/>
    <col width="36" bestFit="1" customWidth="1" style="124" min="3" max="3"/>
    <col width="16.5703125" bestFit="1" customWidth="1" style="124" min="4" max="4"/>
    <col width="10.7109375" bestFit="1" customWidth="1" style="124" min="5" max="5"/>
    <col width="12.5703125" bestFit="1" customWidth="1" style="124" min="6" max="6"/>
    <col width="9.7109375" bestFit="1" customWidth="1" style="124" min="7" max="7"/>
    <col width="6.85546875" bestFit="1" customWidth="1" style="124" min="8" max="8"/>
    <col width="17.5703125" bestFit="1" customWidth="1" style="352" min="9" max="9"/>
    <col width="6.85546875" bestFit="1" customWidth="1" style="124" min="10" max="10"/>
    <col width="16.7109375" bestFit="1" customWidth="1" style="124" min="11" max="11"/>
    <col width="13.85546875" bestFit="1" customWidth="1" style="124" min="12" max="12"/>
    <col width="12.5703125" bestFit="1" customWidth="1" style="124" min="13" max="13"/>
    <col width="6.85546875" bestFit="1" customWidth="1" style="124" min="14" max="14"/>
    <col width="9.140625" customWidth="1" style="124" min="15" max="33"/>
    <col width="9.140625" customWidth="1" style="124" min="34" max="16384"/>
  </cols>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s="351" t="inlineStr">
        <is>
          <t>Number of values</t>
        </is>
      </c>
      <c r="J1" t="inlineStr">
        <is>
          <t>Bias</t>
        </is>
      </c>
      <c r="K1" t="inlineStr">
        <is>
          <t>Calculated mean</t>
        </is>
      </c>
      <c r="L1" t="inlineStr">
        <is>
          <t>Calculated SD</t>
        </is>
      </c>
      <c r="M1" t="inlineStr">
        <is>
          <t>CV%</t>
        </is>
      </c>
      <c r="N1" t="inlineStr">
        <is>
          <t>Usage</t>
        </is>
      </c>
    </row>
    <row r="2">
      <c r="A2" t="n">
        <v/>
      </c>
      <c r="B2" t="inlineStr">
        <is>
          <t>C6000-B:C2</t>
        </is>
      </c>
      <c r="C2" t="inlineStr">
        <is>
          <t>ADENOSINE DEAMINASE FLUID</t>
        </is>
      </c>
      <c r="D2" t="inlineStr">
        <is>
          <t>ADA 1</t>
        </is>
      </c>
      <c r="E2" t="inlineStr">
        <is>
          <t>101220</t>
        </is>
      </c>
      <c r="F2" t="inlineStr">
        <is>
          <t>29,800</t>
        </is>
      </c>
      <c r="G2" t="inlineStr">
        <is>
          <t>1,800</t>
        </is>
      </c>
      <c r="H2" t="inlineStr">
        <is>
          <t>0,382</t>
        </is>
      </c>
      <c r="I2" s="351" t="n">
        <v>23</v>
      </c>
      <c r="J2" t="inlineStr">
        <is>
          <t>0,023</t>
        </is>
      </c>
      <c r="K2" t="inlineStr">
        <is>
          <t>30,487</t>
        </is>
      </c>
      <c r="L2" t="inlineStr">
        <is>
          <t>0,597</t>
        </is>
      </c>
      <c r="M2" t="inlineStr">
        <is>
          <t>1,959</t>
        </is>
      </c>
      <c r="N2" t="inlineStr">
        <is>
          <t>In use</t>
        </is>
      </c>
    </row>
    <row r="3">
      <c r="A3" t="n">
        <v/>
      </c>
      <c r="B3" t="inlineStr">
        <is>
          <t>C6000-B:C2</t>
        </is>
      </c>
      <c r="C3" t="inlineStr">
        <is>
          <t>ADENOSINE DEAMINASE FLUID</t>
        </is>
      </c>
      <c r="D3" t="inlineStr">
        <is>
          <t>ADA 2</t>
        </is>
      </c>
      <c r="E3" t="inlineStr">
        <is>
          <t>201220</t>
        </is>
      </c>
      <c r="F3" t="inlineStr">
        <is>
          <t>141,000</t>
        </is>
      </c>
      <c r="G3" t="inlineStr">
        <is>
          <t>8,000</t>
        </is>
      </c>
      <c r="H3" t="inlineStr">
        <is>
          <t>0,306</t>
        </is>
      </c>
      <c r="I3" s="351" t="n">
        <v>23</v>
      </c>
      <c r="J3" t="inlineStr">
        <is>
          <t>0,017</t>
        </is>
      </c>
      <c r="K3" t="inlineStr">
        <is>
          <t>143,448</t>
        </is>
      </c>
      <c r="L3" t="inlineStr">
        <is>
          <t>7,007</t>
        </is>
      </c>
      <c r="M3" t="inlineStr">
        <is>
          <t>4,885</t>
        </is>
      </c>
      <c r="N3" t="inlineStr">
        <is>
          <t>In use</t>
        </is>
      </c>
    </row>
    <row r="4">
      <c r="A4" t="n">
        <v/>
      </c>
      <c r="B4" t="inlineStr">
        <is>
          <t>C6000-B:C2</t>
        </is>
      </c>
      <c r="C4" t="inlineStr">
        <is>
          <t>ADENOSINE DEAMINASE FLUID</t>
        </is>
      </c>
      <c r="D4" t="inlineStr">
        <is>
          <t>ADA 0</t>
        </is>
      </c>
      <c r="E4" t="inlineStr">
        <is>
          <t>01220</t>
        </is>
      </c>
      <c r="F4" t="inlineStr">
        <is>
          <t>11,300</t>
        </is>
      </c>
      <c r="G4" t="inlineStr">
        <is>
          <t>0,600</t>
        </is>
      </c>
      <c r="H4" t="inlineStr">
        <is>
          <t>0,217</t>
        </is>
      </c>
      <c r="I4" s="351" t="n">
        <v>23</v>
      </c>
      <c r="J4" t="inlineStr">
        <is>
          <t>0,012</t>
        </is>
      </c>
      <c r="K4" t="inlineStr">
        <is>
          <t>11,430</t>
        </is>
      </c>
      <c r="L4" t="inlineStr">
        <is>
          <t>0,365</t>
        </is>
      </c>
      <c r="M4" t="inlineStr">
        <is>
          <t>3,192</t>
        </is>
      </c>
      <c r="N4" t="inlineStr">
        <is>
          <t>In use</t>
        </is>
      </c>
    </row>
    <row r="5">
      <c r="A5" t="n">
        <v/>
      </c>
      <c r="B5" t="inlineStr">
        <is>
          <t>C6000-A:E1-1</t>
        </is>
      </c>
      <c r="C5" t="inlineStr">
        <is>
          <t>ADRENOCORTICOTROPIC HORMONE</t>
        </is>
      </c>
      <c r="D5" t="inlineStr">
        <is>
          <t>PC MM1</t>
        </is>
      </c>
      <c r="E5" t="inlineStr">
        <is>
          <t>563238</t>
        </is>
      </c>
      <c r="F5" t="inlineStr">
        <is>
          <t>9,500</t>
        </is>
      </c>
      <c r="G5" t="inlineStr">
        <is>
          <t>0,500</t>
        </is>
      </c>
      <c r="H5" t="inlineStr">
        <is>
          <t>0,500</t>
        </is>
      </c>
      <c r="I5" s="351" t="n">
        <v>5</v>
      </c>
      <c r="J5" t="inlineStr">
        <is>
          <t>0,026</t>
        </is>
      </c>
      <c r="K5" t="inlineStr">
        <is>
          <t>9,750</t>
        </is>
      </c>
      <c r="L5" t="inlineStr">
        <is>
          <t>0,327</t>
        </is>
      </c>
      <c r="M5" t="inlineStr">
        <is>
          <t>3,357</t>
        </is>
      </c>
      <c r="N5" t="inlineStr">
        <is>
          <t>In use</t>
        </is>
      </c>
    </row>
    <row r="6">
      <c r="A6" t="n">
        <v/>
      </c>
      <c r="B6" t="inlineStr">
        <is>
          <t>C6000-A:E1-1</t>
        </is>
      </c>
      <c r="C6" t="inlineStr">
        <is>
          <t>ADRENOCORTICOTROPIC HORMONE</t>
        </is>
      </c>
      <c r="D6" t="inlineStr">
        <is>
          <t>PC MM2</t>
        </is>
      </c>
      <c r="E6" t="inlineStr">
        <is>
          <t>563239</t>
        </is>
      </c>
      <c r="F6" t="inlineStr">
        <is>
          <t>207,300</t>
        </is>
      </c>
      <c r="G6" t="inlineStr">
        <is>
          <t>10,800</t>
        </is>
      </c>
      <c r="H6" t="inlineStr">
        <is>
          <t>0,037</t>
        </is>
      </c>
      <c r="I6" s="351" t="n">
        <v>5</v>
      </c>
      <c r="J6" t="inlineStr">
        <is>
          <t>0,002</t>
        </is>
      </c>
      <c r="K6" t="inlineStr">
        <is>
          <t>207,700</t>
        </is>
      </c>
      <c r="L6" t="inlineStr">
        <is>
          <t>8,132</t>
        </is>
      </c>
      <c r="M6" t="inlineStr">
        <is>
          <t>3,915</t>
        </is>
      </c>
      <c r="N6" t="inlineStr">
        <is>
          <t>In use</t>
        </is>
      </c>
    </row>
    <row r="7">
      <c r="A7" t="n">
        <v/>
      </c>
      <c r="B7" t="inlineStr">
        <is>
          <t>C6000-A:C1</t>
        </is>
      </c>
      <c r="C7" t="inlineStr">
        <is>
          <t>ALANINE TRANSAMINASE</t>
        </is>
      </c>
      <c r="D7" t="inlineStr">
        <is>
          <t>PCCC 1</t>
        </is>
      </c>
      <c r="E7" t="inlineStr">
        <is>
          <t>525205</t>
        </is>
      </c>
      <c r="F7" t="inlineStr">
        <is>
          <t>48,900</t>
        </is>
      </c>
      <c r="G7" t="inlineStr">
        <is>
          <t>2,900</t>
        </is>
      </c>
      <c r="H7" t="inlineStr">
        <is>
          <t>-0,584</t>
        </is>
      </c>
      <c r="I7" s="351" t="n">
        <v>51</v>
      </c>
      <c r="J7" t="inlineStr">
        <is>
          <t>-0,035</t>
        </is>
      </c>
      <c r="K7" t="inlineStr">
        <is>
          <t>47,206</t>
        </is>
      </c>
      <c r="L7" t="inlineStr">
        <is>
          <t>1,214</t>
        </is>
      </c>
      <c r="M7" t="inlineStr">
        <is>
          <t>2,573</t>
        </is>
      </c>
      <c r="N7" t="inlineStr">
        <is>
          <t>In use</t>
        </is>
      </c>
    </row>
    <row r="8">
      <c r="A8" t="n">
        <v/>
      </c>
      <c r="B8" t="inlineStr">
        <is>
          <t>C6000-A:C1</t>
        </is>
      </c>
      <c r="C8" t="inlineStr">
        <is>
          <t>ALANINE TRANSAMINASE</t>
        </is>
      </c>
      <c r="D8" t="inlineStr">
        <is>
          <t>PCCC 2</t>
        </is>
      </c>
      <c r="E8" t="inlineStr">
        <is>
          <t>535719</t>
        </is>
      </c>
      <c r="F8" t="inlineStr">
        <is>
          <t>127,000</t>
        </is>
      </c>
      <c r="G8" t="inlineStr">
        <is>
          <t>8,000</t>
        </is>
      </c>
      <c r="H8" t="inlineStr">
        <is>
          <t>-0,780</t>
        </is>
      </c>
      <c r="I8" s="351" t="n">
        <v>47</v>
      </c>
      <c r="J8" t="inlineStr">
        <is>
          <t>-0,049</t>
        </is>
      </c>
      <c r="K8" t="inlineStr">
        <is>
          <t>120,760</t>
        </is>
      </c>
      <c r="L8" t="inlineStr">
        <is>
          <t>3,924</t>
        </is>
      </c>
      <c r="M8" t="inlineStr">
        <is>
          <t>3,249</t>
        </is>
      </c>
      <c r="N8" t="inlineStr">
        <is>
          <t>In use</t>
        </is>
      </c>
    </row>
    <row r="9">
      <c r="A9" t="n">
        <v/>
      </c>
      <c r="B9" t="inlineStr">
        <is>
          <t>C6000-B:C2</t>
        </is>
      </c>
      <c r="C9" t="inlineStr">
        <is>
          <t>ALANINE TRANSAMINASE</t>
        </is>
      </c>
      <c r="D9" t="inlineStr">
        <is>
          <t>PCCC 2-B</t>
        </is>
      </c>
      <c r="E9" t="inlineStr">
        <is>
          <t>535719</t>
        </is>
      </c>
      <c r="F9" t="inlineStr">
        <is>
          <t>127,000</t>
        </is>
      </c>
      <c r="G9" t="inlineStr">
        <is>
          <t>8,000</t>
        </is>
      </c>
      <c r="H9" t="inlineStr">
        <is>
          <t>-0,632</t>
        </is>
      </c>
      <c r="I9" s="351" t="n">
        <v>41</v>
      </c>
      <c r="J9" t="inlineStr">
        <is>
          <t>-0,040</t>
        </is>
      </c>
      <c r="K9" t="inlineStr">
        <is>
          <t>121,941</t>
        </is>
      </c>
      <c r="L9" t="inlineStr">
        <is>
          <t>4,897</t>
        </is>
      </c>
      <c r="M9" t="inlineStr">
        <is>
          <t>4,016</t>
        </is>
      </c>
      <c r="N9" t="inlineStr">
        <is>
          <t>In use</t>
        </is>
      </c>
    </row>
    <row r="10">
      <c r="A10" t="n">
        <v/>
      </c>
      <c r="B10" t="inlineStr">
        <is>
          <t>C6000-B:C2</t>
        </is>
      </c>
      <c r="C10" t="inlineStr">
        <is>
          <t>ALANINE TRANSAMINASE</t>
        </is>
      </c>
      <c r="D10" t="inlineStr">
        <is>
          <t>PCCC 1-B</t>
        </is>
      </c>
      <c r="E10" t="inlineStr">
        <is>
          <t>525205</t>
        </is>
      </c>
      <c r="F10" t="inlineStr">
        <is>
          <t>48,900</t>
        </is>
      </c>
      <c r="G10" t="inlineStr">
        <is>
          <t>2,900</t>
        </is>
      </c>
      <c r="H10" t="inlineStr">
        <is>
          <t>-0,480</t>
        </is>
      </c>
      <c r="I10" s="351" t="n">
        <v>47</v>
      </c>
      <c r="J10" t="inlineStr">
        <is>
          <t>-0,028</t>
        </is>
      </c>
      <c r="K10" t="inlineStr">
        <is>
          <t>47,509</t>
        </is>
      </c>
      <c r="L10" t="inlineStr">
        <is>
          <t>1,637</t>
        </is>
      </c>
      <c r="M10" t="inlineStr">
        <is>
          <t>3,445</t>
        </is>
      </c>
      <c r="N10" t="inlineStr">
        <is>
          <t>In use</t>
        </is>
      </c>
    </row>
    <row r="11">
      <c r="A11" t="n">
        <v/>
      </c>
      <c r="B11" t="inlineStr">
        <is>
          <t>C6000-B:C2</t>
        </is>
      </c>
      <c r="C11" t="inlineStr">
        <is>
          <t>ALBUMIN</t>
        </is>
      </c>
      <c r="D11" t="inlineStr">
        <is>
          <t>s-PCCC 2-B</t>
        </is>
      </c>
      <c r="E11" t="inlineStr">
        <is>
          <t>535719</t>
        </is>
      </c>
      <c r="F11" t="inlineStr">
        <is>
          <t>48,800</t>
        </is>
      </c>
      <c r="G11" t="inlineStr">
        <is>
          <t>2,900</t>
        </is>
      </c>
      <c r="H11" t="inlineStr">
        <is>
          <t>-0,133</t>
        </is>
      </c>
      <c r="I11" s="351" t="n">
        <v>67</v>
      </c>
      <c r="J11" t="inlineStr">
        <is>
          <t>-0,008</t>
        </is>
      </c>
      <c r="K11" t="inlineStr">
        <is>
          <t>48,415</t>
        </is>
      </c>
      <c r="L11" t="inlineStr">
        <is>
          <t>1,533</t>
        </is>
      </c>
      <c r="M11" t="inlineStr">
        <is>
          <t>3,166</t>
        </is>
      </c>
      <c r="N11" t="inlineStr">
        <is>
          <t>In use</t>
        </is>
      </c>
    </row>
    <row r="12">
      <c r="A12" t="n">
        <v/>
      </c>
      <c r="B12" t="inlineStr">
        <is>
          <t>C6000-A:C1</t>
        </is>
      </c>
      <c r="C12" t="inlineStr">
        <is>
          <t>ALBUMIN</t>
        </is>
      </c>
      <c r="D12" t="inlineStr">
        <is>
          <t>PCCC 1</t>
        </is>
      </c>
      <c r="E12" t="inlineStr">
        <is>
          <t>525205</t>
        </is>
      </c>
      <c r="F12" t="inlineStr">
        <is>
          <t>32,100</t>
        </is>
      </c>
      <c r="G12" t="inlineStr">
        <is>
          <t>1,900</t>
        </is>
      </c>
      <c r="H12" t="inlineStr">
        <is>
          <t>0,217</t>
        </is>
      </c>
      <c r="I12" s="351" t="n">
        <v>44</v>
      </c>
      <c r="J12" t="inlineStr">
        <is>
          <t>0,013</t>
        </is>
      </c>
      <c r="K12" t="inlineStr">
        <is>
          <t>32,511</t>
        </is>
      </c>
      <c r="L12" t="inlineStr">
        <is>
          <t>1,153</t>
        </is>
      </c>
      <c r="M12" t="inlineStr">
        <is>
          <t>3,545</t>
        </is>
      </c>
      <c r="N12" t="inlineStr">
        <is>
          <t>In use</t>
        </is>
      </c>
    </row>
    <row r="13">
      <c r="A13" t="n">
        <v/>
      </c>
      <c r="B13" t="inlineStr">
        <is>
          <t>C6000-A:C1</t>
        </is>
      </c>
      <c r="C13" t="inlineStr">
        <is>
          <t>ALBUMIN</t>
        </is>
      </c>
      <c r="D13" t="inlineStr">
        <is>
          <t>PCCC 2</t>
        </is>
      </c>
      <c r="E13" t="inlineStr">
        <is>
          <t>535719</t>
        </is>
      </c>
      <c r="F13" t="inlineStr">
        <is>
          <t>48,800</t>
        </is>
      </c>
      <c r="G13" t="inlineStr">
        <is>
          <t>2,900</t>
        </is>
      </c>
      <c r="H13" t="inlineStr">
        <is>
          <t>0,073</t>
        </is>
      </c>
      <c r="I13" s="351" t="n">
        <v>43</v>
      </c>
      <c r="J13" t="inlineStr">
        <is>
          <t>0,004</t>
        </is>
      </c>
      <c r="K13" t="inlineStr">
        <is>
          <t>49,012</t>
        </is>
      </c>
      <c r="L13" t="inlineStr">
        <is>
          <t>1,589</t>
        </is>
      </c>
      <c r="M13" t="inlineStr">
        <is>
          <t>3,242</t>
        </is>
      </c>
      <c r="N13" t="inlineStr">
        <is>
          <t>In use</t>
        </is>
      </c>
    </row>
    <row r="14">
      <c r="A14" t="n">
        <v/>
      </c>
      <c r="B14" t="inlineStr">
        <is>
          <t>C6000-B:C2</t>
        </is>
      </c>
      <c r="C14" t="inlineStr">
        <is>
          <t>ALBUMIN</t>
        </is>
      </c>
      <c r="D14" t="inlineStr">
        <is>
          <t>s-PCCC 1-B</t>
        </is>
      </c>
      <c r="E14" t="inlineStr">
        <is>
          <t>525205</t>
        </is>
      </c>
      <c r="F14" t="inlineStr">
        <is>
          <t>32,100</t>
        </is>
      </c>
      <c r="G14" t="inlineStr">
        <is>
          <t>1,900</t>
        </is>
      </c>
      <c r="H14" t="inlineStr">
        <is>
          <t>-0,256</t>
        </is>
      </c>
      <c r="I14" s="351" t="n">
        <v>68</v>
      </c>
      <c r="J14" t="inlineStr">
        <is>
          <t>-0,015</t>
        </is>
      </c>
      <c r="K14" t="inlineStr">
        <is>
          <t>31,613</t>
        </is>
      </c>
      <c r="L14" t="inlineStr">
        <is>
          <t>1,013</t>
        </is>
      </c>
      <c r="M14" t="inlineStr">
        <is>
          <t>3,204</t>
        </is>
      </c>
      <c r="N14" t="inlineStr">
        <is>
          <t>In use</t>
        </is>
      </c>
    </row>
    <row r="15">
      <c r="A15" t="n">
        <v/>
      </c>
      <c r="B15" t="inlineStr">
        <is>
          <t>C6000-A:C1</t>
        </is>
      </c>
      <c r="C15" t="inlineStr">
        <is>
          <t>ALBUMIN CSF</t>
        </is>
      </c>
      <c r="D15" t="inlineStr">
        <is>
          <t>PPPUC TPC3</t>
        </is>
      </c>
      <c r="E15" t="inlineStr">
        <is>
          <t>646927</t>
        </is>
      </c>
      <c r="F15" t="inlineStr">
        <is>
          <t>116,000</t>
        </is>
      </c>
      <c r="G15" t="inlineStr">
        <is>
          <t>9,000</t>
        </is>
      </c>
      <c r="H15" t="inlineStr">
        <is>
          <t>0,787</t>
        </is>
      </c>
      <c r="I15" s="351" t="n">
        <v>47</v>
      </c>
      <c r="J15" t="inlineStr">
        <is>
          <t>0,061</t>
        </is>
      </c>
      <c r="K15" t="inlineStr">
        <is>
          <t>123,081</t>
        </is>
      </c>
      <c r="L15" t="inlineStr">
        <is>
          <t>5,580</t>
        </is>
      </c>
      <c r="M15" t="inlineStr">
        <is>
          <t>4,534</t>
        </is>
      </c>
      <c r="N15" t="inlineStr">
        <is>
          <t>In use</t>
        </is>
      </c>
    </row>
    <row r="16">
      <c r="A16" t="n">
        <v/>
      </c>
      <c r="B16" t="inlineStr">
        <is>
          <t>C6000-A:C1</t>
        </is>
      </c>
      <c r="C16" t="inlineStr">
        <is>
          <t>ALBUMIN CSF</t>
        </is>
      </c>
      <c r="D16" t="inlineStr">
        <is>
          <t>LIQ SFC2</t>
        </is>
      </c>
      <c r="E16" t="inlineStr">
        <is>
          <t>56532</t>
        </is>
      </c>
      <c r="F16" t="inlineStr">
        <is>
          <t>318,100</t>
        </is>
      </c>
      <c r="G16" t="inlineStr">
        <is>
          <t>13,400</t>
        </is>
      </c>
      <c r="H16" t="inlineStr">
        <is>
          <t>-0,939</t>
        </is>
      </c>
      <c r="I16" s="351" t="n">
        <v>45</v>
      </c>
      <c r="J16" t="inlineStr">
        <is>
          <t>-0,040</t>
        </is>
      </c>
      <c r="K16" t="inlineStr">
        <is>
          <t>305,522</t>
        </is>
      </c>
      <c r="L16" t="inlineStr">
        <is>
          <t>9,848</t>
        </is>
      </c>
      <c r="M16" t="inlineStr">
        <is>
          <t>3,223</t>
        </is>
      </c>
      <c r="N16" t="inlineStr">
        <is>
          <t>In use</t>
        </is>
      </c>
    </row>
    <row r="17">
      <c r="A17" t="n">
        <v/>
      </c>
      <c r="B17" t="inlineStr">
        <is>
          <t>C6000-A:C1</t>
        </is>
      </c>
      <c r="C17" t="inlineStr">
        <is>
          <t>ALBUMIN URINE</t>
        </is>
      </c>
      <c r="D17" t="inlineStr">
        <is>
          <t>Ran-Liq 3</t>
        </is>
      </c>
      <c r="E17" t="inlineStr">
        <is>
          <t>1238UC</t>
        </is>
      </c>
      <c r="F17" t="inlineStr">
        <is>
          <t>62,400</t>
        </is>
      </c>
      <c r="G17" t="inlineStr">
        <is>
          <t>6,250</t>
        </is>
      </c>
      <c r="H17" t="inlineStr">
        <is>
          <t>0,036</t>
        </is>
      </c>
      <c r="I17" s="351" t="n">
        <v>35</v>
      </c>
      <c r="J17" t="inlineStr">
        <is>
          <t>0,004</t>
        </is>
      </c>
      <c r="K17" t="inlineStr">
        <is>
          <t>62,623</t>
        </is>
      </c>
      <c r="L17" t="inlineStr">
        <is>
          <t>1,446</t>
        </is>
      </c>
      <c r="M17" t="inlineStr">
        <is>
          <t>2,310</t>
        </is>
      </c>
      <c r="N17" t="inlineStr">
        <is>
          <t>In use</t>
        </is>
      </c>
    </row>
    <row r="18">
      <c r="A18" t="n">
        <v/>
      </c>
      <c r="B18" t="inlineStr">
        <is>
          <t>C6000-A:C1</t>
        </is>
      </c>
      <c r="C18" t="inlineStr">
        <is>
          <t>ALBUMIN URINE</t>
        </is>
      </c>
      <c r="D18" t="inlineStr">
        <is>
          <t>Ran-Liq 2</t>
        </is>
      </c>
      <c r="E18" t="inlineStr">
        <is>
          <t>1237UC</t>
        </is>
      </c>
      <c r="F18" t="inlineStr">
        <is>
          <t>24,000</t>
        </is>
      </c>
      <c r="G18" t="inlineStr">
        <is>
          <t>2,400</t>
        </is>
      </c>
      <c r="H18" t="inlineStr">
        <is>
          <t>0,096</t>
        </is>
      </c>
      <c r="I18" s="351" t="n">
        <v>38</v>
      </c>
      <c r="J18" t="inlineStr">
        <is>
          <t>0,010</t>
        </is>
      </c>
      <c r="K18" t="inlineStr">
        <is>
          <t>24,232</t>
        </is>
      </c>
      <c r="L18" t="inlineStr">
        <is>
          <t>1,417</t>
        </is>
      </c>
      <c r="M18" t="inlineStr">
        <is>
          <t>5,848</t>
        </is>
      </c>
      <c r="N18" t="inlineStr">
        <is>
          <t>In use</t>
        </is>
      </c>
    </row>
    <row r="19">
      <c r="A19" t="n">
        <v/>
      </c>
      <c r="B19" t="inlineStr">
        <is>
          <t>C6000-B:C2</t>
        </is>
      </c>
      <c r="C19" t="inlineStr">
        <is>
          <t>ALKALINE PHOSPHATASE</t>
        </is>
      </c>
      <c r="D19" t="inlineStr">
        <is>
          <t>s-PCCC 2-B</t>
        </is>
      </c>
      <c r="E19" t="inlineStr">
        <is>
          <t>535719</t>
        </is>
      </c>
      <c r="F19" t="inlineStr">
        <is>
          <t>267,000</t>
        </is>
      </c>
      <c r="G19" t="inlineStr">
        <is>
          <t>16,000</t>
        </is>
      </c>
      <c r="H19" t="inlineStr">
        <is>
          <t>-0,762</t>
        </is>
      </c>
      <c r="I19" s="351" t="n">
        <v>70</v>
      </c>
      <c r="J19" t="inlineStr">
        <is>
          <t>-0,046</t>
        </is>
      </c>
      <c r="K19" t="inlineStr">
        <is>
          <t>254,814</t>
        </is>
      </c>
      <c r="L19" t="inlineStr">
        <is>
          <t>7,024</t>
        </is>
      </c>
      <c r="M19" t="inlineStr">
        <is>
          <t>2,757</t>
        </is>
      </c>
      <c r="N19" t="inlineStr">
        <is>
          <t>In use</t>
        </is>
      </c>
    </row>
    <row r="20">
      <c r="A20" t="n">
        <v/>
      </c>
      <c r="B20" t="inlineStr">
        <is>
          <t>C6000-A:C1</t>
        </is>
      </c>
      <c r="C20" t="inlineStr">
        <is>
          <t>ALKALINE PHOSPHATASE</t>
        </is>
      </c>
      <c r="D20" t="inlineStr">
        <is>
          <t>s-PCCC 2</t>
        </is>
      </c>
      <c r="E20" t="inlineStr">
        <is>
          <t>535719</t>
        </is>
      </c>
      <c r="F20" t="inlineStr">
        <is>
          <t>267,000</t>
        </is>
      </c>
      <c r="G20" t="inlineStr">
        <is>
          <t>16,000</t>
        </is>
      </c>
      <c r="H20" t="inlineStr">
        <is>
          <t>-0,581</t>
        </is>
      </c>
      <c r="I20" s="351" t="n">
        <v>70</v>
      </c>
      <c r="J20" t="inlineStr">
        <is>
          <t>-0,035</t>
        </is>
      </c>
      <c r="K20" t="inlineStr">
        <is>
          <t>257,700</t>
        </is>
      </c>
      <c r="L20" t="inlineStr">
        <is>
          <t>9,177</t>
        </is>
      </c>
      <c r="M20" t="inlineStr">
        <is>
          <t>3,561</t>
        </is>
      </c>
      <c r="N20" t="inlineStr">
        <is>
          <t>In use</t>
        </is>
      </c>
    </row>
    <row r="21">
      <c r="A21" t="n">
        <v/>
      </c>
      <c r="B21" t="inlineStr">
        <is>
          <t>C6000-A:C1</t>
        </is>
      </c>
      <c r="C21" t="inlineStr">
        <is>
          <t>ALKALINE PHOSPHATASE</t>
        </is>
      </c>
      <c r="D21" t="inlineStr">
        <is>
          <t>s-PCCC 1</t>
        </is>
      </c>
      <c r="E21" t="inlineStr">
        <is>
          <t>525205</t>
        </is>
      </c>
      <c r="F21" t="inlineStr">
        <is>
          <t>101,000</t>
        </is>
      </c>
      <c r="G21" t="inlineStr">
        <is>
          <t>6,000</t>
        </is>
      </c>
      <c r="H21" t="inlineStr">
        <is>
          <t>-0,734</t>
        </is>
      </c>
      <c r="I21" s="351" t="n">
        <v>74</v>
      </c>
      <c r="J21" t="inlineStr">
        <is>
          <t>-0,044</t>
        </is>
      </c>
      <c r="K21" t="inlineStr">
        <is>
          <t>96,595</t>
        </is>
      </c>
      <c r="L21" t="inlineStr">
        <is>
          <t>4,614</t>
        </is>
      </c>
      <c r="M21" t="inlineStr">
        <is>
          <t>4,776</t>
        </is>
      </c>
      <c r="N21" t="inlineStr">
        <is>
          <t>In use</t>
        </is>
      </c>
    </row>
    <row r="22">
      <c r="A22" t="n">
        <v/>
      </c>
      <c r="B22" t="inlineStr">
        <is>
          <t>C6000-B:C2</t>
        </is>
      </c>
      <c r="C22" t="inlineStr">
        <is>
          <t>ALKALINE PHOSPHATASE</t>
        </is>
      </c>
      <c r="D22" t="inlineStr">
        <is>
          <t>s-PCCC 1-B</t>
        </is>
      </c>
      <c r="E22" t="inlineStr">
        <is>
          <t>525205</t>
        </is>
      </c>
      <c r="F22" t="inlineStr">
        <is>
          <t>101,000</t>
        </is>
      </c>
      <c r="G22" t="inlineStr">
        <is>
          <t>6,000</t>
        </is>
      </c>
      <c r="H22" t="inlineStr">
        <is>
          <t>-0,876</t>
        </is>
      </c>
      <c r="I22" s="351" t="n">
        <v>70</v>
      </c>
      <c r="J22" t="inlineStr">
        <is>
          <t>-0,052</t>
        </is>
      </c>
      <c r="K22" t="inlineStr">
        <is>
          <t>95,743</t>
        </is>
      </c>
      <c r="L22" t="inlineStr">
        <is>
          <t>3,829</t>
        </is>
      </c>
      <c r="M22" t="inlineStr">
        <is>
          <t>3,999</t>
        </is>
      </c>
      <c r="N22" t="inlineStr">
        <is>
          <t>In use</t>
        </is>
      </c>
    </row>
    <row r="23">
      <c r="A23" t="n">
        <v/>
      </c>
      <c r="B23" t="inlineStr">
        <is>
          <t>C6000-B:C2</t>
        </is>
      </c>
      <c r="C23" t="inlineStr">
        <is>
          <t>ALPHA 1-ANTITRYPSIN</t>
        </is>
      </c>
      <c r="D23" t="inlineStr">
        <is>
          <t>PCCC 2-B</t>
        </is>
      </c>
      <c r="E23" t="inlineStr">
        <is>
          <t>535719</t>
        </is>
      </c>
      <c r="F23" t="inlineStr">
        <is>
          <t>1,320</t>
        </is>
      </c>
      <c r="G23" t="inlineStr">
        <is>
          <t>0,110</t>
        </is>
      </c>
      <c r="H23" t="inlineStr">
        <is>
          <t>0,296</t>
        </is>
      </c>
      <c r="I23" s="351" t="n">
        <v>29</v>
      </c>
      <c r="J23" t="inlineStr">
        <is>
          <t>0,025</t>
        </is>
      </c>
      <c r="K23" t="inlineStr">
        <is>
          <t>1,353</t>
        </is>
      </c>
      <c r="L23" t="inlineStr">
        <is>
          <t>0,019</t>
        </is>
      </c>
      <c r="M23" t="inlineStr">
        <is>
          <t>1,420</t>
        </is>
      </c>
      <c r="N23" t="inlineStr">
        <is>
          <t>In use</t>
        </is>
      </c>
    </row>
    <row r="24">
      <c r="A24" t="n">
        <v/>
      </c>
      <c r="B24" t="inlineStr">
        <is>
          <t>C6000-B:C2</t>
        </is>
      </c>
      <c r="C24" t="inlineStr">
        <is>
          <t>ALPHA 1-ANTITRYPSIN</t>
        </is>
      </c>
      <c r="D24" t="inlineStr">
        <is>
          <t>PCCC 1-B</t>
        </is>
      </c>
      <c r="E24" t="inlineStr">
        <is>
          <t>525205</t>
        </is>
      </c>
      <c r="F24" t="inlineStr">
        <is>
          <t>0,883</t>
        </is>
      </c>
      <c r="G24" t="inlineStr">
        <is>
          <t>0,071</t>
        </is>
      </c>
      <c r="H24" t="inlineStr">
        <is>
          <t>0,458</t>
        </is>
      </c>
      <c r="I24" s="351" t="n">
        <v>35</v>
      </c>
      <c r="J24" t="inlineStr">
        <is>
          <t>0,037</t>
        </is>
      </c>
      <c r="K24" t="inlineStr">
        <is>
          <t>0,916</t>
        </is>
      </c>
      <c r="L24" t="inlineStr">
        <is>
          <t>0,015</t>
        </is>
      </c>
      <c r="M24" t="inlineStr">
        <is>
          <t>1,639</t>
        </is>
      </c>
      <c r="N24" t="inlineStr">
        <is>
          <t>In use</t>
        </is>
      </c>
    </row>
    <row r="25">
      <c r="A25" t="n">
        <v/>
      </c>
      <c r="B25" t="inlineStr">
        <is>
          <t>C6000-A:E1-1</t>
        </is>
      </c>
      <c r="C25" t="inlineStr">
        <is>
          <t>ALPHA-FETO PROTEIN</t>
        </is>
      </c>
      <c r="D25" t="inlineStr">
        <is>
          <t>RIAP L3</t>
        </is>
      </c>
      <c r="E25" t="inlineStr">
        <is>
          <t>2181EC</t>
        </is>
      </c>
      <c r="F25" t="inlineStr">
        <is>
          <t>218,000</t>
        </is>
      </c>
      <c r="G25" t="inlineStr">
        <is>
          <t>22,000</t>
        </is>
      </c>
      <c r="H25" t="inlineStr">
        <is>
          <t>-0,369</t>
        </is>
      </c>
      <c r="I25" s="351" t="n">
        <v>37</v>
      </c>
      <c r="J25" t="inlineStr">
        <is>
          <t>-0,037</t>
        </is>
      </c>
      <c r="K25" t="inlineStr">
        <is>
          <t>209,876</t>
        </is>
      </c>
      <c r="L25" t="inlineStr">
        <is>
          <t>7,808</t>
        </is>
      </c>
      <c r="M25" t="inlineStr">
        <is>
          <t>3,720</t>
        </is>
      </c>
      <c r="N25" t="inlineStr">
        <is>
          <t>In use</t>
        </is>
      </c>
    </row>
    <row r="26">
      <c r="A26" t="n">
        <v/>
      </c>
      <c r="B26" t="inlineStr">
        <is>
          <t>C6000-A:E1-1</t>
        </is>
      </c>
      <c r="C26" t="inlineStr">
        <is>
          <t>ALPHA-FETO PROTEIN</t>
        </is>
      </c>
      <c r="D26" t="inlineStr">
        <is>
          <t>RIAP L1</t>
        </is>
      </c>
      <c r="E26" t="inlineStr">
        <is>
          <t>2179EC</t>
        </is>
      </c>
      <c r="F26" t="inlineStr">
        <is>
          <t>10,600</t>
        </is>
      </c>
      <c r="G26" t="inlineStr">
        <is>
          <t>1,040</t>
        </is>
      </c>
      <c r="H26" t="inlineStr">
        <is>
          <t>-0,357</t>
        </is>
      </c>
      <c r="I26" s="351" t="n">
        <v>36</v>
      </c>
      <c r="J26" t="inlineStr">
        <is>
          <t>-0,035</t>
        </is>
      </c>
      <c r="K26" t="inlineStr">
        <is>
          <t>10,229</t>
        </is>
      </c>
      <c r="L26" t="inlineStr">
        <is>
          <t>0,575</t>
        </is>
      </c>
      <c r="M26" t="inlineStr">
        <is>
          <t>5,620</t>
        </is>
      </c>
      <c r="N26" t="inlineStr">
        <is>
          <t>In use</t>
        </is>
      </c>
    </row>
    <row r="27">
      <c r="A27" t="n">
        <v/>
      </c>
      <c r="B27" t="inlineStr">
        <is>
          <t>C6000-B:C2</t>
        </is>
      </c>
      <c r="C27" t="inlineStr">
        <is>
          <t>AMMONIA</t>
        </is>
      </c>
      <c r="D27" t="inlineStr">
        <is>
          <t>AMM-N</t>
        </is>
      </c>
      <c r="E27" t="inlineStr">
        <is>
          <t>644004</t>
        </is>
      </c>
      <c r="F27" t="inlineStr">
        <is>
          <t>62,500</t>
        </is>
      </c>
      <c r="G27" t="inlineStr">
        <is>
          <t>4,200</t>
        </is>
      </c>
      <c r="H27" t="inlineStr">
        <is>
          <t>0,254</t>
        </is>
      </c>
      <c r="I27" s="351" t="n">
        <v>34</v>
      </c>
      <c r="J27" t="inlineStr">
        <is>
          <t>0,017</t>
        </is>
      </c>
      <c r="K27" t="inlineStr">
        <is>
          <t>63,566</t>
        </is>
      </c>
      <c r="L27" t="inlineStr">
        <is>
          <t>1,733</t>
        </is>
      </c>
      <c r="M27" t="inlineStr">
        <is>
          <t>2,726</t>
        </is>
      </c>
      <c r="N27" t="inlineStr">
        <is>
          <t>In use</t>
        </is>
      </c>
    </row>
    <row r="28">
      <c r="A28" t="n">
        <v/>
      </c>
      <c r="B28" t="inlineStr">
        <is>
          <t>C6000-B:C2</t>
        </is>
      </c>
      <c r="C28" t="inlineStr">
        <is>
          <t>AMMONIA</t>
        </is>
      </c>
      <c r="D28" t="inlineStr">
        <is>
          <t>AMM-P</t>
        </is>
      </c>
      <c r="E28" t="inlineStr">
        <is>
          <t>644006</t>
        </is>
      </c>
      <c r="F28" t="inlineStr">
        <is>
          <t>228,000</t>
        </is>
      </c>
      <c r="G28" t="inlineStr">
        <is>
          <t>15,000</t>
        </is>
      </c>
      <c r="H28" t="inlineStr">
        <is>
          <t>0,029</t>
        </is>
      </c>
      <c r="I28" s="351" t="n">
        <v>35</v>
      </c>
      <c r="J28" t="inlineStr">
        <is>
          <t>0,002</t>
        </is>
      </c>
      <c r="K28" t="inlineStr">
        <is>
          <t>228,442</t>
        </is>
      </c>
      <c r="L28" t="inlineStr">
        <is>
          <t>3,354</t>
        </is>
      </c>
      <c r="M28" t="inlineStr">
        <is>
          <t>1,468</t>
        </is>
      </c>
      <c r="N28" t="inlineStr">
        <is>
          <t>In use</t>
        </is>
      </c>
    </row>
    <row r="29">
      <c r="A29" t="n">
        <v/>
      </c>
      <c r="B29" t="inlineStr">
        <is>
          <t>C6000-A:E2-2</t>
        </is>
      </c>
      <c r="C29" t="inlineStr">
        <is>
          <t>Anti-Mullerian Hormone</t>
        </is>
      </c>
      <c r="D29" t="inlineStr">
        <is>
          <t>PC AMH 1</t>
        </is>
      </c>
      <c r="E29" t="inlineStr">
        <is>
          <t>670151</t>
        </is>
      </c>
      <c r="F29" t="inlineStr">
        <is>
          <t>8,000</t>
        </is>
      </c>
      <c r="G29" t="inlineStr">
        <is>
          <t>0,560</t>
        </is>
      </c>
      <c r="H29" t="inlineStr">
        <is>
          <t>-0,190</t>
        </is>
      </c>
      <c r="I29" s="351" t="n">
        <v>6</v>
      </c>
      <c r="J29" t="inlineStr">
        <is>
          <t>-0,013</t>
        </is>
      </c>
      <c r="K29" t="inlineStr">
        <is>
          <t>7,893</t>
        </is>
      </c>
      <c r="L29" t="inlineStr">
        <is>
          <t>0,207</t>
        </is>
      </c>
      <c r="M29" t="inlineStr">
        <is>
          <t>2,624</t>
        </is>
      </c>
      <c r="N29" t="inlineStr">
        <is>
          <t>In use</t>
        </is>
      </c>
    </row>
    <row r="30">
      <c r="A30" t="n">
        <v/>
      </c>
      <c r="B30" t="inlineStr">
        <is>
          <t>C6000-A:E2-2</t>
        </is>
      </c>
      <c r="C30" t="inlineStr">
        <is>
          <t>Anti-Mullerian Hormone</t>
        </is>
      </c>
      <c r="D30" t="inlineStr">
        <is>
          <t>PC AMH 2</t>
        </is>
      </c>
      <c r="E30" t="inlineStr">
        <is>
          <t>670154</t>
        </is>
      </c>
      <c r="F30" t="inlineStr">
        <is>
          <t>39,700</t>
        </is>
      </c>
      <c r="G30" t="inlineStr">
        <is>
          <t>1,990</t>
        </is>
      </c>
      <c r="H30" t="inlineStr">
        <is>
          <t>-0,104</t>
        </is>
      </c>
      <c r="I30" s="351" t="n">
        <v>6</v>
      </c>
      <c r="J30" t="inlineStr">
        <is>
          <t>-0,005</t>
        </is>
      </c>
      <c r="K30" t="inlineStr">
        <is>
          <t>39,493</t>
        </is>
      </c>
      <c r="L30" t="inlineStr">
        <is>
          <t>1,468</t>
        </is>
      </c>
      <c r="M30" t="inlineStr">
        <is>
          <t>3,717</t>
        </is>
      </c>
      <c r="N30" t="inlineStr">
        <is>
          <t>In use</t>
        </is>
      </c>
    </row>
    <row r="31">
      <c r="A31" t="n">
        <v/>
      </c>
      <c r="B31" t="inlineStr">
        <is>
          <t>C6000-A:E2-1</t>
        </is>
      </c>
      <c r="C31" t="inlineStr">
        <is>
          <t>ANTI-THYROGLOBULIN AB</t>
        </is>
      </c>
      <c r="D31" t="inlineStr">
        <is>
          <t>PC THYRO1</t>
        </is>
      </c>
      <c r="E31" t="inlineStr">
        <is>
          <t>669238</t>
        </is>
      </c>
      <c r="F31" t="inlineStr">
        <is>
          <t>58,000</t>
        </is>
      </c>
      <c r="G31" t="inlineStr">
        <is>
          <t>5,800</t>
        </is>
      </c>
      <c r="H31" t="inlineStr">
        <is>
          <t>0,759</t>
        </is>
      </c>
      <c r="I31" s="351" t="n">
        <v>28</v>
      </c>
      <c r="J31" t="inlineStr">
        <is>
          <t>0,076</t>
        </is>
      </c>
      <c r="K31" t="inlineStr">
        <is>
          <t>62,404</t>
        </is>
      </c>
      <c r="L31" t="inlineStr">
        <is>
          <t>2,520</t>
        </is>
      </c>
      <c r="M31" t="inlineStr">
        <is>
          <t>4,038</t>
        </is>
      </c>
      <c r="N31" t="inlineStr">
        <is>
          <t>In use</t>
        </is>
      </c>
    </row>
    <row r="32">
      <c r="A32" t="n">
        <v/>
      </c>
      <c r="B32" t="inlineStr">
        <is>
          <t>C6000-A:E2-1</t>
        </is>
      </c>
      <c r="C32" t="inlineStr">
        <is>
          <t>ANTI-THYROGLOBULIN AB</t>
        </is>
      </c>
      <c r="D32" t="inlineStr">
        <is>
          <t>PC THYRO2</t>
        </is>
      </c>
      <c r="E32" t="inlineStr">
        <is>
          <t>669239</t>
        </is>
      </c>
      <c r="F32" t="inlineStr">
        <is>
          <t>195,000</t>
        </is>
      </c>
      <c r="G32" t="inlineStr">
        <is>
          <t>19,500</t>
        </is>
      </c>
      <c r="H32" t="inlineStr">
        <is>
          <t>0,402</t>
        </is>
      </c>
      <c r="I32" s="351" t="n">
        <v>28</v>
      </c>
      <c r="J32" t="inlineStr">
        <is>
          <t>0,040</t>
        </is>
      </c>
      <c r="K32" t="inlineStr">
        <is>
          <t>202,836</t>
        </is>
      </c>
      <c r="L32" t="inlineStr">
        <is>
          <t>9,586</t>
        </is>
      </c>
      <c r="M32" t="inlineStr">
        <is>
          <t>4,726</t>
        </is>
      </c>
      <c r="N32" t="inlineStr">
        <is>
          <t>In use</t>
        </is>
      </c>
    </row>
    <row r="33">
      <c r="A33" t="n">
        <v/>
      </c>
      <c r="B33" t="inlineStr">
        <is>
          <t>C6000-A:E1-1</t>
        </is>
      </c>
      <c r="C33" t="inlineStr">
        <is>
          <t>ANTI-THYROID PEROXIDASE AB</t>
        </is>
      </c>
      <c r="D33" t="inlineStr">
        <is>
          <t>PC THYRO1</t>
        </is>
      </c>
      <c r="E33" t="inlineStr">
        <is>
          <t>669238</t>
        </is>
      </c>
      <c r="F33" t="inlineStr">
        <is>
          <t>47,300</t>
        </is>
      </c>
      <c r="G33" t="inlineStr">
        <is>
          <t>4,730</t>
        </is>
      </c>
      <c r="H33" t="inlineStr">
        <is>
          <t>0,568</t>
        </is>
      </c>
      <c r="I33" s="351" t="n">
        <v>9</v>
      </c>
      <c r="J33" t="inlineStr">
        <is>
          <t>0,057</t>
        </is>
      </c>
      <c r="K33" t="inlineStr">
        <is>
          <t>49,987</t>
        </is>
      </c>
      <c r="L33" t="inlineStr">
        <is>
          <t>4,824</t>
        </is>
      </c>
      <c r="M33" t="inlineStr">
        <is>
          <t>9,652</t>
        </is>
      </c>
      <c r="N33" t="inlineStr">
        <is>
          <t>In use</t>
        </is>
      </c>
    </row>
    <row r="34">
      <c r="A34" t="n">
        <v/>
      </c>
      <c r="B34" t="inlineStr">
        <is>
          <t>C6000-A:E1-1</t>
        </is>
      </c>
      <c r="C34" t="inlineStr">
        <is>
          <t>ANTI-THYROID PEROXIDASE AB</t>
        </is>
      </c>
      <c r="D34" t="inlineStr">
        <is>
          <t>PC THYRO2</t>
        </is>
      </c>
      <c r="E34" t="inlineStr">
        <is>
          <t>669239</t>
        </is>
      </c>
      <c r="F34" t="inlineStr">
        <is>
          <t>109,000</t>
        </is>
      </c>
      <c r="G34" t="inlineStr">
        <is>
          <t>7,630</t>
        </is>
      </c>
      <c r="H34" t="inlineStr">
        <is>
          <t>0,740</t>
        </is>
      </c>
      <c r="I34" s="351" t="n">
        <v>9</v>
      </c>
      <c r="J34" t="inlineStr">
        <is>
          <t>0,052</t>
        </is>
      </c>
      <c r="K34" t="inlineStr">
        <is>
          <t>114,644</t>
        </is>
      </c>
      <c r="L34" t="inlineStr">
        <is>
          <t>5,843</t>
        </is>
      </c>
      <c r="M34" t="inlineStr">
        <is>
          <t>5,097</t>
        </is>
      </c>
      <c r="N34" t="inlineStr">
        <is>
          <t>In use</t>
        </is>
      </c>
    </row>
    <row r="35">
      <c r="A35" t="n">
        <v/>
      </c>
      <c r="B35" t="inlineStr">
        <is>
          <t>C6000-B:C2</t>
        </is>
      </c>
      <c r="C35" t="inlineStr">
        <is>
          <t>APOPROTEIN A</t>
        </is>
      </c>
      <c r="D35" t="inlineStr">
        <is>
          <t>PCCC 2-B</t>
        </is>
      </c>
      <c r="E35" t="inlineStr">
        <is>
          <t>535719</t>
        </is>
      </c>
      <c r="F35" t="inlineStr">
        <is>
          <t>1,660</t>
        </is>
      </c>
      <c r="G35" t="inlineStr">
        <is>
          <t>0,130</t>
        </is>
      </c>
      <c r="H35" t="inlineStr">
        <is>
          <t>0,358</t>
        </is>
      </c>
      <c r="I35" s="351" t="n">
        <v>10</v>
      </c>
      <c r="J35" t="inlineStr">
        <is>
          <t>0,028</t>
        </is>
      </c>
      <c r="K35" t="inlineStr">
        <is>
          <t>1,707</t>
        </is>
      </c>
      <c r="L35" t="inlineStr">
        <is>
          <t>0,058</t>
        </is>
      </c>
      <c r="M35" t="inlineStr">
        <is>
          <t>3,399</t>
        </is>
      </c>
      <c r="N35" t="inlineStr">
        <is>
          <t>In use</t>
        </is>
      </c>
    </row>
    <row r="36">
      <c r="A36" t="n">
        <v/>
      </c>
      <c r="B36" t="inlineStr">
        <is>
          <t>C6000-B:C2</t>
        </is>
      </c>
      <c r="C36" t="inlineStr">
        <is>
          <t>APOPROTEIN A</t>
        </is>
      </c>
      <c r="D36" t="inlineStr">
        <is>
          <t>PCCC 1-B</t>
        </is>
      </c>
      <c r="E36" t="inlineStr">
        <is>
          <t>525205</t>
        </is>
      </c>
      <c r="F36" t="inlineStr">
        <is>
          <t>1,100</t>
        </is>
      </c>
      <c r="G36" t="inlineStr">
        <is>
          <t>0,090</t>
        </is>
      </c>
      <c r="H36" t="inlineStr">
        <is>
          <t>0,319</t>
        </is>
      </c>
      <c r="I36" s="351" t="n">
        <v>10</v>
      </c>
      <c r="J36" t="inlineStr">
        <is>
          <t>0,026</t>
        </is>
      </c>
      <c r="K36" t="inlineStr">
        <is>
          <t>1,129</t>
        </is>
      </c>
      <c r="L36" t="inlineStr">
        <is>
          <t>0,044</t>
        </is>
      </c>
      <c r="M36" t="inlineStr">
        <is>
          <t>3,894</t>
        </is>
      </c>
      <c r="N36" t="inlineStr">
        <is>
          <t>In use</t>
        </is>
      </c>
    </row>
    <row r="37">
      <c r="A37" t="n">
        <v/>
      </c>
      <c r="B37" t="inlineStr">
        <is>
          <t>C6000-B:C2</t>
        </is>
      </c>
      <c r="C37" t="inlineStr">
        <is>
          <t>APOPROTEIN B</t>
        </is>
      </c>
      <c r="D37" t="inlineStr">
        <is>
          <t>PCCC 2-B</t>
        </is>
      </c>
      <c r="E37" t="inlineStr">
        <is>
          <t>535719</t>
        </is>
      </c>
      <c r="F37" t="inlineStr">
        <is>
          <t>0,762</t>
        </is>
      </c>
      <c r="G37" t="inlineStr">
        <is>
          <t>0,061</t>
        </is>
      </c>
      <c r="H37" t="inlineStr">
        <is>
          <t>0,220</t>
        </is>
      </c>
      <c r="I37" s="351" t="n">
        <v>9</v>
      </c>
      <c r="J37" t="inlineStr">
        <is>
          <t>0,018</t>
        </is>
      </c>
      <c r="K37" t="inlineStr">
        <is>
          <t>0,775</t>
        </is>
      </c>
      <c r="L37" t="inlineStr">
        <is>
          <t>0,012</t>
        </is>
      </c>
      <c r="M37" t="inlineStr">
        <is>
          <t>1,546</t>
        </is>
      </c>
      <c r="N37" t="inlineStr">
        <is>
          <t>In use</t>
        </is>
      </c>
    </row>
    <row r="38">
      <c r="A38" t="n">
        <v/>
      </c>
      <c r="B38" t="inlineStr">
        <is>
          <t>C6000-B:C2</t>
        </is>
      </c>
      <c r="C38" t="inlineStr">
        <is>
          <t>APOPROTEIN B</t>
        </is>
      </c>
      <c r="D38" t="inlineStr">
        <is>
          <t>PCCC 1-B</t>
        </is>
      </c>
      <c r="E38" t="inlineStr">
        <is>
          <t>525205</t>
        </is>
      </c>
      <c r="F38" t="inlineStr">
        <is>
          <t>0,484</t>
        </is>
      </c>
      <c r="G38" t="inlineStr">
        <is>
          <t>0,039</t>
        </is>
      </c>
      <c r="H38" t="inlineStr">
        <is>
          <t>0,815</t>
        </is>
      </c>
      <c r="I38" s="351" t="n">
        <v>9</v>
      </c>
      <c r="J38" t="inlineStr">
        <is>
          <t>0,066</t>
        </is>
      </c>
      <c r="K38" t="inlineStr">
        <is>
          <t>0,516</t>
        </is>
      </c>
      <c r="L38" t="inlineStr">
        <is>
          <t>0,013</t>
        </is>
      </c>
      <c r="M38" t="inlineStr">
        <is>
          <t>2,540</t>
        </is>
      </c>
      <c r="N38" t="inlineStr">
        <is>
          <t>In use</t>
        </is>
      </c>
    </row>
    <row r="39">
      <c r="A39" t="n">
        <v/>
      </c>
      <c r="B39" t="inlineStr">
        <is>
          <t>C6000-A:C1</t>
        </is>
      </c>
      <c r="C39" t="inlineStr">
        <is>
          <t>ASPARTATE TRANSAMINASE</t>
        </is>
      </c>
      <c r="D39" t="inlineStr">
        <is>
          <t>PCCC 1</t>
        </is>
      </c>
      <c r="E39" t="inlineStr">
        <is>
          <t>525205</t>
        </is>
      </c>
      <c r="F39" t="inlineStr">
        <is>
          <t>44,700</t>
        </is>
      </c>
      <c r="G39" t="inlineStr">
        <is>
          <t>2,700</t>
        </is>
      </c>
      <c r="H39" t="inlineStr">
        <is>
          <t>-0,415</t>
        </is>
      </c>
      <c r="I39" s="351" t="n">
        <v>43</v>
      </c>
      <c r="J39" t="inlineStr">
        <is>
          <t>-0,025</t>
        </is>
      </c>
      <c r="K39" t="inlineStr">
        <is>
          <t>43,579</t>
        </is>
      </c>
      <c r="L39" t="inlineStr">
        <is>
          <t>0,786</t>
        </is>
      </c>
      <c r="M39" t="inlineStr">
        <is>
          <t>1,804</t>
        </is>
      </c>
      <c r="N39" t="inlineStr">
        <is>
          <t>In use</t>
        </is>
      </c>
    </row>
    <row r="40">
      <c r="A40" t="n">
        <v/>
      </c>
      <c r="B40" t="inlineStr">
        <is>
          <t>C6000-A:C1</t>
        </is>
      </c>
      <c r="C40" t="inlineStr">
        <is>
          <t>ASPARTATE TRANSAMINASE</t>
        </is>
      </c>
      <c r="D40" t="inlineStr">
        <is>
          <t>PCCC 2</t>
        </is>
      </c>
      <c r="E40" t="inlineStr">
        <is>
          <t>535719</t>
        </is>
      </c>
      <c r="F40" t="inlineStr">
        <is>
          <t>143,000</t>
        </is>
      </c>
      <c r="G40" t="inlineStr">
        <is>
          <t>9,000</t>
        </is>
      </c>
      <c r="H40" t="inlineStr">
        <is>
          <t>-0,690</t>
        </is>
      </c>
      <c r="I40" s="351" t="n">
        <v>42</v>
      </c>
      <c r="J40" t="inlineStr">
        <is>
          <t>-0,043</t>
        </is>
      </c>
      <c r="K40" t="inlineStr">
        <is>
          <t>136,790</t>
        </is>
      </c>
      <c r="L40" t="inlineStr">
        <is>
          <t>2,683</t>
        </is>
      </c>
      <c r="M40" t="inlineStr">
        <is>
          <t>1,961</t>
        </is>
      </c>
      <c r="N40" t="inlineStr">
        <is>
          <t>In use</t>
        </is>
      </c>
    </row>
    <row r="41">
      <c r="A41" t="n">
        <v/>
      </c>
      <c r="B41" t="inlineStr">
        <is>
          <t>C6000-B:C2</t>
        </is>
      </c>
      <c r="C41" t="inlineStr">
        <is>
          <t>ASPARTATE TRANSAMINASE</t>
        </is>
      </c>
      <c r="D41" t="inlineStr">
        <is>
          <t>PCCC 2-B</t>
        </is>
      </c>
      <c r="E41" t="inlineStr">
        <is>
          <t>535719</t>
        </is>
      </c>
      <c r="F41" t="inlineStr">
        <is>
          <t>143,000</t>
        </is>
      </c>
      <c r="G41" t="inlineStr">
        <is>
          <t>9,000</t>
        </is>
      </c>
      <c r="H41" t="inlineStr">
        <is>
          <t>-0,623</t>
        </is>
      </c>
      <c r="I41" s="351" t="n">
        <v>41</v>
      </c>
      <c r="J41" t="inlineStr">
        <is>
          <t>-0,039</t>
        </is>
      </c>
      <c r="K41" t="inlineStr">
        <is>
          <t>137,390</t>
        </is>
      </c>
      <c r="L41" t="inlineStr">
        <is>
          <t>2,727</t>
        </is>
      </c>
      <c r="M41" t="inlineStr">
        <is>
          <t>1,985</t>
        </is>
      </c>
      <c r="N41" t="inlineStr">
        <is>
          <t>In use</t>
        </is>
      </c>
    </row>
    <row r="42">
      <c r="A42" t="n">
        <v/>
      </c>
      <c r="B42" t="inlineStr">
        <is>
          <t>C6000-B:C2</t>
        </is>
      </c>
      <c r="C42" t="inlineStr">
        <is>
          <t>ASPARTATE TRANSAMINASE</t>
        </is>
      </c>
      <c r="D42" t="inlineStr">
        <is>
          <t>PCCC 1-B</t>
        </is>
      </c>
      <c r="E42" t="inlineStr">
        <is>
          <t>525205</t>
        </is>
      </c>
      <c r="F42" t="inlineStr">
        <is>
          <t>44,700</t>
        </is>
      </c>
      <c r="G42" t="inlineStr">
        <is>
          <t>2,700</t>
        </is>
      </c>
      <c r="H42" t="inlineStr">
        <is>
          <t>-0,342</t>
        </is>
      </c>
      <c r="I42" s="351" t="n">
        <v>48</v>
      </c>
      <c r="J42" t="inlineStr">
        <is>
          <t>-0,021</t>
        </is>
      </c>
      <c r="K42" t="inlineStr">
        <is>
          <t>43,777</t>
        </is>
      </c>
      <c r="L42" t="inlineStr">
        <is>
          <t>1,293</t>
        </is>
      </c>
      <c r="M42" t="inlineStr">
        <is>
          <t>2,954</t>
        </is>
      </c>
      <c r="N42" t="inlineStr">
        <is>
          <t>In use</t>
        </is>
      </c>
    </row>
    <row r="43">
      <c r="A43" t="n">
        <v/>
      </c>
      <c r="B43" t="inlineStr">
        <is>
          <t>C6000-B:E3-2</t>
        </is>
      </c>
      <c r="C43" t="inlineStr">
        <is>
          <t>BETA-HCG</t>
        </is>
      </c>
      <c r="D43" t="inlineStr">
        <is>
          <t>RIAP L1-B</t>
        </is>
      </c>
      <c r="E43" t="inlineStr">
        <is>
          <t>2179EC</t>
        </is>
      </c>
      <c r="F43" t="inlineStr">
        <is>
          <t>11,400</t>
        </is>
      </c>
      <c r="G43" t="inlineStr">
        <is>
          <t>1,140</t>
        </is>
      </c>
      <c r="H43" t="inlineStr">
        <is>
          <t>0,155</t>
        </is>
      </c>
      <c r="I43" s="351" t="n">
        <v>37</v>
      </c>
      <c r="J43" t="inlineStr">
        <is>
          <t>0,015</t>
        </is>
      </c>
      <c r="K43" t="inlineStr">
        <is>
          <t>11,576</t>
        </is>
      </c>
      <c r="L43" t="inlineStr">
        <is>
          <t>0,269</t>
        </is>
      </c>
      <c r="M43" t="inlineStr">
        <is>
          <t>2,327</t>
        </is>
      </c>
      <c r="N43" t="inlineStr">
        <is>
          <t>In use</t>
        </is>
      </c>
    </row>
    <row r="44">
      <c r="A44" t="n">
        <v/>
      </c>
      <c r="B44" t="inlineStr">
        <is>
          <t>C6000-B:E3-2</t>
        </is>
      </c>
      <c r="C44" t="inlineStr">
        <is>
          <t>BETA-HCG</t>
        </is>
      </c>
      <c r="D44" t="inlineStr">
        <is>
          <t>RIAP L3-B</t>
        </is>
      </c>
      <c r="E44" t="inlineStr">
        <is>
          <t>2181EC</t>
        </is>
      </c>
      <c r="F44" t="inlineStr">
        <is>
          <t>272,000</t>
        </is>
      </c>
      <c r="G44" t="inlineStr">
        <is>
          <t>27,000</t>
        </is>
      </c>
      <c r="H44" t="inlineStr">
        <is>
          <t>-0,359</t>
        </is>
      </c>
      <c r="I44" s="351" t="n">
        <v>36</v>
      </c>
      <c r="J44" t="inlineStr">
        <is>
          <t>-0,036</t>
        </is>
      </c>
      <c r="K44" t="inlineStr">
        <is>
          <t>262,297</t>
        </is>
      </c>
      <c r="L44" t="inlineStr">
        <is>
          <t>7,018</t>
        </is>
      </c>
      <c r="M44" t="inlineStr">
        <is>
          <t>2,675</t>
        </is>
      </c>
      <c r="N44" t="inlineStr">
        <is>
          <t>In use</t>
        </is>
      </c>
    </row>
    <row r="45">
      <c r="A45" t="n">
        <v/>
      </c>
      <c r="B45" t="inlineStr">
        <is>
          <t>C6000-A:E1-1</t>
        </is>
      </c>
      <c r="C45" t="inlineStr">
        <is>
          <t>BETA-HCG</t>
        </is>
      </c>
      <c r="D45" t="inlineStr">
        <is>
          <t>RIAP L3</t>
        </is>
      </c>
      <c r="E45" t="inlineStr">
        <is>
          <t>2181EC</t>
        </is>
      </c>
      <c r="F45" t="inlineStr">
        <is>
          <t>272,000</t>
        </is>
      </c>
      <c r="G45" t="inlineStr">
        <is>
          <t>27,000</t>
        </is>
      </c>
      <c r="H45" t="inlineStr">
        <is>
          <t>-0,587</t>
        </is>
      </c>
      <c r="I45" s="351" t="n">
        <v>38</v>
      </c>
      <c r="J45" t="inlineStr">
        <is>
          <t>-0,058</t>
        </is>
      </c>
      <c r="K45" t="inlineStr">
        <is>
          <t>256,147</t>
        </is>
      </c>
      <c r="L45" t="inlineStr">
        <is>
          <t>9,869</t>
        </is>
      </c>
      <c r="M45" t="inlineStr">
        <is>
          <t>3,853</t>
        </is>
      </c>
      <c r="N45" t="inlineStr">
        <is>
          <t>In use</t>
        </is>
      </c>
    </row>
    <row r="46">
      <c r="A46" t="n">
        <v/>
      </c>
      <c r="B46" t="inlineStr">
        <is>
          <t>C6000-A:E1-1</t>
        </is>
      </c>
      <c r="C46" t="inlineStr">
        <is>
          <t>BETA-HCG</t>
        </is>
      </c>
      <c r="D46" t="inlineStr">
        <is>
          <t>RIAP L1</t>
        </is>
      </c>
      <c r="E46" t="inlineStr">
        <is>
          <t>2179EC</t>
        </is>
      </c>
      <c r="F46" t="inlineStr">
        <is>
          <t>11,400</t>
        </is>
      </c>
      <c r="G46" t="inlineStr">
        <is>
          <t>1,140</t>
        </is>
      </c>
      <c r="H46" t="inlineStr">
        <is>
          <t>0,035</t>
        </is>
      </c>
      <c r="I46" s="351" t="n">
        <v>38</v>
      </c>
      <c r="J46" t="inlineStr">
        <is>
          <t>0,003</t>
        </is>
      </c>
      <c r="K46" t="inlineStr">
        <is>
          <t>11,440</t>
        </is>
      </c>
      <c r="L46" t="inlineStr">
        <is>
          <t>0,620</t>
        </is>
      </c>
      <c r="M46" t="inlineStr">
        <is>
          <t>5,422</t>
        </is>
      </c>
      <c r="N46" t="inlineStr">
        <is>
          <t>In use</t>
        </is>
      </c>
    </row>
    <row r="47">
      <c r="A47" t="n">
        <v/>
      </c>
      <c r="B47" t="inlineStr">
        <is>
          <t>C6000-B:C2</t>
        </is>
      </c>
      <c r="C47" t="inlineStr">
        <is>
          <t>BICARBONATE</t>
        </is>
      </c>
      <c r="D47" t="inlineStr">
        <is>
          <t>AMM-N</t>
        </is>
      </c>
      <c r="E47" t="inlineStr">
        <is>
          <t>644004</t>
        </is>
      </c>
      <c r="F47" t="inlineStr">
        <is>
          <t>17,000</t>
        </is>
      </c>
      <c r="G47" t="inlineStr">
        <is>
          <t>1,000</t>
        </is>
      </c>
      <c r="H47" t="inlineStr">
        <is>
          <t>0,812</t>
        </is>
      </c>
      <c r="I47" s="351" t="n">
        <v>34</v>
      </c>
      <c r="J47" t="inlineStr">
        <is>
          <t>0,048</t>
        </is>
      </c>
      <c r="K47" t="inlineStr">
        <is>
          <t>17,812</t>
        </is>
      </c>
      <c r="L47" t="inlineStr">
        <is>
          <t>0,766</t>
        </is>
      </c>
      <c r="M47" t="inlineStr">
        <is>
          <t>4,302</t>
        </is>
      </c>
      <c r="N47" t="inlineStr">
        <is>
          <t>In use</t>
        </is>
      </c>
    </row>
    <row r="48">
      <c r="A48" t="n">
        <v/>
      </c>
      <c r="B48" t="inlineStr">
        <is>
          <t>C6000-B:C2</t>
        </is>
      </c>
      <c r="C48" t="inlineStr">
        <is>
          <t>BICARBONATE</t>
        </is>
      </c>
      <c r="D48" t="inlineStr">
        <is>
          <t>AMM-P</t>
        </is>
      </c>
      <c r="E48" t="inlineStr">
        <is>
          <t>644006</t>
        </is>
      </c>
      <c r="F48" t="inlineStr">
        <is>
          <t>30,500</t>
        </is>
      </c>
      <c r="G48" t="inlineStr">
        <is>
          <t>1,800</t>
        </is>
      </c>
      <c r="H48" t="inlineStr">
        <is>
          <t>-0,441</t>
        </is>
      </c>
      <c r="I48" s="351" t="n">
        <v>33</v>
      </c>
      <c r="J48" t="inlineStr">
        <is>
          <t>-0,026</t>
        </is>
      </c>
      <c r="K48" t="inlineStr">
        <is>
          <t>29,706</t>
        </is>
      </c>
      <c r="L48" t="inlineStr">
        <is>
          <t>0,658</t>
        </is>
      </c>
      <c r="M48" t="inlineStr">
        <is>
          <t>2,214</t>
        </is>
      </c>
      <c r="N48" t="inlineStr">
        <is>
          <t>In use</t>
        </is>
      </c>
    </row>
    <row r="49">
      <c r="A49" t="n">
        <v/>
      </c>
      <c r="B49" t="inlineStr">
        <is>
          <t>C6000-A:E2-1</t>
        </is>
      </c>
      <c r="C49" t="inlineStr">
        <is>
          <t>CA 125</t>
        </is>
      </c>
      <c r="D49" t="inlineStr">
        <is>
          <t>RIAP L3</t>
        </is>
      </c>
      <c r="E49" t="inlineStr">
        <is>
          <t>2181EC</t>
        </is>
      </c>
      <c r="F49" t="inlineStr">
        <is>
          <t>182,000</t>
        </is>
      </c>
      <c r="G49" t="inlineStr">
        <is>
          <t>18,000</t>
        </is>
      </c>
      <c r="H49" t="inlineStr">
        <is>
          <t>0,506</t>
        </is>
      </c>
      <c r="I49" s="351" t="n">
        <v>39</v>
      </c>
      <c r="J49" t="inlineStr">
        <is>
          <t>0,050</t>
        </is>
      </c>
      <c r="K49" t="inlineStr">
        <is>
          <t>191,110</t>
        </is>
      </c>
      <c r="L49" t="inlineStr">
        <is>
          <t>6,437</t>
        </is>
      </c>
      <c r="M49" t="inlineStr">
        <is>
          <t>3,368</t>
        </is>
      </c>
      <c r="N49" t="inlineStr">
        <is>
          <t>In use</t>
        </is>
      </c>
    </row>
    <row r="50">
      <c r="A50" t="n">
        <v/>
      </c>
      <c r="B50" t="inlineStr">
        <is>
          <t>C6000-A:E2-1</t>
        </is>
      </c>
      <c r="C50" t="inlineStr">
        <is>
          <t>CA 125</t>
        </is>
      </c>
      <c r="D50" t="inlineStr">
        <is>
          <t>RIAP L1</t>
        </is>
      </c>
      <c r="E50" t="inlineStr">
        <is>
          <t>2179EC</t>
        </is>
      </c>
      <c r="F50" t="inlineStr">
        <is>
          <t>19,000</t>
        </is>
      </c>
      <c r="G50" t="inlineStr">
        <is>
          <t>1,900</t>
        </is>
      </c>
      <c r="H50" t="inlineStr">
        <is>
          <t>0,377</t>
        </is>
      </c>
      <c r="I50" s="351" t="n">
        <v>37</v>
      </c>
      <c r="J50" t="inlineStr">
        <is>
          <t>0,038</t>
        </is>
      </c>
      <c r="K50" t="inlineStr">
        <is>
          <t>19,717</t>
        </is>
      </c>
      <c r="L50" t="inlineStr">
        <is>
          <t>0,909</t>
        </is>
      </c>
      <c r="M50" t="inlineStr">
        <is>
          <t>4,613</t>
        </is>
      </c>
      <c r="N50" t="inlineStr">
        <is>
          <t>In use</t>
        </is>
      </c>
    </row>
    <row r="51">
      <c r="A51" t="n">
        <v/>
      </c>
      <c r="B51" t="inlineStr">
        <is>
          <t>C6000-A:E2-1</t>
        </is>
      </c>
      <c r="C51" t="inlineStr">
        <is>
          <t>CA 19-9</t>
        </is>
      </c>
      <c r="D51" t="inlineStr">
        <is>
          <t>RIAP L3</t>
        </is>
      </c>
      <c r="E51" t="inlineStr">
        <is>
          <t>2181EC</t>
        </is>
      </c>
      <c r="F51" t="inlineStr">
        <is>
          <t>165,000</t>
        </is>
      </c>
      <c r="G51" t="inlineStr">
        <is>
          <t>16,500</t>
        </is>
      </c>
      <c r="H51" t="inlineStr">
        <is>
          <t>0,255</t>
        </is>
      </c>
      <c r="I51" s="351" t="n">
        <v>40</v>
      </c>
      <c r="J51" t="inlineStr">
        <is>
          <t>0,025</t>
        </is>
      </c>
      <c r="K51" t="inlineStr">
        <is>
          <t>169,203</t>
        </is>
      </c>
      <c r="L51" t="inlineStr">
        <is>
          <t>7,397</t>
        </is>
      </c>
      <c r="M51" t="inlineStr">
        <is>
          <t>4,371</t>
        </is>
      </c>
      <c r="N51" t="inlineStr">
        <is>
          <t>In use</t>
        </is>
      </c>
    </row>
    <row r="52">
      <c r="A52" t="n">
        <v/>
      </c>
      <c r="B52" t="inlineStr">
        <is>
          <t>C6000-A:E2-1</t>
        </is>
      </c>
      <c r="C52" t="inlineStr">
        <is>
          <t>CA 19-9</t>
        </is>
      </c>
      <c r="D52" t="inlineStr">
        <is>
          <t>RIAP L1</t>
        </is>
      </c>
      <c r="E52" t="inlineStr">
        <is>
          <t>2179EC</t>
        </is>
      </c>
      <c r="F52" t="inlineStr">
        <is>
          <t>20,800</t>
        </is>
      </c>
      <c r="G52" t="inlineStr">
        <is>
          <t>2,100</t>
        </is>
      </c>
      <c r="H52" t="inlineStr">
        <is>
          <t>0,259</t>
        </is>
      </c>
      <c r="I52" s="351" t="n">
        <v>39</v>
      </c>
      <c r="J52" t="inlineStr">
        <is>
          <t>0,026</t>
        </is>
      </c>
      <c r="K52" t="inlineStr">
        <is>
          <t>21,344</t>
        </is>
      </c>
      <c r="L52" t="inlineStr">
        <is>
          <t>0,947</t>
        </is>
      </c>
      <c r="M52" t="inlineStr">
        <is>
          <t>4,436</t>
        </is>
      </c>
      <c r="N52" t="inlineStr">
        <is>
          <t>In use</t>
        </is>
      </c>
    </row>
    <row r="53">
      <c r="A53" t="n">
        <v/>
      </c>
      <c r="B53" t="inlineStr">
        <is>
          <t>C6000-A:C1</t>
        </is>
      </c>
      <c r="C53" t="inlineStr">
        <is>
          <t>CALCIUM</t>
        </is>
      </c>
      <c r="D53" t="inlineStr">
        <is>
          <t>PCCC 1</t>
        </is>
      </c>
      <c r="E53" t="inlineStr">
        <is>
          <t>525205</t>
        </is>
      </c>
      <c r="F53" t="inlineStr">
        <is>
          <t>2,140</t>
        </is>
      </c>
      <c r="G53" t="inlineStr">
        <is>
          <t>0,090</t>
        </is>
      </c>
      <c r="H53" t="inlineStr">
        <is>
          <t>-0,543</t>
        </is>
      </c>
      <c r="I53" s="351" t="n">
        <v>44</v>
      </c>
      <c r="J53" t="inlineStr">
        <is>
          <t>-0,023</t>
        </is>
      </c>
      <c r="K53" t="inlineStr">
        <is>
          <t>2,091</t>
        </is>
      </c>
      <c r="L53" t="inlineStr">
        <is>
          <t>0,033</t>
        </is>
      </c>
      <c r="M53" t="inlineStr">
        <is>
          <t>1,595</t>
        </is>
      </c>
      <c r="N53" t="inlineStr">
        <is>
          <t>In use</t>
        </is>
      </c>
    </row>
    <row r="54">
      <c r="A54" t="n">
        <v/>
      </c>
      <c r="B54" t="inlineStr">
        <is>
          <t>C6000-A:C1</t>
        </is>
      </c>
      <c r="C54" t="inlineStr">
        <is>
          <t>CALCIUM</t>
        </is>
      </c>
      <c r="D54" t="inlineStr">
        <is>
          <t>PCCC 2</t>
        </is>
      </c>
      <c r="E54" t="inlineStr">
        <is>
          <t>535719</t>
        </is>
      </c>
      <c r="F54" t="inlineStr">
        <is>
          <t>3,470</t>
        </is>
      </c>
      <c r="G54" t="inlineStr">
        <is>
          <t>0,140</t>
        </is>
      </c>
      <c r="H54" t="inlineStr">
        <is>
          <t>-0,478</t>
        </is>
      </c>
      <c r="I54" s="351" t="n">
        <v>43</v>
      </c>
      <c r="J54" t="inlineStr">
        <is>
          <t>-0,019</t>
        </is>
      </c>
      <c r="K54" t="inlineStr">
        <is>
          <t>3,403</t>
        </is>
      </c>
      <c r="L54" t="inlineStr">
        <is>
          <t>0,050</t>
        </is>
      </c>
      <c r="M54" t="inlineStr">
        <is>
          <t>1,470</t>
        </is>
      </c>
      <c r="N54" t="inlineStr">
        <is>
          <t>In use</t>
        </is>
      </c>
    </row>
    <row r="55">
      <c r="A55" t="n">
        <v/>
      </c>
      <c r="B55" t="inlineStr">
        <is>
          <t>C6000-B:C2</t>
        </is>
      </c>
      <c r="C55" t="inlineStr">
        <is>
          <t>CALCIUM</t>
        </is>
      </c>
      <c r="D55" t="inlineStr">
        <is>
          <t>PCCC 2-B</t>
        </is>
      </c>
      <c r="E55" t="inlineStr">
        <is>
          <t>535719</t>
        </is>
      </c>
      <c r="F55" t="inlineStr">
        <is>
          <t>3,470</t>
        </is>
      </c>
      <c r="G55" t="inlineStr">
        <is>
          <t>0,140</t>
        </is>
      </c>
      <c r="H55" t="inlineStr">
        <is>
          <t>-0,364</t>
        </is>
      </c>
      <c r="I55" s="351" t="n">
        <v>40</v>
      </c>
      <c r="J55" t="inlineStr">
        <is>
          <t>-0,015</t>
        </is>
      </c>
      <c r="K55" t="inlineStr">
        <is>
          <t>3,419</t>
        </is>
      </c>
      <c r="L55" t="inlineStr">
        <is>
          <t>0,043</t>
        </is>
      </c>
      <c r="M55" t="inlineStr">
        <is>
          <t>1,265</t>
        </is>
      </c>
      <c r="N55" t="inlineStr">
        <is>
          <t>In use</t>
        </is>
      </c>
    </row>
    <row r="56">
      <c r="A56" t="n">
        <v/>
      </c>
      <c r="B56" t="inlineStr">
        <is>
          <t>C6000-B:C2</t>
        </is>
      </c>
      <c r="C56" t="inlineStr">
        <is>
          <t>CALCIUM</t>
        </is>
      </c>
      <c r="D56" t="inlineStr">
        <is>
          <t>PCCC 1-B</t>
        </is>
      </c>
      <c r="E56" t="inlineStr">
        <is>
          <t>525205</t>
        </is>
      </c>
      <c r="F56" t="inlineStr">
        <is>
          <t>2,140</t>
        </is>
      </c>
      <c r="G56" t="inlineStr">
        <is>
          <t>0,090</t>
        </is>
      </c>
      <c r="H56" t="inlineStr">
        <is>
          <t>-0,644</t>
        </is>
      </c>
      <c r="I56" s="351" t="n">
        <v>48</v>
      </c>
      <c r="J56" t="inlineStr">
        <is>
          <t>-0,027</t>
        </is>
      </c>
      <c r="K56" t="inlineStr">
        <is>
          <t>2,082</t>
        </is>
      </c>
      <c r="L56" t="inlineStr">
        <is>
          <t>0,051</t>
        </is>
      </c>
      <c r="M56" t="inlineStr">
        <is>
          <t>2,429</t>
        </is>
      </c>
      <c r="N56" t="inlineStr">
        <is>
          <t>In use</t>
        </is>
      </c>
    </row>
    <row r="57">
      <c r="A57" t="n">
        <v/>
      </c>
      <c r="B57" t="inlineStr">
        <is>
          <t>C6000-B:C2</t>
        </is>
      </c>
      <c r="C57" t="inlineStr">
        <is>
          <t>CALCIUM URINE</t>
        </is>
      </c>
      <c r="D57" t="inlineStr">
        <is>
          <t>Ran-Liq 3</t>
        </is>
      </c>
      <c r="E57" t="inlineStr">
        <is>
          <t>1238UC</t>
        </is>
      </c>
      <c r="F57" t="inlineStr">
        <is>
          <t>2,780</t>
        </is>
      </c>
      <c r="G57" t="inlineStr">
        <is>
          <t>0,140</t>
        </is>
      </c>
      <c r="H57" t="inlineStr">
        <is>
          <t>0,020</t>
        </is>
      </c>
      <c r="I57" s="351" t="n">
        <v>28</v>
      </c>
      <c r="J57" t="inlineStr">
        <is>
          <t>0,001</t>
        </is>
      </c>
      <c r="K57" t="inlineStr">
        <is>
          <t>2,783</t>
        </is>
      </c>
      <c r="L57" t="inlineStr">
        <is>
          <t>0,061</t>
        </is>
      </c>
      <c r="M57" t="inlineStr">
        <is>
          <t>2,202</t>
        </is>
      </c>
      <c r="N57" t="inlineStr">
        <is>
          <t>In use</t>
        </is>
      </c>
    </row>
    <row r="58">
      <c r="A58" t="n">
        <v/>
      </c>
      <c r="B58" t="inlineStr">
        <is>
          <t>C6000-B:C2</t>
        </is>
      </c>
      <c r="C58" t="inlineStr">
        <is>
          <t>CALCIUM URINE</t>
        </is>
      </c>
      <c r="D58" t="inlineStr">
        <is>
          <t>Ran-Liq 2</t>
        </is>
      </c>
      <c r="E58" t="inlineStr">
        <is>
          <t>1237UC</t>
        </is>
      </c>
      <c r="F58" t="inlineStr">
        <is>
          <t>1,870</t>
        </is>
      </c>
      <c r="G58" t="inlineStr">
        <is>
          <t>0,100</t>
        </is>
      </c>
      <c r="H58" t="inlineStr">
        <is>
          <t>0,125</t>
        </is>
      </c>
      <c r="I58" s="351" t="n">
        <v>28</v>
      </c>
      <c r="J58" t="inlineStr">
        <is>
          <t>0,007</t>
        </is>
      </c>
      <c r="K58" t="inlineStr">
        <is>
          <t>1,883</t>
        </is>
      </c>
      <c r="L58" t="inlineStr">
        <is>
          <t>0,045</t>
        </is>
      </c>
      <c r="M58" t="inlineStr">
        <is>
          <t>2,387</t>
        </is>
      </c>
      <c r="N58" t="inlineStr">
        <is>
          <t>In use</t>
        </is>
      </c>
    </row>
    <row r="59">
      <c r="A59" t="n">
        <v/>
      </c>
      <c r="B59" t="inlineStr">
        <is>
          <t>C6000-A:E1-2</t>
        </is>
      </c>
      <c r="C59" t="inlineStr">
        <is>
          <t>CARCINOEMBRYONIC AG</t>
        </is>
      </c>
      <c r="D59" t="inlineStr">
        <is>
          <t>RIAP L3</t>
        </is>
      </c>
      <c r="E59" t="inlineStr">
        <is>
          <t>2181EC</t>
        </is>
      </c>
      <c r="F59" t="inlineStr">
        <is>
          <t>50,000</t>
        </is>
      </c>
      <c r="G59" t="inlineStr">
        <is>
          <t>5,000</t>
        </is>
      </c>
      <c r="H59" t="inlineStr">
        <is>
          <t>0,566</t>
        </is>
      </c>
      <c r="I59" s="351" t="n">
        <v>34</v>
      </c>
      <c r="J59" t="inlineStr">
        <is>
          <t>0,057</t>
        </is>
      </c>
      <c r="K59" t="inlineStr">
        <is>
          <t>52,831</t>
        </is>
      </c>
      <c r="L59" t="inlineStr">
        <is>
          <t>2,601</t>
        </is>
      </c>
      <c r="M59" t="inlineStr">
        <is>
          <t>4,923</t>
        </is>
      </c>
      <c r="N59" t="inlineStr">
        <is>
          <t>In use</t>
        </is>
      </c>
    </row>
    <row r="60">
      <c r="A60" t="n">
        <v/>
      </c>
      <c r="B60" t="inlineStr">
        <is>
          <t>C6000-A:E1-2</t>
        </is>
      </c>
      <c r="C60" t="inlineStr">
        <is>
          <t>CARCINOEMBRYONIC AG</t>
        </is>
      </c>
      <c r="D60" t="inlineStr">
        <is>
          <t>RIAP L1</t>
        </is>
      </c>
      <c r="E60" t="inlineStr">
        <is>
          <t>2179EC</t>
        </is>
      </c>
      <c r="F60" t="inlineStr">
        <is>
          <t>4,080</t>
        </is>
      </c>
      <c r="G60" t="inlineStr">
        <is>
          <t>0,410</t>
        </is>
      </c>
      <c r="H60" t="inlineStr">
        <is>
          <t>0,405</t>
        </is>
      </c>
      <c r="I60" s="351" t="n">
        <v>32</v>
      </c>
      <c r="J60" t="inlineStr">
        <is>
          <t>0,041</t>
        </is>
      </c>
      <c r="K60" t="inlineStr">
        <is>
          <t>4,246</t>
        </is>
      </c>
      <c r="L60" t="inlineStr">
        <is>
          <t>0,229</t>
        </is>
      </c>
      <c r="M60" t="inlineStr">
        <is>
          <t>5,400</t>
        </is>
      </c>
      <c r="N60" t="inlineStr">
        <is>
          <t>In use</t>
        </is>
      </c>
    </row>
    <row r="61">
      <c r="A61" t="n">
        <v/>
      </c>
      <c r="B61" t="inlineStr">
        <is>
          <t>C6000-B:ISE1</t>
        </is>
      </c>
      <c r="C61" t="inlineStr">
        <is>
          <t>CHLORIDE</t>
        </is>
      </c>
      <c r="D61" t="inlineStr">
        <is>
          <t>s-PCCC 2-B</t>
        </is>
      </c>
      <c r="E61" t="inlineStr">
        <is>
          <t>535719</t>
        </is>
      </c>
      <c r="F61" t="inlineStr">
        <is>
          <t>106,000</t>
        </is>
      </c>
      <c r="G61" t="inlineStr">
        <is>
          <t>3,000</t>
        </is>
      </c>
      <c r="H61" t="inlineStr">
        <is>
          <t>0,223</t>
        </is>
      </c>
      <c r="I61" s="351" t="n">
        <v>82</v>
      </c>
      <c r="J61" t="inlineStr">
        <is>
          <t>0,006</t>
        </is>
      </c>
      <c r="K61" t="inlineStr">
        <is>
          <t>106,668</t>
        </is>
      </c>
      <c r="L61" t="inlineStr">
        <is>
          <t>2,191</t>
        </is>
      </c>
      <c r="M61" t="inlineStr">
        <is>
          <t>2,054</t>
        </is>
      </c>
      <c r="N61" t="inlineStr">
        <is>
          <t>In use</t>
        </is>
      </c>
    </row>
    <row r="62">
      <c r="A62" t="n">
        <v/>
      </c>
      <c r="B62" t="inlineStr">
        <is>
          <t>C6000-A:ISE1</t>
        </is>
      </c>
      <c r="C62" t="inlineStr">
        <is>
          <t>CHLORIDE</t>
        </is>
      </c>
      <c r="D62" t="inlineStr">
        <is>
          <t>s-PCCC 2</t>
        </is>
      </c>
      <c r="E62" t="inlineStr">
        <is>
          <t>535719</t>
        </is>
      </c>
      <c r="F62" t="inlineStr">
        <is>
          <t>103,000</t>
        </is>
      </c>
      <c r="G62" t="inlineStr">
        <is>
          <t>3,000</t>
        </is>
      </c>
      <c r="H62" t="inlineStr">
        <is>
          <t>0,802</t>
        </is>
      </c>
      <c r="I62" s="351" t="n">
        <v>95</v>
      </c>
      <c r="J62" t="inlineStr">
        <is>
          <t>0,023</t>
        </is>
      </c>
      <c r="K62" t="inlineStr">
        <is>
          <t>105,407</t>
        </is>
      </c>
      <c r="L62" t="inlineStr">
        <is>
          <t>1,817</t>
        </is>
      </c>
      <c r="M62" t="inlineStr">
        <is>
          <t>1,724</t>
        </is>
      </c>
      <c r="N62" t="inlineStr">
        <is>
          <t>In use</t>
        </is>
      </c>
    </row>
    <row r="63">
      <c r="A63" t="n">
        <v/>
      </c>
      <c r="B63" t="inlineStr">
        <is>
          <t>C6000-A:ISE1</t>
        </is>
      </c>
      <c r="C63" t="inlineStr">
        <is>
          <t>CHLORIDE</t>
        </is>
      </c>
      <c r="D63" t="inlineStr">
        <is>
          <t>s-PCCC 1</t>
        </is>
      </c>
      <c r="E63" t="inlineStr">
        <is>
          <t>525205</t>
        </is>
      </c>
      <c r="F63" t="inlineStr">
        <is>
          <t>83,700</t>
        </is>
      </c>
      <c r="G63" t="inlineStr">
        <is>
          <t>2,500</t>
        </is>
      </c>
      <c r="H63" t="inlineStr">
        <is>
          <t>0,308</t>
        </is>
      </c>
      <c r="I63" s="351" t="n">
        <v>95</v>
      </c>
      <c r="J63" t="inlineStr">
        <is>
          <t>0,009</t>
        </is>
      </c>
      <c r="K63" t="inlineStr">
        <is>
          <t>84,471</t>
        </is>
      </c>
      <c r="L63" t="inlineStr">
        <is>
          <t>1,672</t>
        </is>
      </c>
      <c r="M63" t="inlineStr">
        <is>
          <t>1,979</t>
        </is>
      </c>
      <c r="N63" t="inlineStr">
        <is>
          <t>In use</t>
        </is>
      </c>
    </row>
    <row r="64">
      <c r="A64" t="n">
        <v/>
      </c>
      <c r="B64" t="inlineStr">
        <is>
          <t>C6000-B:ISE1</t>
        </is>
      </c>
      <c r="C64" t="inlineStr">
        <is>
          <t>CHLORIDE</t>
        </is>
      </c>
      <c r="D64" t="inlineStr">
        <is>
          <t>s-PCCC 1-B</t>
        </is>
      </c>
      <c r="E64" t="inlineStr">
        <is>
          <t>525205</t>
        </is>
      </c>
      <c r="F64" t="inlineStr">
        <is>
          <t>83,700</t>
        </is>
      </c>
      <c r="G64" t="inlineStr">
        <is>
          <t>2,500</t>
        </is>
      </c>
      <c r="H64" t="inlineStr">
        <is>
          <t>0,664</t>
        </is>
      </c>
      <c r="I64" s="351" t="n">
        <v>83</v>
      </c>
      <c r="J64" t="inlineStr">
        <is>
          <t>0,020</t>
        </is>
      </c>
      <c r="K64" t="inlineStr">
        <is>
          <t>85,359</t>
        </is>
      </c>
      <c r="L64" t="inlineStr">
        <is>
          <t>2,038</t>
        </is>
      </c>
      <c r="M64" t="inlineStr">
        <is>
          <t>2,388</t>
        </is>
      </c>
      <c r="N64" t="inlineStr">
        <is>
          <t>In use</t>
        </is>
      </c>
    </row>
    <row r="65">
      <c r="A65" t="n">
        <v/>
      </c>
      <c r="B65" t="inlineStr">
        <is>
          <t>C6000-B:ISE1</t>
        </is>
      </c>
      <c r="C65" t="inlineStr">
        <is>
          <t>CHLORIDE URINE</t>
        </is>
      </c>
      <c r="D65" t="inlineStr">
        <is>
          <t>Ran-Liq 3</t>
        </is>
      </c>
      <c r="E65" t="inlineStr">
        <is>
          <t>1238UC</t>
        </is>
      </c>
      <c r="F65" t="inlineStr">
        <is>
          <t>181,000</t>
        </is>
      </c>
      <c r="G65" t="inlineStr">
        <is>
          <t>13,500</t>
        </is>
      </c>
      <c r="H65" t="inlineStr">
        <is>
          <t>-0,146</t>
        </is>
      </c>
      <c r="I65" s="351" t="n">
        <v>33</v>
      </c>
      <c r="J65" t="inlineStr">
        <is>
          <t>-0,011</t>
        </is>
      </c>
      <c r="K65" t="inlineStr">
        <is>
          <t>179,024</t>
        </is>
      </c>
      <c r="L65" t="inlineStr">
        <is>
          <t>2,437</t>
        </is>
      </c>
      <c r="M65" t="inlineStr">
        <is>
          <t>1,361</t>
        </is>
      </c>
      <c r="N65" t="inlineStr">
        <is>
          <t>In use</t>
        </is>
      </c>
    </row>
    <row r="66">
      <c r="A66" t="n">
        <v/>
      </c>
      <c r="B66" t="inlineStr">
        <is>
          <t>C6000-B:ISE1</t>
        </is>
      </c>
      <c r="C66" t="inlineStr">
        <is>
          <t>CHLORIDE URINE</t>
        </is>
      </c>
      <c r="D66" t="inlineStr">
        <is>
          <t>Ran-Liq 2</t>
        </is>
      </c>
      <c r="E66" t="inlineStr">
        <is>
          <t>1237UC</t>
        </is>
      </c>
      <c r="F66" t="inlineStr">
        <is>
          <t>76,200</t>
        </is>
      </c>
      <c r="G66" t="inlineStr">
        <is>
          <t>5,700</t>
        </is>
      </c>
      <c r="H66" t="inlineStr">
        <is>
          <t>0,567</t>
        </is>
      </c>
      <c r="I66" s="351" t="n">
        <v>32</v>
      </c>
      <c r="J66" t="inlineStr">
        <is>
          <t>0,042</t>
        </is>
      </c>
      <c r="K66" t="inlineStr">
        <is>
          <t>79,431</t>
        </is>
      </c>
      <c r="L66" t="inlineStr">
        <is>
          <t>1,791</t>
        </is>
      </c>
      <c r="M66" t="inlineStr">
        <is>
          <t>2,255</t>
        </is>
      </c>
      <c r="N66" t="inlineStr">
        <is>
          <t>In use</t>
        </is>
      </c>
    </row>
    <row r="67">
      <c r="A67" t="n">
        <v/>
      </c>
      <c r="B67" t="inlineStr">
        <is>
          <t>C6000-B:C2</t>
        </is>
      </c>
      <c r="C67" t="inlineStr">
        <is>
          <t>COMPLEMENT C3</t>
        </is>
      </c>
      <c r="D67" t="inlineStr">
        <is>
          <t>PCCC 2-B</t>
        </is>
      </c>
      <c r="E67" t="inlineStr">
        <is>
          <t>535719</t>
        </is>
      </c>
      <c r="F67" t="inlineStr">
        <is>
          <t>1,550</t>
        </is>
      </c>
      <c r="G67" t="inlineStr">
        <is>
          <t>0,120</t>
        </is>
      </c>
      <c r="H67" t="inlineStr">
        <is>
          <t>0,438</t>
        </is>
      </c>
      <c r="I67" s="351" t="n">
        <v>28</v>
      </c>
      <c r="J67" t="inlineStr">
        <is>
          <t>0,034</t>
        </is>
      </c>
      <c r="K67" t="inlineStr">
        <is>
          <t>1,603</t>
        </is>
      </c>
      <c r="L67" t="inlineStr">
        <is>
          <t>0,055</t>
        </is>
      </c>
      <c r="M67" t="inlineStr">
        <is>
          <t>3,416</t>
        </is>
      </c>
      <c r="N67" t="inlineStr">
        <is>
          <t>In use</t>
        </is>
      </c>
    </row>
    <row r="68">
      <c r="A68" t="n">
        <v/>
      </c>
      <c r="B68" t="inlineStr">
        <is>
          <t>C6000-B:C2</t>
        </is>
      </c>
      <c r="C68" t="inlineStr">
        <is>
          <t>COMPLEMENT C3</t>
        </is>
      </c>
      <c r="D68" t="inlineStr">
        <is>
          <t>PCCC 1-B</t>
        </is>
      </c>
      <c r="E68" t="inlineStr">
        <is>
          <t>525205</t>
        </is>
      </c>
      <c r="F68" t="inlineStr">
        <is>
          <t>0,926</t>
        </is>
      </c>
      <c r="G68" t="inlineStr">
        <is>
          <t>0,074</t>
        </is>
      </c>
      <c r="H68" t="inlineStr">
        <is>
          <t>0,718</t>
        </is>
      </c>
      <c r="I68" s="351" t="n">
        <v>34</v>
      </c>
      <c r="J68" t="inlineStr">
        <is>
          <t>0,057</t>
        </is>
      </c>
      <c r="K68" t="inlineStr">
        <is>
          <t>0,979</t>
        </is>
      </c>
      <c r="L68" t="inlineStr">
        <is>
          <t>0,033</t>
        </is>
      </c>
      <c r="M68" t="inlineStr">
        <is>
          <t>3,336</t>
        </is>
      </c>
      <c r="N68" t="inlineStr">
        <is>
          <t>In use</t>
        </is>
      </c>
    </row>
    <row r="69">
      <c r="A69" t="n">
        <v/>
      </c>
      <c r="B69" t="inlineStr">
        <is>
          <t>C6000-B:C2</t>
        </is>
      </c>
      <c r="C69" t="inlineStr">
        <is>
          <t>COMPLEMENT C4</t>
        </is>
      </c>
      <c r="D69" t="inlineStr">
        <is>
          <t>PCCC 2-B</t>
        </is>
      </c>
      <c r="E69" t="inlineStr">
        <is>
          <t>535719</t>
        </is>
      </c>
      <c r="F69" t="inlineStr">
        <is>
          <t>0,227</t>
        </is>
      </c>
      <c r="G69" t="inlineStr">
        <is>
          <t>0,018</t>
        </is>
      </c>
      <c r="H69" t="inlineStr">
        <is>
          <t>-0,200</t>
        </is>
      </c>
      <c r="I69" s="351" t="n">
        <v>27</v>
      </c>
      <c r="J69" t="inlineStr">
        <is>
          <t>-0,016</t>
        </is>
      </c>
      <c r="K69" t="inlineStr">
        <is>
          <t>0,223</t>
        </is>
      </c>
      <c r="L69" t="inlineStr">
        <is>
          <t>0,003</t>
        </is>
      </c>
      <c r="M69" t="inlineStr">
        <is>
          <t>1,444</t>
        </is>
      </c>
      <c r="N69" t="inlineStr">
        <is>
          <t>In use</t>
        </is>
      </c>
    </row>
    <row r="70">
      <c r="A70" t="n">
        <v/>
      </c>
      <c r="B70" t="inlineStr">
        <is>
          <t>C6000-B:C2</t>
        </is>
      </c>
      <c r="C70" t="inlineStr">
        <is>
          <t>COMPLEMENT C4</t>
        </is>
      </c>
      <c r="D70" t="inlineStr">
        <is>
          <t>PCCC 1-B</t>
        </is>
      </c>
      <c r="E70" t="inlineStr">
        <is>
          <t>525205</t>
        </is>
      </c>
      <c r="F70" t="inlineStr">
        <is>
          <t>0,145</t>
        </is>
      </c>
      <c r="G70" t="inlineStr">
        <is>
          <t>0,012</t>
        </is>
      </c>
      <c r="H70" t="inlineStr">
        <is>
          <t>-0,490</t>
        </is>
      </c>
      <c r="I70" s="351" t="n">
        <v>32</v>
      </c>
      <c r="J70" t="inlineStr">
        <is>
          <t>-0,041</t>
        </is>
      </c>
      <c r="K70" t="inlineStr">
        <is>
          <t>0,139</t>
        </is>
      </c>
      <c r="L70" t="inlineStr">
        <is>
          <t>0,003</t>
        </is>
      </c>
      <c r="M70" t="inlineStr">
        <is>
          <t>2,256</t>
        </is>
      </c>
      <c r="N70" t="inlineStr">
        <is>
          <t>In use</t>
        </is>
      </c>
    </row>
    <row r="71">
      <c r="A71" t="n">
        <v/>
      </c>
      <c r="B71" t="inlineStr">
        <is>
          <t>C6000-A:C1</t>
        </is>
      </c>
      <c r="C71" t="inlineStr">
        <is>
          <t>CONJUGATED BILIRUBIN</t>
        </is>
      </c>
      <c r="D71" t="inlineStr">
        <is>
          <t>MAS BILIRUBIN 3</t>
        </is>
      </c>
      <c r="E71" t="inlineStr">
        <is>
          <t>BC24033A</t>
        </is>
      </c>
      <c r="F71" t="inlineStr">
        <is>
          <t>177,000</t>
        </is>
      </c>
      <c r="G71" t="inlineStr">
        <is>
          <t>17,300</t>
        </is>
      </c>
      <c r="H71" t="inlineStr">
        <is>
          <t>-0,130</t>
        </is>
      </c>
      <c r="I71" s="351" t="n">
        <v>36</v>
      </c>
      <c r="J71" t="inlineStr">
        <is>
          <t>-0,013</t>
        </is>
      </c>
      <c r="K71" t="inlineStr">
        <is>
          <t>174,744</t>
        </is>
      </c>
      <c r="L71" t="inlineStr">
        <is>
          <t>5,192</t>
        </is>
      </c>
      <c r="M71" t="inlineStr">
        <is>
          <t>2,971</t>
        </is>
      </c>
      <c r="N71" t="inlineStr">
        <is>
          <t>In use</t>
        </is>
      </c>
    </row>
    <row r="72">
      <c r="A72" t="n">
        <v/>
      </c>
      <c r="B72" t="inlineStr">
        <is>
          <t>C6000-B:C2</t>
        </is>
      </c>
      <c r="C72" t="inlineStr">
        <is>
          <t>CONJUGATED BILIRUBIN</t>
        </is>
      </c>
      <c r="D72" t="inlineStr">
        <is>
          <t>MAS BILIRUBIN-B</t>
        </is>
      </c>
      <c r="E72" t="inlineStr">
        <is>
          <t>BC24033A</t>
        </is>
      </c>
      <c r="F72" t="inlineStr">
        <is>
          <t>177,000</t>
        </is>
      </c>
      <c r="G72" t="inlineStr">
        <is>
          <t>17,300</t>
        </is>
      </c>
      <c r="H72" t="inlineStr">
        <is>
          <t>-0,080</t>
        </is>
      </c>
      <c r="I72" s="351" t="n">
        <v>35</v>
      </c>
      <c r="J72" t="inlineStr">
        <is>
          <t>-0,008</t>
        </is>
      </c>
      <c r="K72" t="inlineStr">
        <is>
          <t>175,609</t>
        </is>
      </c>
      <c r="L72" t="inlineStr">
        <is>
          <t>6,322</t>
        </is>
      </c>
      <c r="M72" t="inlineStr">
        <is>
          <t>3,600</t>
        </is>
      </c>
      <c r="N72" t="inlineStr">
        <is>
          <t>In use</t>
        </is>
      </c>
    </row>
    <row r="73">
      <c r="A73" t="n">
        <v/>
      </c>
      <c r="B73" t="inlineStr">
        <is>
          <t>C6000-A:C1</t>
        </is>
      </c>
      <c r="C73" t="inlineStr">
        <is>
          <t>CONJUGATED BILIRUBIN</t>
        </is>
      </c>
      <c r="D73" t="inlineStr">
        <is>
          <t>PCCC 1</t>
        </is>
      </c>
      <c r="E73" t="inlineStr">
        <is>
          <t>525205</t>
        </is>
      </c>
      <c r="F73" t="inlineStr">
        <is>
          <t>16,400</t>
        </is>
      </c>
      <c r="G73" t="inlineStr">
        <is>
          <t>1,300</t>
        </is>
      </c>
      <c r="H73" t="inlineStr">
        <is>
          <t>-0,132</t>
        </is>
      </c>
      <c r="I73" s="351" t="n">
        <v>45</v>
      </c>
      <c r="J73" t="inlineStr">
        <is>
          <t>-0,010</t>
        </is>
      </c>
      <c r="K73" t="inlineStr">
        <is>
          <t>16,229</t>
        </is>
      </c>
      <c r="L73" t="inlineStr">
        <is>
          <t>0,607</t>
        </is>
      </c>
      <c r="M73" t="inlineStr">
        <is>
          <t>3,738</t>
        </is>
      </c>
      <c r="N73" t="inlineStr">
        <is>
          <t>In use</t>
        </is>
      </c>
    </row>
    <row r="74">
      <c r="A74" t="n">
        <v/>
      </c>
      <c r="B74" t="inlineStr">
        <is>
          <t>C6000-A:C1</t>
        </is>
      </c>
      <c r="C74" t="inlineStr">
        <is>
          <t>CONJUGATED BILIRUBIN</t>
        </is>
      </c>
      <c r="D74" t="inlineStr">
        <is>
          <t>PCCC 2</t>
        </is>
      </c>
      <c r="E74" t="inlineStr">
        <is>
          <t>535719</t>
        </is>
      </c>
      <c r="F74" t="inlineStr">
        <is>
          <t>44,900</t>
        </is>
      </c>
      <c r="G74" t="inlineStr">
        <is>
          <t>3,600</t>
        </is>
      </c>
      <c r="H74" t="inlineStr">
        <is>
          <t>-0,343</t>
        </is>
      </c>
      <c r="I74" s="351" t="n">
        <v>44</v>
      </c>
      <c r="J74" t="inlineStr">
        <is>
          <t>-0,027</t>
        </is>
      </c>
      <c r="K74" t="inlineStr">
        <is>
          <t>43,666</t>
        </is>
      </c>
      <c r="L74" t="inlineStr">
        <is>
          <t>1,324</t>
        </is>
      </c>
      <c r="M74" t="inlineStr">
        <is>
          <t>3,032</t>
        </is>
      </c>
      <c r="N74" t="inlineStr">
        <is>
          <t>In use</t>
        </is>
      </c>
    </row>
    <row r="75">
      <c r="A75" t="n">
        <v/>
      </c>
      <c r="B75" t="inlineStr">
        <is>
          <t>C6000-B:C2</t>
        </is>
      </c>
      <c r="C75" t="inlineStr">
        <is>
          <t>CONJUGATED BILIRUBIN</t>
        </is>
      </c>
      <c r="D75" t="inlineStr">
        <is>
          <t>PCCC 2-B</t>
        </is>
      </c>
      <c r="E75" t="inlineStr">
        <is>
          <t>535719</t>
        </is>
      </c>
      <c r="F75" t="inlineStr">
        <is>
          <t>44,900</t>
        </is>
      </c>
      <c r="G75" t="inlineStr">
        <is>
          <t>3,600</t>
        </is>
      </c>
      <c r="H75" t="inlineStr">
        <is>
          <t>-0,306</t>
        </is>
      </c>
      <c r="I75" s="351" t="n">
        <v>37</v>
      </c>
      <c r="J75" t="inlineStr">
        <is>
          <t>-0,025</t>
        </is>
      </c>
      <c r="K75" t="inlineStr">
        <is>
          <t>43,797</t>
        </is>
      </c>
      <c r="L75" t="inlineStr">
        <is>
          <t>1,305</t>
        </is>
      </c>
      <c r="M75" t="inlineStr">
        <is>
          <t>2,979</t>
        </is>
      </c>
      <c r="N75" t="inlineStr">
        <is>
          <t>In use</t>
        </is>
      </c>
    </row>
    <row r="76">
      <c r="A76" t="n">
        <v/>
      </c>
      <c r="B76" t="inlineStr">
        <is>
          <t>C6000-B:C2</t>
        </is>
      </c>
      <c r="C76" t="inlineStr">
        <is>
          <t>CONJUGATED BILIRUBIN</t>
        </is>
      </c>
      <c r="D76" t="inlineStr">
        <is>
          <t>PCCC 1-B</t>
        </is>
      </c>
      <c r="E76" t="inlineStr">
        <is>
          <t>525205</t>
        </is>
      </c>
      <c r="F76" t="inlineStr">
        <is>
          <t>16,400</t>
        </is>
      </c>
      <c r="G76" t="inlineStr">
        <is>
          <t>1,300</t>
        </is>
      </c>
      <c r="H76" t="inlineStr">
        <is>
          <t>-0,021</t>
        </is>
      </c>
      <c r="I76" s="351" t="n">
        <v>44</v>
      </c>
      <c r="J76" t="inlineStr">
        <is>
          <t>-0,002</t>
        </is>
      </c>
      <c r="K76" t="inlineStr">
        <is>
          <t>16,373</t>
        </is>
      </c>
      <c r="L76" t="inlineStr">
        <is>
          <t>0,505</t>
        </is>
      </c>
      <c r="M76" t="inlineStr">
        <is>
          <t>3,082</t>
        </is>
      </c>
      <c r="N76" t="inlineStr">
        <is>
          <t>In use</t>
        </is>
      </c>
    </row>
    <row r="77">
      <c r="A77" t="n">
        <v/>
      </c>
      <c r="B77" t="inlineStr">
        <is>
          <t>C6000-A:E1-2</t>
        </is>
      </c>
      <c r="C77" t="inlineStr">
        <is>
          <t>CORTISOL II</t>
        </is>
      </c>
      <c r="D77" t="inlineStr">
        <is>
          <t>RIAP L1</t>
        </is>
      </c>
      <c r="E77" t="inlineStr">
        <is>
          <t>2179EC</t>
        </is>
      </c>
      <c r="F77" t="inlineStr">
        <is>
          <t>201,000</t>
        </is>
      </c>
      <c r="G77" t="inlineStr">
        <is>
          <t>25,000</t>
        </is>
      </c>
      <c r="H77" t="inlineStr">
        <is>
          <t>-0,119</t>
        </is>
      </c>
      <c r="I77" s="351" t="n">
        <v>39</v>
      </c>
      <c r="J77" t="inlineStr">
        <is>
          <t>-0,015</t>
        </is>
      </c>
      <c r="K77" t="inlineStr">
        <is>
          <t>198,015</t>
        </is>
      </c>
      <c r="L77" t="inlineStr">
        <is>
          <t>6,715</t>
        </is>
      </c>
      <c r="M77" t="inlineStr">
        <is>
          <t>3,391</t>
        </is>
      </c>
      <c r="N77" t="inlineStr">
        <is>
          <t>In use</t>
        </is>
      </c>
    </row>
    <row r="78">
      <c r="A78" t="n">
        <v/>
      </c>
      <c r="B78" t="inlineStr">
        <is>
          <t>C6000-A:E1-2</t>
        </is>
      </c>
      <c r="C78" t="inlineStr">
        <is>
          <t>CORTISOL II</t>
        </is>
      </c>
      <c r="D78" t="inlineStr">
        <is>
          <t>RIAP L2</t>
        </is>
      </c>
      <c r="E78" t="inlineStr">
        <is>
          <t>2228EC</t>
        </is>
      </c>
      <c r="F78" t="inlineStr">
        <is>
          <t>660,000</t>
        </is>
      </c>
      <c r="G78" t="inlineStr">
        <is>
          <t>82,500</t>
        </is>
      </c>
      <c r="H78" t="inlineStr">
        <is>
          <t>-0,009</t>
        </is>
      </c>
      <c r="I78" s="351" t="n">
        <v>38</v>
      </c>
      <c r="J78" t="inlineStr">
        <is>
          <t>-0,001</t>
        </is>
      </c>
      <c r="K78" t="inlineStr">
        <is>
          <t>659,237</t>
        </is>
      </c>
      <c r="L78" t="inlineStr">
        <is>
          <t>19,443</t>
        </is>
      </c>
      <c r="M78" t="inlineStr">
        <is>
          <t>2,949</t>
        </is>
      </c>
      <c r="N78" t="inlineStr">
        <is>
          <t>In use</t>
        </is>
      </c>
    </row>
    <row r="79">
      <c r="A79" t="n">
        <v/>
      </c>
      <c r="B79" t="inlineStr">
        <is>
          <t>C6000-A:E2-2</t>
        </is>
      </c>
      <c r="C79" t="inlineStr">
        <is>
          <t>C-peptide</t>
        </is>
      </c>
      <c r="D79" t="inlineStr">
        <is>
          <t>RIAP L1</t>
        </is>
      </c>
      <c r="E79" t="inlineStr">
        <is>
          <t>2179EC</t>
        </is>
      </c>
      <c r="F79" t="inlineStr">
        <is>
          <t>1,940</t>
        </is>
      </c>
      <c r="G79" t="inlineStr">
        <is>
          <t>0,160</t>
        </is>
      </c>
      <c r="H79" t="inlineStr">
        <is>
          <t>-1,167</t>
        </is>
      </c>
      <c r="I79" s="351" t="n">
        <v>54</v>
      </c>
      <c r="J79" t="inlineStr">
        <is>
          <t>-0,096</t>
        </is>
      </c>
      <c r="K79" t="inlineStr">
        <is>
          <t>1,753</t>
        </is>
      </c>
      <c r="L79" t="inlineStr">
        <is>
          <t>0,125</t>
        </is>
      </c>
      <c r="M79" t="inlineStr">
        <is>
          <t>7,149</t>
        </is>
      </c>
      <c r="N79" t="inlineStr">
        <is>
          <t>In use</t>
        </is>
      </c>
    </row>
    <row r="80">
      <c r="A80" t="n">
        <v/>
      </c>
      <c r="B80" t="inlineStr">
        <is>
          <t>C6000-A:E2-2</t>
        </is>
      </c>
      <c r="C80" t="inlineStr">
        <is>
          <t>C-peptide</t>
        </is>
      </c>
      <c r="D80" t="inlineStr">
        <is>
          <t>RIAP L2</t>
        </is>
      </c>
      <c r="E80" t="inlineStr">
        <is>
          <t>2228EC</t>
        </is>
      </c>
      <c r="F80" t="inlineStr">
        <is>
          <t>6,160</t>
        </is>
      </c>
      <c r="G80" t="inlineStr">
        <is>
          <t>0,770</t>
        </is>
      </c>
      <c r="H80" t="inlineStr">
        <is>
          <t>-0,301</t>
        </is>
      </c>
      <c r="I80" s="351" t="n">
        <v>52</v>
      </c>
      <c r="J80" t="inlineStr">
        <is>
          <t>-0,038</t>
        </is>
      </c>
      <c r="K80" t="inlineStr">
        <is>
          <t>5,928</t>
        </is>
      </c>
      <c r="L80" t="inlineStr">
        <is>
          <t>0,406</t>
        </is>
      </c>
      <c r="M80" t="inlineStr">
        <is>
          <t>6,854</t>
        </is>
      </c>
      <c r="N80" t="inlineStr">
        <is>
          <t>In use</t>
        </is>
      </c>
    </row>
    <row r="81">
      <c r="A81" t="n">
        <v/>
      </c>
      <c r="B81" t="inlineStr">
        <is>
          <t>C6000-A:C1</t>
        </is>
      </c>
      <c r="C81" t="inlineStr">
        <is>
          <t>C-REACTIVE PROTEIN</t>
        </is>
      </c>
      <c r="D81" t="inlineStr">
        <is>
          <t>PCCC 1</t>
        </is>
      </c>
      <c r="E81" t="inlineStr">
        <is>
          <t>525205</t>
        </is>
      </c>
      <c r="F81" t="inlineStr">
        <is>
          <t>5,680</t>
        </is>
      </c>
      <c r="G81" t="inlineStr">
        <is>
          <t>0,210</t>
        </is>
      </c>
      <c r="H81" t="inlineStr">
        <is>
          <t>-0,654</t>
        </is>
      </c>
      <c r="I81" s="351" t="n">
        <v>41</v>
      </c>
      <c r="J81" t="inlineStr">
        <is>
          <t>-0,024</t>
        </is>
      </c>
      <c r="K81" t="inlineStr">
        <is>
          <t>5,543</t>
        </is>
      </c>
      <c r="L81" t="inlineStr">
        <is>
          <t>0,101</t>
        </is>
      </c>
      <c r="M81" t="inlineStr">
        <is>
          <t>1,815</t>
        </is>
      </c>
      <c r="N81" t="inlineStr">
        <is>
          <t>In use</t>
        </is>
      </c>
    </row>
    <row r="82">
      <c r="A82" t="n">
        <v/>
      </c>
      <c r="B82" t="inlineStr">
        <is>
          <t>C6000-A:C1</t>
        </is>
      </c>
      <c r="C82" t="inlineStr">
        <is>
          <t>C-REACTIVE PROTEIN</t>
        </is>
      </c>
      <c r="D82" t="inlineStr">
        <is>
          <t>PCCC 2</t>
        </is>
      </c>
      <c r="E82" t="inlineStr">
        <is>
          <t>535719</t>
        </is>
      </c>
      <c r="F82" t="inlineStr">
        <is>
          <t>51,400</t>
        </is>
      </c>
      <c r="G82" t="inlineStr">
        <is>
          <t>3,400</t>
        </is>
      </c>
      <c r="H82" t="inlineStr">
        <is>
          <t>-0,455</t>
        </is>
      </c>
      <c r="I82" s="351" t="n">
        <v>40</v>
      </c>
      <c r="J82" t="inlineStr">
        <is>
          <t>-0,030</t>
        </is>
      </c>
      <c r="K82" t="inlineStr">
        <is>
          <t>49,853</t>
        </is>
      </c>
      <c r="L82" t="inlineStr">
        <is>
          <t>1,486</t>
        </is>
      </c>
      <c r="M82" t="inlineStr">
        <is>
          <t>2,981</t>
        </is>
      </c>
      <c r="N82" t="inlineStr">
        <is>
          <t>In use</t>
        </is>
      </c>
    </row>
    <row r="83">
      <c r="A83" t="n">
        <v/>
      </c>
      <c r="B83" t="inlineStr">
        <is>
          <t>C6000-B:C2</t>
        </is>
      </c>
      <c r="C83" t="inlineStr">
        <is>
          <t>C-REACTIVE PROTEIN</t>
        </is>
      </c>
      <c r="D83" t="inlineStr">
        <is>
          <t>PCCC 2-B</t>
        </is>
      </c>
      <c r="E83" t="inlineStr">
        <is>
          <t>535719</t>
        </is>
      </c>
      <c r="F83" t="inlineStr">
        <is>
          <t>51,400</t>
        </is>
      </c>
      <c r="G83" t="inlineStr">
        <is>
          <t>3,400</t>
        </is>
      </c>
      <c r="H83" t="inlineStr">
        <is>
          <t>-0,128</t>
        </is>
      </c>
      <c r="I83" s="351" t="n">
        <v>38</v>
      </c>
      <c r="J83" t="inlineStr">
        <is>
          <t>-0,008</t>
        </is>
      </c>
      <c r="K83" t="inlineStr">
        <is>
          <t>50,964</t>
        </is>
      </c>
      <c r="L83" t="inlineStr">
        <is>
          <t>1,570</t>
        </is>
      </c>
      <c r="M83" t="inlineStr">
        <is>
          <t>3,080</t>
        </is>
      </c>
      <c r="N83" t="inlineStr">
        <is>
          <t>In use</t>
        </is>
      </c>
    </row>
    <row r="84">
      <c r="A84" t="n">
        <v/>
      </c>
      <c r="B84" t="inlineStr">
        <is>
          <t>C6000-B:C2</t>
        </is>
      </c>
      <c r="C84" t="inlineStr">
        <is>
          <t>C-REACTIVE PROTEIN</t>
        </is>
      </c>
      <c r="D84" t="inlineStr">
        <is>
          <t>PCCC 1-B</t>
        </is>
      </c>
      <c r="E84" t="inlineStr">
        <is>
          <t>525205</t>
        </is>
      </c>
      <c r="F84" t="inlineStr">
        <is>
          <t>5,680</t>
        </is>
      </c>
      <c r="G84" t="inlineStr">
        <is>
          <t>0,210</t>
        </is>
      </c>
      <c r="H84" t="inlineStr">
        <is>
          <t>-0,700</t>
        </is>
      </c>
      <c r="I84" s="351" t="n">
        <v>44</v>
      </c>
      <c r="J84" t="inlineStr">
        <is>
          <t>-0,026</t>
        </is>
      </c>
      <c r="K84" t="inlineStr">
        <is>
          <t>5,533</t>
        </is>
      </c>
      <c r="L84" t="inlineStr">
        <is>
          <t>0,125</t>
        </is>
      </c>
      <c r="M84" t="inlineStr">
        <is>
          <t>2,251</t>
        </is>
      </c>
      <c r="N84" t="inlineStr">
        <is>
          <t>In use</t>
        </is>
      </c>
    </row>
    <row r="85">
      <c r="A85" t="n">
        <v/>
      </c>
      <c r="B85" t="inlineStr">
        <is>
          <t>C6000-A:C1</t>
        </is>
      </c>
      <c r="C85" t="inlineStr">
        <is>
          <t>CREATINE KINASE Gen 2</t>
        </is>
      </c>
      <c r="D85" t="inlineStr">
        <is>
          <t>PCCC 1</t>
        </is>
      </c>
      <c r="E85" t="inlineStr">
        <is>
          <t>525205</t>
        </is>
      </c>
      <c r="F85" t="inlineStr">
        <is>
          <t>153,000</t>
        </is>
      </c>
      <c r="G85" t="inlineStr">
        <is>
          <t>9,000</t>
        </is>
      </c>
      <c r="H85" t="inlineStr">
        <is>
          <t>-0,393</t>
        </is>
      </c>
      <c r="I85" s="351" t="n">
        <v>39</v>
      </c>
      <c r="J85" t="inlineStr">
        <is>
          <t>-0,023</t>
        </is>
      </c>
      <c r="K85" t="inlineStr">
        <is>
          <t>149,462</t>
        </is>
      </c>
      <c r="L85" t="inlineStr">
        <is>
          <t>1,945</t>
        </is>
      </c>
      <c r="M85" t="inlineStr">
        <is>
          <t>1,301</t>
        </is>
      </c>
      <c r="N85" t="inlineStr">
        <is>
          <t>In use</t>
        </is>
      </c>
    </row>
    <row r="86">
      <c r="A86" t="n">
        <v/>
      </c>
      <c r="B86" t="inlineStr">
        <is>
          <t>C6000-A:C1</t>
        </is>
      </c>
      <c r="C86" t="inlineStr">
        <is>
          <t>CREATINE KINASE Gen 2</t>
        </is>
      </c>
      <c r="D86" t="inlineStr">
        <is>
          <t>PCCC 2</t>
        </is>
      </c>
      <c r="E86" t="inlineStr">
        <is>
          <t>535719</t>
        </is>
      </c>
      <c r="F86" t="inlineStr">
        <is>
          <t>267,000</t>
        </is>
      </c>
      <c r="G86" t="inlineStr">
        <is>
          <t>16,000</t>
        </is>
      </c>
      <c r="H86" t="inlineStr">
        <is>
          <t>-0,263</t>
        </is>
      </c>
      <c r="I86" s="351" t="n">
        <v>38</v>
      </c>
      <c r="J86" t="inlineStr">
        <is>
          <t>-0,016</t>
        </is>
      </c>
      <c r="K86" t="inlineStr">
        <is>
          <t>262,789</t>
        </is>
      </c>
      <c r="L86" t="inlineStr">
        <is>
          <t>2,961</t>
        </is>
      </c>
      <c r="M86" t="inlineStr">
        <is>
          <t>1,127</t>
        </is>
      </c>
      <c r="N86" t="inlineStr">
        <is>
          <t>In use</t>
        </is>
      </c>
    </row>
    <row r="87">
      <c r="A87" t="n">
        <v/>
      </c>
      <c r="B87" t="inlineStr">
        <is>
          <t>C6000-A:C1</t>
        </is>
      </c>
      <c r="C87" t="inlineStr">
        <is>
          <t>CREATININE</t>
        </is>
      </c>
      <c r="D87" t="inlineStr">
        <is>
          <t>PCCC 1</t>
        </is>
      </c>
      <c r="E87" t="inlineStr">
        <is>
          <t>525205</t>
        </is>
      </c>
      <c r="F87" t="inlineStr">
        <is>
          <t>88,700</t>
        </is>
      </c>
      <c r="G87" t="inlineStr">
        <is>
          <t>5,300</t>
        </is>
      </c>
      <c r="H87" t="inlineStr">
        <is>
          <t>0,068</t>
        </is>
      </c>
      <c r="I87" s="351" t="n">
        <v>117</v>
      </c>
      <c r="J87" t="inlineStr">
        <is>
          <t>0,004</t>
        </is>
      </c>
      <c r="K87" t="inlineStr">
        <is>
          <t>89,060</t>
        </is>
      </c>
      <c r="L87" t="inlineStr">
        <is>
          <t>1,984</t>
        </is>
      </c>
      <c r="M87" t="inlineStr">
        <is>
          <t>2,228</t>
        </is>
      </c>
      <c r="N87" t="inlineStr">
        <is>
          <t>In use</t>
        </is>
      </c>
    </row>
    <row r="88">
      <c r="A88" t="n">
        <v/>
      </c>
      <c r="B88" t="inlineStr">
        <is>
          <t>C6000-A:C1</t>
        </is>
      </c>
      <c r="C88" t="inlineStr">
        <is>
          <t>CREATININE</t>
        </is>
      </c>
      <c r="D88" t="inlineStr">
        <is>
          <t>PCCC 2</t>
        </is>
      </c>
      <c r="E88" t="inlineStr">
        <is>
          <t>535719</t>
        </is>
      </c>
      <c r="F88" t="inlineStr">
        <is>
          <t>329,000</t>
        </is>
      </c>
      <c r="G88" t="inlineStr">
        <is>
          <t>20,000</t>
        </is>
      </c>
      <c r="H88" t="inlineStr">
        <is>
          <t>0,199</t>
        </is>
      </c>
      <c r="I88" s="351" t="n">
        <v>115</v>
      </c>
      <c r="J88" t="inlineStr">
        <is>
          <t>0,012</t>
        </is>
      </c>
      <c r="K88" t="inlineStr">
        <is>
          <t>332,983</t>
        </is>
      </c>
      <c r="L88" t="inlineStr">
        <is>
          <t>7,183</t>
        </is>
      </c>
      <c r="M88" t="inlineStr">
        <is>
          <t>2,157</t>
        </is>
      </c>
      <c r="N88" t="inlineStr">
        <is>
          <t>In use</t>
        </is>
      </c>
    </row>
    <row r="89">
      <c r="A89" t="n">
        <v/>
      </c>
      <c r="B89" t="inlineStr">
        <is>
          <t>C6000-B:C2</t>
        </is>
      </c>
      <c r="C89" t="inlineStr">
        <is>
          <t>CREATININE</t>
        </is>
      </c>
      <c r="D89" t="inlineStr">
        <is>
          <t>PCCC 2-B</t>
        </is>
      </c>
      <c r="E89" t="inlineStr">
        <is>
          <t>535719</t>
        </is>
      </c>
      <c r="F89" t="inlineStr">
        <is>
          <t>329,000</t>
        </is>
      </c>
      <c r="G89" t="inlineStr">
        <is>
          <t>20,000</t>
        </is>
      </c>
      <c r="H89" t="inlineStr">
        <is>
          <t>-0,424</t>
        </is>
      </c>
      <c r="I89" s="351" t="n">
        <v>109</v>
      </c>
      <c r="J89" t="inlineStr">
        <is>
          <t>-0,026</t>
        </is>
      </c>
      <c r="K89" t="inlineStr">
        <is>
          <t>320,514</t>
        </is>
      </c>
      <c r="L89" t="inlineStr">
        <is>
          <t>6,271</t>
        </is>
      </c>
      <c r="M89" t="inlineStr">
        <is>
          <t>1,957</t>
        </is>
      </c>
      <c r="N89" t="inlineStr">
        <is>
          <t>In use</t>
        </is>
      </c>
    </row>
    <row r="90">
      <c r="A90" t="n">
        <v/>
      </c>
      <c r="B90" t="inlineStr">
        <is>
          <t>C6000-B:C2</t>
        </is>
      </c>
      <c r="C90" t="inlineStr">
        <is>
          <t>CREATININE</t>
        </is>
      </c>
      <c r="D90" t="inlineStr">
        <is>
          <t>PCCC 1-B</t>
        </is>
      </c>
      <c r="E90" t="inlineStr">
        <is>
          <t>525205</t>
        </is>
      </c>
      <c r="F90" t="inlineStr">
        <is>
          <t>88,700</t>
        </is>
      </c>
      <c r="G90" t="inlineStr">
        <is>
          <t>5,300</t>
        </is>
      </c>
      <c r="H90" t="inlineStr">
        <is>
          <t>-0,379</t>
        </is>
      </c>
      <c r="I90" s="351" t="n">
        <v>111</v>
      </c>
      <c r="J90" t="inlineStr">
        <is>
          <t>-0,023</t>
        </is>
      </c>
      <c r="K90" t="inlineStr">
        <is>
          <t>86,694</t>
        </is>
      </c>
      <c r="L90" t="inlineStr">
        <is>
          <t>1,589</t>
        </is>
      </c>
      <c r="M90" t="inlineStr">
        <is>
          <t>1,832</t>
        </is>
      </c>
      <c r="N90" t="inlineStr">
        <is>
          <t>In use</t>
        </is>
      </c>
    </row>
    <row r="91">
      <c r="A91" t="n">
        <v/>
      </c>
      <c r="B91" t="inlineStr">
        <is>
          <t>C6000-A:C1</t>
        </is>
      </c>
      <c r="C91" t="inlineStr">
        <is>
          <t>CREATININE URINE</t>
        </is>
      </c>
      <c r="D91" t="inlineStr">
        <is>
          <t>Ran-Liq 3</t>
        </is>
      </c>
      <c r="E91" t="inlineStr">
        <is>
          <t>1238UC</t>
        </is>
      </c>
      <c r="F91" t="inlineStr">
        <is>
          <t>15,500</t>
        </is>
      </c>
      <c r="G91" t="inlineStr">
        <is>
          <t>1,550</t>
        </is>
      </c>
      <c r="H91" t="inlineStr">
        <is>
          <t>-0,290</t>
        </is>
      </c>
      <c r="I91" s="351" t="n">
        <v>92</v>
      </c>
      <c r="J91" t="inlineStr">
        <is>
          <t>-0,029</t>
        </is>
      </c>
      <c r="K91" t="inlineStr">
        <is>
          <t>15,050</t>
        </is>
      </c>
      <c r="L91" t="inlineStr">
        <is>
          <t>0,428</t>
        </is>
      </c>
      <c r="M91" t="inlineStr">
        <is>
          <t>2,841</t>
        </is>
      </c>
      <c r="N91" t="inlineStr">
        <is>
          <t>In use</t>
        </is>
      </c>
    </row>
    <row r="92">
      <c r="A92" t="n">
        <v/>
      </c>
      <c r="B92" t="inlineStr">
        <is>
          <t>C6000-A:C1</t>
        </is>
      </c>
      <c r="C92" t="inlineStr">
        <is>
          <t>CREATININE URINE</t>
        </is>
      </c>
      <c r="D92" t="inlineStr">
        <is>
          <t>Ran-Liq 2</t>
        </is>
      </c>
      <c r="E92" t="inlineStr">
        <is>
          <t>1237UC</t>
        </is>
      </c>
      <c r="F92" t="inlineStr">
        <is>
          <t>6,680</t>
        </is>
      </c>
      <c r="G92" t="inlineStr">
        <is>
          <t>0,670</t>
        </is>
      </c>
      <c r="H92" t="inlineStr">
        <is>
          <t>-0,326</t>
        </is>
      </c>
      <c r="I92" s="351" t="n">
        <v>96</v>
      </c>
      <c r="J92" t="inlineStr">
        <is>
          <t>-0,033</t>
        </is>
      </c>
      <c r="K92" t="inlineStr">
        <is>
          <t>6,461</t>
        </is>
      </c>
      <c r="L92" t="inlineStr">
        <is>
          <t>0,171</t>
        </is>
      </c>
      <c r="M92" t="inlineStr">
        <is>
          <t>2,652</t>
        </is>
      </c>
      <c r="N92" t="inlineStr">
        <is>
          <t>In use</t>
        </is>
      </c>
    </row>
    <row r="93">
      <c r="A93" t="n">
        <v/>
      </c>
      <c r="B93" t="inlineStr">
        <is>
          <t>C6000-A:E2-2</t>
        </is>
      </c>
      <c r="C93" t="inlineStr">
        <is>
          <t>DEHYDROEPIANDROSTERONE SULPHAT</t>
        </is>
      </c>
      <c r="D93" t="inlineStr">
        <is>
          <t>RIAP L1</t>
        </is>
      </c>
      <c r="E93" t="inlineStr">
        <is>
          <t>2179EC</t>
        </is>
      </c>
      <c r="F93" t="inlineStr">
        <is>
          <t>2,680</t>
        </is>
      </c>
      <c r="G93" t="inlineStr">
        <is>
          <t>0,270</t>
        </is>
      </c>
      <c r="H93" t="inlineStr">
        <is>
          <t>0,311</t>
        </is>
      </c>
      <c r="I93" s="351" t="n">
        <v>36</v>
      </c>
      <c r="J93" t="inlineStr">
        <is>
          <t>0,031</t>
        </is>
      </c>
      <c r="K93" t="inlineStr">
        <is>
          <t>2,764</t>
        </is>
      </c>
      <c r="L93" t="inlineStr">
        <is>
          <t>0,276</t>
        </is>
      </c>
      <c r="M93" t="inlineStr">
        <is>
          <t>9,993</t>
        </is>
      </c>
      <c r="N93" t="inlineStr">
        <is>
          <t>In use</t>
        </is>
      </c>
    </row>
    <row r="94">
      <c r="A94" t="n">
        <v/>
      </c>
      <c r="B94" t="inlineStr">
        <is>
          <t>C6000-A:E2-2</t>
        </is>
      </c>
      <c r="C94" t="inlineStr">
        <is>
          <t>DEHYDROEPIANDROSTERONE SULPHAT</t>
        </is>
      </c>
      <c r="D94" t="inlineStr">
        <is>
          <t>RIAP L2</t>
        </is>
      </c>
      <c r="E94" t="inlineStr">
        <is>
          <t>2228EC</t>
        </is>
      </c>
      <c r="F94" t="inlineStr">
        <is>
          <t>17,500</t>
        </is>
      </c>
      <c r="G94" t="inlineStr">
        <is>
          <t>1,750</t>
        </is>
      </c>
      <c r="H94" t="inlineStr">
        <is>
          <t>0,233</t>
        </is>
      </c>
      <c r="I94" s="351" t="n">
        <v>38</v>
      </c>
      <c r="J94" t="inlineStr">
        <is>
          <t>0,023</t>
        </is>
      </c>
      <c r="K94" t="inlineStr">
        <is>
          <t>17,908</t>
        </is>
      </c>
      <c r="L94" t="inlineStr">
        <is>
          <t>1,611</t>
        </is>
      </c>
      <c r="M94" t="inlineStr">
        <is>
          <t>8,998</t>
        </is>
      </c>
      <c r="N94" t="inlineStr">
        <is>
          <t>In use</t>
        </is>
      </c>
    </row>
    <row r="95">
      <c r="A95" t="n">
        <v/>
      </c>
      <c r="B95" t="inlineStr">
        <is>
          <t>C6000-A</t>
        </is>
      </c>
      <c r="C95" s="441" t="inlineStr">
        <is>
          <t>FERRITIN</t>
        </is>
      </c>
      <c r="D95" t="inlineStr">
        <is>
          <t>PC V1</t>
        </is>
      </c>
      <c r="E95" t="inlineStr">
        <is>
          <t>612148</t>
        </is>
      </c>
      <c r="F95" t="inlineStr">
        <is>
          <t>146,000</t>
        </is>
      </c>
      <c r="G95" t="inlineStr">
        <is>
          <t>13,100</t>
        </is>
      </c>
      <c r="H95" t="inlineStr">
        <is>
          <t>0,170</t>
        </is>
      </c>
      <c r="I95" s="351" t="n">
        <v>3</v>
      </c>
      <c r="J95" t="inlineStr">
        <is>
          <t>0,015</t>
        </is>
      </c>
      <c r="K95" t="inlineStr">
        <is>
          <t>148,233</t>
        </is>
      </c>
      <c r="L95" t="inlineStr">
        <is>
          <t>4,136</t>
        </is>
      </c>
      <c r="M95" t="inlineStr">
        <is>
          <t>2,790</t>
        </is>
      </c>
      <c r="N95" t="inlineStr">
        <is>
          <t>In use</t>
        </is>
      </c>
    </row>
    <row r="96">
      <c r="A96" t="n">
        <v/>
      </c>
      <c r="B96" t="inlineStr">
        <is>
          <t>C6000-A:E2-1</t>
        </is>
      </c>
      <c r="C96" s="441" t="inlineStr">
        <is>
          <t>FERRITIN</t>
        </is>
      </c>
      <c r="D96" t="inlineStr">
        <is>
          <t>PC V1</t>
        </is>
      </c>
      <c r="E96" t="inlineStr">
        <is>
          <t>612148</t>
        </is>
      </c>
      <c r="F96" t="inlineStr">
        <is>
          <t>146,000</t>
        </is>
      </c>
      <c r="G96" t="inlineStr">
        <is>
          <t>13,100</t>
        </is>
      </c>
      <c r="H96" t="inlineStr">
        <is>
          <t>0,032</t>
        </is>
      </c>
      <c r="I96" s="351" t="n">
        <v>51</v>
      </c>
      <c r="J96" t="inlineStr">
        <is>
          <t>0,003</t>
        </is>
      </c>
      <c r="K96" t="inlineStr">
        <is>
          <t>146,425</t>
        </is>
      </c>
      <c r="L96" t="inlineStr">
        <is>
          <t>2,376</t>
        </is>
      </c>
      <c r="M96" t="inlineStr">
        <is>
          <t>1,623</t>
        </is>
      </c>
      <c r="N96" t="inlineStr">
        <is>
          <t>In use</t>
        </is>
      </c>
    </row>
    <row r="97">
      <c r="A97" t="n">
        <v/>
      </c>
      <c r="B97" t="inlineStr">
        <is>
          <t>C6000-A:E2-1</t>
        </is>
      </c>
      <c r="C97" s="441" t="inlineStr">
        <is>
          <t>FERRITIN</t>
        </is>
      </c>
      <c r="D97" t="inlineStr">
        <is>
          <t>sRIAP L1</t>
        </is>
      </c>
      <c r="E97" t="inlineStr">
        <is>
          <t>2179EC</t>
        </is>
      </c>
      <c r="F97" t="inlineStr">
        <is>
          <t>20,570</t>
        </is>
      </c>
      <c r="G97" t="inlineStr">
        <is>
          <t>2,030</t>
        </is>
      </c>
      <c r="H97" t="inlineStr">
        <is>
          <t>1,559</t>
        </is>
      </c>
      <c r="I97" s="351" t="n">
        <v>92</v>
      </c>
      <c r="J97" t="inlineStr">
        <is>
          <t>0,154</t>
        </is>
      </c>
      <c r="K97" t="inlineStr">
        <is>
          <t>23,735</t>
        </is>
      </c>
      <c r="L97" t="inlineStr">
        <is>
          <t>1,108</t>
        </is>
      </c>
      <c r="M97" t="inlineStr">
        <is>
          <t>4,669</t>
        </is>
      </c>
      <c r="N97" t="inlineStr">
        <is>
          <t>In use</t>
        </is>
      </c>
    </row>
    <row r="98">
      <c r="A98" t="n">
        <v/>
      </c>
      <c r="B98" t="inlineStr">
        <is>
          <t>C6000-A:E2-1</t>
        </is>
      </c>
      <c r="C98" s="441" t="inlineStr">
        <is>
          <t>FERRITIN</t>
        </is>
      </c>
      <c r="D98" t="inlineStr">
        <is>
          <t>RIAP L3</t>
        </is>
      </c>
      <c r="E98" t="inlineStr">
        <is>
          <t>2181EC</t>
        </is>
      </c>
      <c r="F98" t="inlineStr">
        <is>
          <t>318,000</t>
        </is>
      </c>
      <c r="G98" t="inlineStr">
        <is>
          <t>32,000</t>
        </is>
      </c>
      <c r="H98" t="inlineStr">
        <is>
          <t>0,802</t>
        </is>
      </c>
      <c r="I98" s="351" t="n">
        <v>45</v>
      </c>
      <c r="J98" t="inlineStr">
        <is>
          <t>0,081</t>
        </is>
      </c>
      <c r="K98" t="inlineStr">
        <is>
          <t>343,664</t>
        </is>
      </c>
      <c r="L98" t="inlineStr">
        <is>
          <t>10,233</t>
        </is>
      </c>
      <c r="M98" t="inlineStr">
        <is>
          <t>2,978</t>
        </is>
      </c>
      <c r="N98" t="inlineStr">
        <is>
          <t>In use</t>
        </is>
      </c>
    </row>
    <row r="99">
      <c r="A99" t="n">
        <v/>
      </c>
      <c r="B99" t="inlineStr">
        <is>
          <t>C6000-A:E2-1</t>
        </is>
      </c>
      <c r="C99" s="441" t="inlineStr">
        <is>
          <t>FERRITIN</t>
        </is>
      </c>
      <c r="D99" t="inlineStr">
        <is>
          <t>sRIAP L3</t>
        </is>
      </c>
      <c r="E99" t="inlineStr">
        <is>
          <t>2181EC</t>
        </is>
      </c>
      <c r="F99" t="inlineStr">
        <is>
          <t>318,000</t>
        </is>
      </c>
      <c r="G99" t="inlineStr">
        <is>
          <t>32,000</t>
        </is>
      </c>
      <c r="H99" t="inlineStr">
        <is>
          <t>0,765</t>
        </is>
      </c>
      <c r="I99" s="351" t="n">
        <v>90</v>
      </c>
      <c r="J99" t="inlineStr">
        <is>
          <t>0,077</t>
        </is>
      </c>
      <c r="K99" t="inlineStr">
        <is>
          <t>342,476</t>
        </is>
      </c>
      <c r="L99" t="inlineStr">
        <is>
          <t>7,125</t>
        </is>
      </c>
      <c r="M99" t="inlineStr">
        <is>
          <t>2,081</t>
        </is>
      </c>
      <c r="N99" t="inlineStr">
        <is>
          <t>In use</t>
        </is>
      </c>
    </row>
    <row r="100">
      <c r="A100" t="n">
        <v/>
      </c>
      <c r="B100" t="inlineStr">
        <is>
          <t>C6000-A:E1-2</t>
        </is>
      </c>
      <c r="C100" t="inlineStr">
        <is>
          <t>FOLLICLE STIMULATING HORMONE</t>
        </is>
      </c>
      <c r="D100" t="inlineStr">
        <is>
          <t>RIAP L3</t>
        </is>
      </c>
      <c r="E100" t="inlineStr">
        <is>
          <t>2181EC</t>
        </is>
      </c>
      <c r="F100" t="inlineStr">
        <is>
          <t>54,200</t>
        </is>
      </c>
      <c r="G100" t="inlineStr">
        <is>
          <t>5,400</t>
        </is>
      </c>
      <c r="H100" t="inlineStr">
        <is>
          <t>0,484</t>
        </is>
      </c>
      <c r="I100" s="351" t="n">
        <v>37</v>
      </c>
      <c r="J100" t="inlineStr">
        <is>
          <t>0,048</t>
        </is>
      </c>
      <c r="K100" t="inlineStr">
        <is>
          <t>56,815</t>
        </is>
      </c>
      <c r="L100" t="inlineStr">
        <is>
          <t>1,230</t>
        </is>
      </c>
      <c r="M100" t="inlineStr">
        <is>
          <t>2,165</t>
        </is>
      </c>
      <c r="N100" t="inlineStr">
        <is>
          <t>In use</t>
        </is>
      </c>
    </row>
    <row r="101">
      <c r="A101" t="n">
        <v/>
      </c>
      <c r="B101" t="inlineStr">
        <is>
          <t>C6000-A:E1-2</t>
        </is>
      </c>
      <c r="C101" t="inlineStr">
        <is>
          <t>FOLLICLE STIMULATING HORMONE</t>
        </is>
      </c>
      <c r="D101" t="inlineStr">
        <is>
          <t>RIAP L1</t>
        </is>
      </c>
      <c r="E101" t="inlineStr">
        <is>
          <t>2179EC</t>
        </is>
      </c>
      <c r="F101" t="inlineStr">
        <is>
          <t>6,030</t>
        </is>
      </c>
      <c r="G101" t="inlineStr">
        <is>
          <t>0,605</t>
        </is>
      </c>
      <c r="H101" t="inlineStr">
        <is>
          <t>0,927</t>
        </is>
      </c>
      <c r="I101" s="351" t="n">
        <v>39</v>
      </c>
      <c r="J101" t="inlineStr">
        <is>
          <t>0,093</t>
        </is>
      </c>
      <c r="K101" t="inlineStr">
        <is>
          <t>6,591</t>
        </is>
      </c>
      <c r="L101" t="inlineStr">
        <is>
          <t>0,155</t>
        </is>
      </c>
      <c r="M101" t="inlineStr">
        <is>
          <t>2,359</t>
        </is>
      </c>
      <c r="N101" t="inlineStr">
        <is>
          <t>In use</t>
        </is>
      </c>
    </row>
    <row r="102">
      <c r="A102" t="n">
        <v/>
      </c>
      <c r="B102" t="inlineStr">
        <is>
          <t>C6000-A:E1-2</t>
        </is>
      </c>
      <c r="C102" t="inlineStr">
        <is>
          <t>FREE PSA</t>
        </is>
      </c>
      <c r="D102" t="inlineStr">
        <is>
          <t>RIAP L1</t>
        </is>
      </c>
      <c r="E102" t="inlineStr">
        <is>
          <t>2179EC</t>
        </is>
      </c>
      <c r="F102" t="inlineStr">
        <is>
          <t>1,190</t>
        </is>
      </c>
      <c r="G102" t="inlineStr">
        <is>
          <t>0,149</t>
        </is>
      </c>
      <c r="H102" t="inlineStr">
        <is>
          <t>-0,294</t>
        </is>
      </c>
      <c r="I102" s="351" t="n">
        <v>35</v>
      </c>
      <c r="J102" t="inlineStr">
        <is>
          <t>-0,037</t>
        </is>
      </c>
      <c r="K102" t="inlineStr">
        <is>
          <t>1,146</t>
        </is>
      </c>
      <c r="L102" t="inlineStr">
        <is>
          <t>0,048</t>
        </is>
      </c>
      <c r="M102" t="inlineStr">
        <is>
          <t>4,206</t>
        </is>
      </c>
      <c r="N102" t="inlineStr">
        <is>
          <t>In use</t>
        </is>
      </c>
    </row>
    <row r="103">
      <c r="A103" t="n">
        <v/>
      </c>
      <c r="B103" t="inlineStr">
        <is>
          <t>C6000-A:E1-2</t>
        </is>
      </c>
      <c r="C103" t="inlineStr">
        <is>
          <t>FREE PSA</t>
        </is>
      </c>
      <c r="D103" t="inlineStr">
        <is>
          <t>RIAP L2</t>
        </is>
      </c>
      <c r="E103" t="inlineStr">
        <is>
          <t>2228EC</t>
        </is>
      </c>
      <c r="F103" t="inlineStr">
        <is>
          <t>9,210</t>
        </is>
      </c>
      <c r="G103" t="inlineStr">
        <is>
          <t>1,150</t>
        </is>
      </c>
      <c r="H103" t="inlineStr">
        <is>
          <t>-0,141</t>
        </is>
      </c>
      <c r="I103" s="351" t="n">
        <v>34</v>
      </c>
      <c r="J103" t="inlineStr">
        <is>
          <t>-0,018</t>
        </is>
      </c>
      <c r="K103" t="inlineStr">
        <is>
          <t>9,047</t>
        </is>
      </c>
      <c r="L103" t="inlineStr">
        <is>
          <t>0,255</t>
        </is>
      </c>
      <c r="M103" t="inlineStr">
        <is>
          <t>2,819</t>
        </is>
      </c>
      <c r="N103" t="inlineStr">
        <is>
          <t>In use</t>
        </is>
      </c>
    </row>
    <row r="104">
      <c r="A104" t="n">
        <v/>
      </c>
      <c r="B104" t="inlineStr">
        <is>
          <t>C6000-A:E1-1</t>
        </is>
      </c>
      <c r="C104" t="inlineStr">
        <is>
          <t>Free T4 Gen 3</t>
        </is>
      </c>
      <c r="D104" t="inlineStr">
        <is>
          <t>sRIAP L1</t>
        </is>
      </c>
      <c r="E104" t="inlineStr">
        <is>
          <t>2179EC</t>
        </is>
      </c>
      <c r="F104" t="inlineStr">
        <is>
          <t>13,700</t>
        </is>
      </c>
      <c r="G104" t="inlineStr">
        <is>
          <t>1,700</t>
        </is>
      </c>
      <c r="H104" t="inlineStr">
        <is>
          <t>0,147</t>
        </is>
      </c>
      <c r="I104" s="351" t="n">
        <v>77</v>
      </c>
      <c r="J104" t="inlineStr">
        <is>
          <t>0,018</t>
        </is>
      </c>
      <c r="K104" t="inlineStr">
        <is>
          <t>13,951</t>
        </is>
      </c>
      <c r="L104" t="inlineStr">
        <is>
          <t>0,712</t>
        </is>
      </c>
      <c r="M104" t="inlineStr">
        <is>
          <t>5,101</t>
        </is>
      </c>
      <c r="N104" t="inlineStr">
        <is>
          <t>In use</t>
        </is>
      </c>
    </row>
    <row r="105">
      <c r="A105" t="n">
        <v/>
      </c>
      <c r="B105" t="inlineStr">
        <is>
          <t>C6000-A:E1-1</t>
        </is>
      </c>
      <c r="C105" t="inlineStr">
        <is>
          <t>Free T4 Gen 3</t>
        </is>
      </c>
      <c r="D105" t="inlineStr">
        <is>
          <t>sRIAP L2</t>
        </is>
      </c>
      <c r="E105" t="inlineStr">
        <is>
          <t>2228EC</t>
        </is>
      </c>
      <c r="F105" t="inlineStr">
        <is>
          <t>29,900</t>
        </is>
      </c>
      <c r="G105" t="inlineStr">
        <is>
          <t>3,750</t>
        </is>
      </c>
      <c r="H105" t="inlineStr">
        <is>
          <t>0,099</t>
        </is>
      </c>
      <c r="I105" s="351" t="n">
        <v>76</v>
      </c>
      <c r="J105" t="inlineStr">
        <is>
          <t>0,012</t>
        </is>
      </c>
      <c r="K105" t="inlineStr">
        <is>
          <t>30,272</t>
        </is>
      </c>
      <c r="L105" t="inlineStr">
        <is>
          <t>1,288</t>
        </is>
      </c>
      <c r="M105" t="inlineStr">
        <is>
          <t>4,253</t>
        </is>
      </c>
      <c r="N105" t="inlineStr">
        <is>
          <t>In use</t>
        </is>
      </c>
    </row>
    <row r="106">
      <c r="A106" t="n">
        <v/>
      </c>
      <c r="B106" t="inlineStr">
        <is>
          <t>C6000-A:C1</t>
        </is>
      </c>
      <c r="C106" t="inlineStr">
        <is>
          <t>GAMMA-GLUTAMYL TRANSFERASE</t>
        </is>
      </c>
      <c r="D106" t="inlineStr">
        <is>
          <t>PCCC 1</t>
        </is>
      </c>
      <c r="E106" t="inlineStr">
        <is>
          <t>525205</t>
        </is>
      </c>
      <c r="F106" t="inlineStr">
        <is>
          <t>58,200</t>
        </is>
      </c>
      <c r="G106" t="inlineStr">
        <is>
          <t>3,500</t>
        </is>
      </c>
      <c r="H106" t="inlineStr">
        <is>
          <t>-0,258</t>
        </is>
      </c>
      <c r="I106" s="351" t="n">
        <v>44</v>
      </c>
      <c r="J106" t="inlineStr">
        <is>
          <t>-0,016</t>
        </is>
      </c>
      <c r="K106" t="inlineStr">
        <is>
          <t>57,295</t>
        </is>
      </c>
      <c r="L106" t="inlineStr">
        <is>
          <t>0,851</t>
        </is>
      </c>
      <c r="M106" t="inlineStr">
        <is>
          <t>1,486</t>
        </is>
      </c>
      <c r="N106" t="inlineStr">
        <is>
          <t>In use</t>
        </is>
      </c>
    </row>
    <row r="107">
      <c r="A107" t="n">
        <v/>
      </c>
      <c r="B107" t="inlineStr">
        <is>
          <t>C6000-A:C1</t>
        </is>
      </c>
      <c r="C107" t="inlineStr">
        <is>
          <t>GAMMA-GLUTAMYL TRANSFERASE</t>
        </is>
      </c>
      <c r="D107" t="inlineStr">
        <is>
          <t>PCCC 2</t>
        </is>
      </c>
      <c r="E107" t="inlineStr">
        <is>
          <t>535719</t>
        </is>
      </c>
      <c r="F107" t="inlineStr">
        <is>
          <t>229,000</t>
        </is>
      </c>
      <c r="G107" t="inlineStr">
        <is>
          <t>14,000</t>
        </is>
      </c>
      <c r="H107" t="inlineStr">
        <is>
          <t>-0,350</t>
        </is>
      </c>
      <c r="I107" s="351" t="n">
        <v>43</v>
      </c>
      <c r="J107" t="inlineStr">
        <is>
          <t>-0,021</t>
        </is>
      </c>
      <c r="K107" t="inlineStr">
        <is>
          <t>224,093</t>
        </is>
      </c>
      <c r="L107" t="inlineStr">
        <is>
          <t>3,315</t>
        </is>
      </c>
      <c r="M107" t="inlineStr">
        <is>
          <t>1,479</t>
        </is>
      </c>
      <c r="N107" t="inlineStr">
        <is>
          <t>In use</t>
        </is>
      </c>
    </row>
    <row r="108">
      <c r="A108" t="n">
        <v/>
      </c>
      <c r="B108" t="inlineStr">
        <is>
          <t>C6000-B:C2</t>
        </is>
      </c>
      <c r="C108" t="inlineStr">
        <is>
          <t>GAMMA-GLUTAMYL TRANSFERASE</t>
        </is>
      </c>
      <c r="D108" t="inlineStr">
        <is>
          <t>PCCC 2-B</t>
        </is>
      </c>
      <c r="E108" t="inlineStr">
        <is>
          <t>535719</t>
        </is>
      </c>
      <c r="F108" t="inlineStr">
        <is>
          <t>229,000</t>
        </is>
      </c>
      <c r="G108" t="inlineStr">
        <is>
          <t>14,000</t>
        </is>
      </c>
      <c r="H108" t="inlineStr">
        <is>
          <t>-0,474</t>
        </is>
      </c>
      <c r="I108" s="351" t="n">
        <v>38</v>
      </c>
      <c r="J108" t="inlineStr">
        <is>
          <t>-0,029</t>
        </is>
      </c>
      <c r="K108" t="inlineStr">
        <is>
          <t>222,368</t>
        </is>
      </c>
      <c r="L108" t="inlineStr">
        <is>
          <t>2,432</t>
        </is>
      </c>
      <c r="M108" t="inlineStr">
        <is>
          <t>1,094</t>
        </is>
      </c>
      <c r="N108" t="inlineStr">
        <is>
          <t>In use</t>
        </is>
      </c>
    </row>
    <row r="109">
      <c r="A109" t="n">
        <v/>
      </c>
      <c r="B109" t="inlineStr">
        <is>
          <t>C6000-B:C2</t>
        </is>
      </c>
      <c r="C109" t="inlineStr">
        <is>
          <t>GAMMA-GLUTAMYL TRANSFERASE</t>
        </is>
      </c>
      <c r="D109" t="inlineStr">
        <is>
          <t>PCCC 1-B</t>
        </is>
      </c>
      <c r="E109" t="inlineStr">
        <is>
          <t>525205</t>
        </is>
      </c>
      <c r="F109" t="inlineStr">
        <is>
          <t>58,200</t>
        </is>
      </c>
      <c r="G109" t="inlineStr">
        <is>
          <t>3,500</t>
        </is>
      </c>
      <c r="H109" t="inlineStr">
        <is>
          <t>-0,518</t>
        </is>
      </c>
      <c r="I109" s="351" t="n">
        <v>44</v>
      </c>
      <c r="J109" t="inlineStr">
        <is>
          <t>-0,031</t>
        </is>
      </c>
      <c r="K109" t="inlineStr">
        <is>
          <t>56,386</t>
        </is>
      </c>
      <c r="L109" t="inlineStr">
        <is>
          <t>1,298</t>
        </is>
      </c>
      <c r="M109" t="inlineStr">
        <is>
          <t>2,302</t>
        </is>
      </c>
      <c r="N109" t="inlineStr">
        <is>
          <t>In use</t>
        </is>
      </c>
    </row>
    <row r="110">
      <c r="A110" t="n">
        <v/>
      </c>
      <c r="B110" t="inlineStr">
        <is>
          <t>C6000-A:C1</t>
        </is>
      </c>
      <c r="C110" t="inlineStr">
        <is>
          <t>GLUCOSE</t>
        </is>
      </c>
      <c r="D110" t="inlineStr">
        <is>
          <t>PCCC 1</t>
        </is>
      </c>
      <c r="E110" t="inlineStr">
        <is>
          <t>525205</t>
        </is>
      </c>
      <c r="F110" t="inlineStr">
        <is>
          <t>5,760</t>
        </is>
      </c>
      <c r="G110" t="inlineStr">
        <is>
          <t>0,290</t>
        </is>
      </c>
      <c r="H110" t="inlineStr">
        <is>
          <t>-0,409</t>
        </is>
      </c>
      <c r="I110" s="351" t="n">
        <v>41</v>
      </c>
      <c r="J110" t="inlineStr">
        <is>
          <t>-0,021</t>
        </is>
      </c>
      <c r="K110" t="inlineStr">
        <is>
          <t>5,641</t>
        </is>
      </c>
      <c r="L110" t="inlineStr">
        <is>
          <t>0,081</t>
        </is>
      </c>
      <c r="M110" t="inlineStr">
        <is>
          <t>1,432</t>
        </is>
      </c>
      <c r="N110" t="inlineStr">
        <is>
          <t>In use</t>
        </is>
      </c>
    </row>
    <row r="111">
      <c r="A111" t="n">
        <v/>
      </c>
      <c r="B111" t="inlineStr">
        <is>
          <t>C6000-A:C1</t>
        </is>
      </c>
      <c r="C111" t="inlineStr">
        <is>
          <t>GLUCOSE</t>
        </is>
      </c>
      <c r="D111" t="inlineStr">
        <is>
          <t>PCCC 2</t>
        </is>
      </c>
      <c r="E111" t="inlineStr">
        <is>
          <t>535719</t>
        </is>
      </c>
      <c r="F111" t="inlineStr">
        <is>
          <t>13,600</t>
        </is>
      </c>
      <c r="G111" t="inlineStr">
        <is>
          <t>0,700</t>
        </is>
      </c>
      <c r="H111" t="inlineStr">
        <is>
          <t>-0,656</t>
        </is>
      </c>
      <c r="I111" s="351" t="n">
        <v>39</v>
      </c>
      <c r="J111" t="inlineStr">
        <is>
          <t>-0,034</t>
        </is>
      </c>
      <c r="K111" t="inlineStr">
        <is>
          <t>13,141</t>
        </is>
      </c>
      <c r="L111" t="inlineStr">
        <is>
          <t>0,170</t>
        </is>
      </c>
      <c r="M111" t="inlineStr">
        <is>
          <t>1,294</t>
        </is>
      </c>
      <c r="N111" t="inlineStr">
        <is>
          <t>In use</t>
        </is>
      </c>
    </row>
    <row r="112">
      <c r="A112" t="n">
        <v/>
      </c>
      <c r="B112" t="inlineStr">
        <is>
          <t>C6000-B:C2</t>
        </is>
      </c>
      <c r="C112" t="inlineStr">
        <is>
          <t>GLUCOSE</t>
        </is>
      </c>
      <c r="D112" t="inlineStr">
        <is>
          <t>PCCC 2-B</t>
        </is>
      </c>
      <c r="E112" t="inlineStr">
        <is>
          <t>535719</t>
        </is>
      </c>
      <c r="F112" t="inlineStr">
        <is>
          <t>13,600</t>
        </is>
      </c>
      <c r="G112" t="inlineStr">
        <is>
          <t>0,700</t>
        </is>
      </c>
      <c r="H112" t="inlineStr">
        <is>
          <t>-0,504</t>
        </is>
      </c>
      <c r="I112" s="351" t="n">
        <v>35</v>
      </c>
      <c r="J112" t="inlineStr">
        <is>
          <t>-0,026</t>
        </is>
      </c>
      <c r="K112" t="inlineStr">
        <is>
          <t>13,247</t>
        </is>
      </c>
      <c r="L112" t="inlineStr">
        <is>
          <t>0,268</t>
        </is>
      </c>
      <c r="M112" t="inlineStr">
        <is>
          <t>2,020</t>
        </is>
      </c>
      <c r="N112" t="inlineStr">
        <is>
          <t>In use</t>
        </is>
      </c>
    </row>
    <row r="113">
      <c r="A113" t="n">
        <v/>
      </c>
      <c r="B113" t="inlineStr">
        <is>
          <t>C6000-B:C2</t>
        </is>
      </c>
      <c r="C113" t="inlineStr">
        <is>
          <t>GLUCOSE</t>
        </is>
      </c>
      <c r="D113" t="inlineStr">
        <is>
          <t>PCCC 1-B</t>
        </is>
      </c>
      <c r="E113" t="inlineStr">
        <is>
          <t>525205</t>
        </is>
      </c>
      <c r="F113" t="inlineStr">
        <is>
          <t>5,760</t>
        </is>
      </c>
      <c r="G113" t="inlineStr">
        <is>
          <t>0,290</t>
        </is>
      </c>
      <c r="H113" t="inlineStr">
        <is>
          <t>-0,327</t>
        </is>
      </c>
      <c r="I113" s="351" t="n">
        <v>41</v>
      </c>
      <c r="J113" t="inlineStr">
        <is>
          <t>-0,016</t>
        </is>
      </c>
      <c r="K113" t="inlineStr">
        <is>
          <t>5,665</t>
        </is>
      </c>
      <c r="L113" t="inlineStr">
        <is>
          <t>0,116</t>
        </is>
      </c>
      <c r="M113" t="inlineStr">
        <is>
          <t>2,054</t>
        </is>
      </c>
      <c r="N113" t="inlineStr">
        <is>
          <t>In use</t>
        </is>
      </c>
    </row>
    <row r="114">
      <c r="A114" t="n">
        <v/>
      </c>
      <c r="B114" t="inlineStr">
        <is>
          <t>C6000-A:C1</t>
        </is>
      </c>
      <c r="C114" t="inlineStr">
        <is>
          <t>GLYCATED HAEMOGLOBIN (NGSP)</t>
        </is>
      </c>
      <c r="D114" t="inlineStr">
        <is>
          <t>PCA1P</t>
        </is>
      </c>
      <c r="E114" t="inlineStr">
        <is>
          <t>617429</t>
        </is>
      </c>
      <c r="F114" t="inlineStr">
        <is>
          <t>9,690</t>
        </is>
      </c>
      <c r="G114" t="inlineStr">
        <is>
          <t>0,580</t>
        </is>
      </c>
      <c r="H114" t="inlineStr">
        <is>
          <t>-0,350</t>
        </is>
      </c>
      <c r="I114" s="351" t="n">
        <v>55</v>
      </c>
      <c r="J114" t="inlineStr">
        <is>
          <t>-0,021</t>
        </is>
      </c>
      <c r="K114" t="inlineStr">
        <is>
          <t>9,487</t>
        </is>
      </c>
      <c r="L114" t="inlineStr">
        <is>
          <t>0,206</t>
        </is>
      </c>
      <c r="M114" t="inlineStr">
        <is>
          <t>2,166</t>
        </is>
      </c>
      <c r="N114" t="inlineStr">
        <is>
          <t>In use</t>
        </is>
      </c>
    </row>
    <row r="115">
      <c r="A115" t="n">
        <v/>
      </c>
      <c r="B115" t="inlineStr">
        <is>
          <t>C6000-B:C2</t>
        </is>
      </c>
      <c r="C115" t="inlineStr">
        <is>
          <t>GLYCATED HAEMOGLOBIN (NGSP)</t>
        </is>
      </c>
      <c r="D115" t="inlineStr">
        <is>
          <t>PCA1P</t>
        </is>
      </c>
      <c r="E115" t="inlineStr">
        <is>
          <t>617429</t>
        </is>
      </c>
      <c r="F115" t="inlineStr">
        <is>
          <t>9,690</t>
        </is>
      </c>
      <c r="G115" t="inlineStr">
        <is>
          <t>0,580</t>
        </is>
      </c>
      <c r="H115" t="inlineStr">
        <is>
          <t>0,078</t>
        </is>
      </c>
      <c r="I115" s="351" t="n">
        <v>81</v>
      </c>
      <c r="J115" t="inlineStr">
        <is>
          <t>0,005</t>
        </is>
      </c>
      <c r="K115" t="inlineStr">
        <is>
          <t>9,735</t>
        </is>
      </c>
      <c r="L115" t="inlineStr">
        <is>
          <t>0,132</t>
        </is>
      </c>
      <c r="M115" t="inlineStr">
        <is>
          <t>1,355</t>
        </is>
      </c>
      <c r="N115" t="inlineStr">
        <is>
          <t>In use</t>
        </is>
      </c>
    </row>
    <row r="116">
      <c r="A116" t="n">
        <v/>
      </c>
      <c r="B116" t="inlineStr">
        <is>
          <t>C6000-B:C2</t>
        </is>
      </c>
      <c r="C116" t="inlineStr">
        <is>
          <t>GLYCATED HAEMOGLOBIN (NGSP)</t>
        </is>
      </c>
      <c r="D116" t="inlineStr">
        <is>
          <t>PCA1N</t>
        </is>
      </c>
      <c r="E116" t="inlineStr">
        <is>
          <t>617428</t>
        </is>
      </c>
      <c r="F116" t="inlineStr">
        <is>
          <t>5,700</t>
        </is>
      </c>
      <c r="G116" t="inlineStr">
        <is>
          <t>0,340</t>
        </is>
      </c>
      <c r="H116" t="inlineStr">
        <is>
          <t>0,150</t>
        </is>
      </c>
      <c r="I116" s="351" t="n">
        <v>81</v>
      </c>
      <c r="J116" t="inlineStr">
        <is>
          <t>0,009</t>
        </is>
      </c>
      <c r="K116" t="inlineStr">
        <is>
          <t>5,751</t>
        </is>
      </c>
      <c r="L116" t="inlineStr">
        <is>
          <t>0,105</t>
        </is>
      </c>
      <c r="M116" t="inlineStr">
        <is>
          <t>1,824</t>
        </is>
      </c>
      <c r="N116" t="inlineStr">
        <is>
          <t>In use</t>
        </is>
      </c>
    </row>
    <row r="117">
      <c r="A117" t="n">
        <v/>
      </c>
      <c r="B117" t="inlineStr">
        <is>
          <t>C6000-A:C1</t>
        </is>
      </c>
      <c r="C117" t="inlineStr">
        <is>
          <t>GLYCATED HAEMOGLOBIN (NGSP)</t>
        </is>
      </c>
      <c r="D117" t="inlineStr">
        <is>
          <t>PCA1N-VER</t>
        </is>
      </c>
      <c r="E117" t="inlineStr">
        <is>
          <t>617428</t>
        </is>
      </c>
      <c r="F117" t="inlineStr">
        <is>
          <t>5,700</t>
        </is>
      </c>
      <c r="G117" t="inlineStr">
        <is>
          <t>0,340</t>
        </is>
      </c>
      <c r="H117" t="inlineStr">
        <is>
          <t>-0,128</t>
        </is>
      </c>
      <c r="I117" s="351" t="n">
        <v>55</v>
      </c>
      <c r="J117" t="inlineStr">
        <is>
          <t>-0,008</t>
        </is>
      </c>
      <c r="K117" t="inlineStr">
        <is>
          <t>5,656</t>
        </is>
      </c>
      <c r="L117" t="inlineStr">
        <is>
          <t>0,096</t>
        </is>
      </c>
      <c r="M117" t="inlineStr">
        <is>
          <t>1,693</t>
        </is>
      </c>
      <c r="N117" t="inlineStr">
        <is>
          <t>In use</t>
        </is>
      </c>
    </row>
    <row r="118">
      <c r="A118" t="n">
        <v/>
      </c>
      <c r="B118" t="inlineStr">
        <is>
          <t>C6000-B:C2</t>
        </is>
      </c>
      <c r="C118" t="inlineStr">
        <is>
          <t>HAPTOGLOBIN</t>
        </is>
      </c>
      <c r="D118" t="inlineStr">
        <is>
          <t>PCCC 2-B</t>
        </is>
      </c>
      <c r="E118" t="inlineStr">
        <is>
          <t>535719</t>
        </is>
      </c>
      <c r="F118" t="inlineStr">
        <is>
          <t>1,210</t>
        </is>
      </c>
      <c r="G118" t="inlineStr">
        <is>
          <t>0,100</t>
        </is>
      </c>
      <c r="H118" t="inlineStr">
        <is>
          <t>0,451</t>
        </is>
      </c>
      <c r="I118" s="351" t="n">
        <v>40</v>
      </c>
      <c r="J118" t="inlineStr">
        <is>
          <t>0,037</t>
        </is>
      </c>
      <c r="K118" t="inlineStr">
        <is>
          <t>1,255</t>
        </is>
      </c>
      <c r="L118" t="inlineStr">
        <is>
          <t>0,016</t>
        </is>
      </c>
      <c r="M118" t="inlineStr">
        <is>
          <t>1,296</t>
        </is>
      </c>
      <c r="N118" t="inlineStr">
        <is>
          <t>In use</t>
        </is>
      </c>
    </row>
    <row r="119">
      <c r="A119" t="n">
        <v/>
      </c>
      <c r="B119" t="inlineStr">
        <is>
          <t>C6000-B:C2</t>
        </is>
      </c>
      <c r="C119" t="inlineStr">
        <is>
          <t>HAPTOGLOBIN</t>
        </is>
      </c>
      <c r="D119" t="inlineStr">
        <is>
          <t>PCCC 1-B</t>
        </is>
      </c>
      <c r="E119" t="inlineStr">
        <is>
          <t>525205</t>
        </is>
      </c>
      <c r="F119" t="inlineStr">
        <is>
          <t>0,765</t>
        </is>
      </c>
      <c r="G119" t="inlineStr">
        <is>
          <t>0,061</t>
        </is>
      </c>
      <c r="H119" t="inlineStr">
        <is>
          <t>0,661</t>
        </is>
      </c>
      <c r="I119" s="351" t="n">
        <v>44</v>
      </c>
      <c r="J119" t="inlineStr">
        <is>
          <t>0,053</t>
        </is>
      </c>
      <c r="K119" t="inlineStr">
        <is>
          <t>0,805</t>
        </is>
      </c>
      <c r="L119" t="inlineStr">
        <is>
          <t>0,014</t>
        </is>
      </c>
      <c r="M119" t="inlineStr">
        <is>
          <t>1,702</t>
        </is>
      </c>
      <c r="N119" t="inlineStr">
        <is>
          <t>In use</t>
        </is>
      </c>
    </row>
    <row r="120">
      <c r="A120" t="n">
        <v/>
      </c>
      <c r="B120" t="inlineStr">
        <is>
          <t>C6000-A:C1</t>
        </is>
      </c>
      <c r="C120" t="inlineStr">
        <is>
          <t>HDL CHOLESTEROL</t>
        </is>
      </c>
      <c r="D120" t="inlineStr">
        <is>
          <t>PCCC 1</t>
        </is>
      </c>
      <c r="E120" t="inlineStr">
        <is>
          <t>525205</t>
        </is>
      </c>
      <c r="F120" t="inlineStr">
        <is>
          <t>0,719</t>
        </is>
      </c>
      <c r="G120" t="inlineStr">
        <is>
          <t>0,058</t>
        </is>
      </c>
      <c r="H120" t="inlineStr">
        <is>
          <t>1,056</t>
        </is>
      </c>
      <c r="I120" s="351" t="n">
        <v>39</v>
      </c>
      <c r="J120" t="inlineStr">
        <is>
          <t>0,085</t>
        </is>
      </c>
      <c r="K120" t="inlineStr">
        <is>
          <t>0,780</t>
        </is>
      </c>
      <c r="L120" t="inlineStr">
        <is>
          <t>0,018</t>
        </is>
      </c>
      <c r="M120" t="inlineStr">
        <is>
          <t>2,343</t>
        </is>
      </c>
      <c r="N120" t="inlineStr">
        <is>
          <t>In use</t>
        </is>
      </c>
    </row>
    <row r="121">
      <c r="A121" t="n">
        <v/>
      </c>
      <c r="B121" t="inlineStr">
        <is>
          <t>C6000-A:C1</t>
        </is>
      </c>
      <c r="C121" t="inlineStr">
        <is>
          <t>HDL CHOLESTEROL</t>
        </is>
      </c>
      <c r="D121" t="inlineStr">
        <is>
          <t>PCCC 2</t>
        </is>
      </c>
      <c r="E121" t="inlineStr">
        <is>
          <t>535719</t>
        </is>
      </c>
      <c r="F121" t="inlineStr">
        <is>
          <t>1,520</t>
        </is>
      </c>
      <c r="G121" t="inlineStr">
        <is>
          <t>0,120</t>
        </is>
      </c>
      <c r="H121" t="inlineStr">
        <is>
          <t>0,772</t>
        </is>
      </c>
      <c r="I121" s="351" t="n">
        <v>38</v>
      </c>
      <c r="J121" t="inlineStr">
        <is>
          <t>0,061</t>
        </is>
      </c>
      <c r="K121" t="inlineStr">
        <is>
          <t>1,613</t>
        </is>
      </c>
      <c r="L121" t="inlineStr">
        <is>
          <t>0,040</t>
        </is>
      </c>
      <c r="M121" t="inlineStr">
        <is>
          <t>2,496</t>
        </is>
      </c>
      <c r="N121" t="inlineStr">
        <is>
          <t>In use</t>
        </is>
      </c>
    </row>
    <row r="122">
      <c r="A122" t="n">
        <v/>
      </c>
      <c r="B122" t="inlineStr">
        <is>
          <t>C6000-B:E3-1</t>
        </is>
      </c>
      <c r="C122" t="inlineStr">
        <is>
          <t>HIGH-SENSITIVITY TROPONIN T</t>
        </is>
      </c>
      <c r="D122" t="inlineStr">
        <is>
          <t>BIO CTC1-B</t>
        </is>
      </c>
      <c r="E122" t="inlineStr">
        <is>
          <t>89041</t>
        </is>
      </c>
      <c r="F122" t="inlineStr">
        <is>
          <t>17,990</t>
        </is>
      </c>
      <c r="G122" t="inlineStr">
        <is>
          <t>0,560</t>
        </is>
      </c>
      <c r="H122" t="inlineStr">
        <is>
          <t>1,123</t>
        </is>
      </c>
      <c r="I122" s="351" t="n">
        <v>39</v>
      </c>
      <c r="J122" t="inlineStr">
        <is>
          <t>0,035</t>
        </is>
      </c>
      <c r="K122" t="inlineStr">
        <is>
          <t>18,619</t>
        </is>
      </c>
      <c r="L122" t="inlineStr">
        <is>
          <t>0,435</t>
        </is>
      </c>
      <c r="M122" t="inlineStr">
        <is>
          <t>2,338</t>
        </is>
      </c>
      <c r="N122" t="inlineStr">
        <is>
          <t>In use</t>
        </is>
      </c>
    </row>
    <row r="123">
      <c r="A123" t="n">
        <v/>
      </c>
      <c r="B123" t="inlineStr">
        <is>
          <t>C6000-A:E2-1</t>
        </is>
      </c>
      <c r="C123" t="inlineStr">
        <is>
          <t>HIGH-SENSITIVITY TROPONIN T</t>
        </is>
      </c>
      <c r="D123" t="inlineStr">
        <is>
          <t>BIO CTC1</t>
        </is>
      </c>
      <c r="E123" t="inlineStr">
        <is>
          <t>89041</t>
        </is>
      </c>
      <c r="F123" t="inlineStr">
        <is>
          <t>17,990</t>
        </is>
      </c>
      <c r="G123" t="inlineStr">
        <is>
          <t>0,560</t>
        </is>
      </c>
      <c r="H123" t="inlineStr">
        <is>
          <t>1,095</t>
        </is>
      </c>
      <c r="I123" s="351" t="n">
        <v>41</v>
      </c>
      <c r="J123" t="inlineStr">
        <is>
          <t>0,034</t>
        </is>
      </c>
      <c r="K123" t="inlineStr">
        <is>
          <t>18,603</t>
        </is>
      </c>
      <c r="L123" t="inlineStr">
        <is>
          <t>1,153</t>
        </is>
      </c>
      <c r="M123" t="inlineStr">
        <is>
          <t>6,199</t>
        </is>
      </c>
      <c r="N123" t="inlineStr">
        <is>
          <t>In use</t>
        </is>
      </c>
    </row>
    <row r="124">
      <c r="A124" t="n">
        <v/>
      </c>
      <c r="B124" t="inlineStr">
        <is>
          <t>C6000-A:E2-1</t>
        </is>
      </c>
      <c r="C124" t="inlineStr">
        <is>
          <t>HIGH-SENSITIVITY TROPONIN T</t>
        </is>
      </c>
      <c r="D124" t="inlineStr">
        <is>
          <t>PC TN1</t>
        </is>
      </c>
      <c r="E124" t="inlineStr">
        <is>
          <t>657678</t>
        </is>
      </c>
      <c r="F124" t="inlineStr">
        <is>
          <t>29,100</t>
        </is>
      </c>
      <c r="G124" t="inlineStr">
        <is>
          <t>2,620</t>
        </is>
      </c>
      <c r="H124" t="inlineStr">
        <is>
          <t>0,166</t>
        </is>
      </c>
      <c r="I124" s="351" t="n">
        <v>23</v>
      </c>
      <c r="J124" t="inlineStr">
        <is>
          <t>0,015</t>
        </is>
      </c>
      <c r="K124" t="inlineStr">
        <is>
          <t>29,536</t>
        </is>
      </c>
      <c r="L124" t="inlineStr">
        <is>
          <t>1,852</t>
        </is>
      </c>
      <c r="M124" t="inlineStr">
        <is>
          <t>6,270</t>
        </is>
      </c>
      <c r="N124" t="inlineStr">
        <is>
          <t>In use</t>
        </is>
      </c>
    </row>
    <row r="125">
      <c r="A125" t="n">
        <v/>
      </c>
      <c r="B125" t="inlineStr">
        <is>
          <t>C6000-B:E3-1</t>
        </is>
      </c>
      <c r="C125" t="inlineStr">
        <is>
          <t>HIGH-SENSITIVITY TROPONIN T</t>
        </is>
      </c>
      <c r="D125" t="inlineStr">
        <is>
          <t>PC TN1-B</t>
        </is>
      </c>
      <c r="E125" t="inlineStr">
        <is>
          <t>657678</t>
        </is>
      </c>
      <c r="F125" t="inlineStr">
        <is>
          <t>29,100</t>
        </is>
      </c>
      <c r="G125" t="inlineStr">
        <is>
          <t>2,620</t>
        </is>
      </c>
      <c r="H125" t="inlineStr">
        <is>
          <t>0,236</t>
        </is>
      </c>
      <c r="I125" s="351" t="n">
        <v>22</v>
      </c>
      <c r="J125" t="inlineStr">
        <is>
          <t>0,021</t>
        </is>
      </c>
      <c r="K125" t="inlineStr">
        <is>
          <t>29,719</t>
        </is>
      </c>
      <c r="L125" t="inlineStr">
        <is>
          <t>0,449</t>
        </is>
      </c>
      <c r="M125" t="inlineStr">
        <is>
          <t>1,511</t>
        </is>
      </c>
      <c r="N125" t="inlineStr">
        <is>
          <t>In use</t>
        </is>
      </c>
    </row>
    <row r="126">
      <c r="A126" t="n">
        <v/>
      </c>
      <c r="B126" t="inlineStr">
        <is>
          <t>C6000-A:C1</t>
        </is>
      </c>
      <c r="C126" t="inlineStr">
        <is>
          <t>IGG CSF</t>
        </is>
      </c>
      <c r="D126" t="inlineStr">
        <is>
          <t>PNPUC TPC3</t>
        </is>
      </c>
      <c r="E126" t="inlineStr">
        <is>
          <t>673292</t>
        </is>
      </c>
      <c r="F126" t="inlineStr">
        <is>
          <t>21,200</t>
        </is>
      </c>
      <c r="G126" t="inlineStr">
        <is>
          <t>1,700</t>
        </is>
      </c>
      <c r="H126" t="inlineStr">
        <is>
          <t>-0,753</t>
        </is>
      </c>
      <c r="I126" s="351" t="n">
        <v>40</v>
      </c>
      <c r="J126" t="inlineStr">
        <is>
          <t>-0,060</t>
        </is>
      </c>
      <c r="K126" t="inlineStr">
        <is>
          <t>19,920</t>
        </is>
      </c>
      <c r="L126" t="inlineStr">
        <is>
          <t>1,074</t>
        </is>
      </c>
      <c r="M126" t="inlineStr">
        <is>
          <t>5,392</t>
        </is>
      </c>
      <c r="N126" t="inlineStr">
        <is>
          <t>In use</t>
        </is>
      </c>
    </row>
    <row r="127">
      <c r="A127" t="n">
        <v/>
      </c>
      <c r="B127" t="inlineStr">
        <is>
          <t>C6000-A:C1</t>
        </is>
      </c>
      <c r="C127" t="inlineStr">
        <is>
          <t>IGG CSF</t>
        </is>
      </c>
      <c r="D127" t="inlineStr">
        <is>
          <t>PPPUC TPC3</t>
        </is>
      </c>
      <c r="E127" t="inlineStr">
        <is>
          <t>646927</t>
        </is>
      </c>
      <c r="F127" t="inlineStr">
        <is>
          <t>129,000</t>
        </is>
      </c>
      <c r="G127" t="inlineStr">
        <is>
          <t>10,000</t>
        </is>
      </c>
      <c r="H127" t="inlineStr">
        <is>
          <t>-0,264</t>
        </is>
      </c>
      <c r="I127" s="351" t="n">
        <v>40</v>
      </c>
      <c r="J127" t="inlineStr">
        <is>
          <t>-0,020</t>
        </is>
      </c>
      <c r="K127" t="inlineStr">
        <is>
          <t>126,363</t>
        </is>
      </c>
      <c r="L127" t="inlineStr">
        <is>
          <t>3,356</t>
        </is>
      </c>
      <c r="M127" t="inlineStr">
        <is>
          <t>2,656</t>
        </is>
      </c>
      <c r="N127" t="inlineStr">
        <is>
          <t>In use</t>
        </is>
      </c>
    </row>
    <row r="128">
      <c r="A128" t="n">
        <v/>
      </c>
      <c r="B128" t="inlineStr">
        <is>
          <t>C6000-B:C2</t>
        </is>
      </c>
      <c r="C128" t="inlineStr">
        <is>
          <t>IMMUNOGLOBULIN A</t>
        </is>
      </c>
      <c r="D128" t="inlineStr">
        <is>
          <t>PCCC 2-B</t>
        </is>
      </c>
      <c r="E128" t="inlineStr">
        <is>
          <t>535719</t>
        </is>
      </c>
      <c r="F128" t="inlineStr">
        <is>
          <t>2,260</t>
        </is>
      </c>
      <c r="G128" t="inlineStr">
        <is>
          <t>0,180</t>
        </is>
      </c>
      <c r="H128" t="inlineStr">
        <is>
          <t>-0,092</t>
        </is>
      </c>
      <c r="I128" s="351" t="n">
        <v>26</v>
      </c>
      <c r="J128" t="inlineStr">
        <is>
          <t>-0,007</t>
        </is>
      </c>
      <c r="K128" t="inlineStr">
        <is>
          <t>2,243</t>
        </is>
      </c>
      <c r="L128" t="inlineStr">
        <is>
          <t>0,035</t>
        </is>
      </c>
      <c r="M128" t="inlineStr">
        <is>
          <t>1,559</t>
        </is>
      </c>
      <c r="N128" t="inlineStr">
        <is>
          <t>In use</t>
        </is>
      </c>
    </row>
    <row r="129">
      <c r="A129" t="n">
        <v/>
      </c>
      <c r="B129" t="inlineStr">
        <is>
          <t>C6000-B:C2</t>
        </is>
      </c>
      <c r="C129" t="inlineStr">
        <is>
          <t>IMMUNOGLOBULIN A</t>
        </is>
      </c>
      <c r="D129" t="inlineStr">
        <is>
          <t>PCCC 1-B</t>
        </is>
      </c>
      <c r="E129" t="inlineStr">
        <is>
          <t>525205</t>
        </is>
      </c>
      <c r="F129" t="inlineStr">
        <is>
          <t>1,540</t>
        </is>
      </c>
      <c r="G129" t="inlineStr">
        <is>
          <t>0,120</t>
        </is>
      </c>
      <c r="H129" t="inlineStr">
        <is>
          <t>-0,476</t>
        </is>
      </c>
      <c r="I129" s="351" t="n">
        <v>31</v>
      </c>
      <c r="J129" t="inlineStr">
        <is>
          <t>-0,037</t>
        </is>
      </c>
      <c r="K129" t="inlineStr">
        <is>
          <t>1,483</t>
        </is>
      </c>
      <c r="L129" t="inlineStr">
        <is>
          <t>0,028</t>
        </is>
      </c>
      <c r="M129" t="inlineStr">
        <is>
          <t>1,861</t>
        </is>
      </c>
      <c r="N129" t="inlineStr">
        <is>
          <t>In use</t>
        </is>
      </c>
    </row>
    <row r="130">
      <c r="A130" t="n">
        <v/>
      </c>
      <c r="B130" t="inlineStr">
        <is>
          <t>C6000-B:C2</t>
        </is>
      </c>
      <c r="C130" t="inlineStr">
        <is>
          <t>IMMUNOGLOBULIN G</t>
        </is>
      </c>
      <c r="D130" t="inlineStr">
        <is>
          <t>PCCC 2-B</t>
        </is>
      </c>
      <c r="E130" t="inlineStr">
        <is>
          <t>535719</t>
        </is>
      </c>
      <c r="F130" t="inlineStr">
        <is>
          <t>11,200</t>
        </is>
      </c>
      <c r="G130" t="inlineStr">
        <is>
          <t>0,700</t>
        </is>
      </c>
      <c r="H130" t="inlineStr">
        <is>
          <t>0,744</t>
        </is>
      </c>
      <c r="I130" s="351" t="n">
        <v>28</v>
      </c>
      <c r="J130" t="inlineStr">
        <is>
          <t>0,047</t>
        </is>
      </c>
      <c r="K130" t="inlineStr">
        <is>
          <t>11,721</t>
        </is>
      </c>
      <c r="L130" t="inlineStr">
        <is>
          <t>0,285</t>
        </is>
      </c>
      <c r="M130" t="inlineStr">
        <is>
          <t>2,433</t>
        </is>
      </c>
      <c r="N130" t="inlineStr">
        <is>
          <t>In use</t>
        </is>
      </c>
    </row>
    <row r="131">
      <c r="A131" t="n">
        <v/>
      </c>
      <c r="B131" t="inlineStr">
        <is>
          <t>C6000-B:C2</t>
        </is>
      </c>
      <c r="C131" t="inlineStr">
        <is>
          <t>IMMUNOGLOBULIN G</t>
        </is>
      </c>
      <c r="D131" t="inlineStr">
        <is>
          <t>PCCC 1-B</t>
        </is>
      </c>
      <c r="E131" t="inlineStr">
        <is>
          <t>525205</t>
        </is>
      </c>
      <c r="F131" t="inlineStr">
        <is>
          <t>7,350</t>
        </is>
      </c>
      <c r="G131" t="inlineStr">
        <is>
          <t>0,440</t>
        </is>
      </c>
      <c r="H131" t="inlineStr">
        <is>
          <t>0,758</t>
        </is>
      </c>
      <c r="I131" s="351" t="n">
        <v>33</v>
      </c>
      <c r="J131" t="inlineStr">
        <is>
          <t>0,045</t>
        </is>
      </c>
      <c r="K131" t="inlineStr">
        <is>
          <t>7,684</t>
        </is>
      </c>
      <c r="L131" t="inlineStr">
        <is>
          <t>0,201</t>
        </is>
      </c>
      <c r="M131" t="inlineStr">
        <is>
          <t>2,622</t>
        </is>
      </c>
      <c r="N131" t="inlineStr">
        <is>
          <t>In use</t>
        </is>
      </c>
    </row>
    <row r="132">
      <c r="A132" t="n">
        <v/>
      </c>
      <c r="B132" t="inlineStr">
        <is>
          <t>C6000-B:C2</t>
        </is>
      </c>
      <c r="C132" t="inlineStr">
        <is>
          <t>IMMUNOGLOBULIN M</t>
        </is>
      </c>
      <c r="D132" t="inlineStr">
        <is>
          <t>PCCC 2-B</t>
        </is>
      </c>
      <c r="E132" t="inlineStr">
        <is>
          <t>535719</t>
        </is>
      </c>
      <c r="F132" t="inlineStr">
        <is>
          <t>1,020</t>
        </is>
      </c>
      <c r="G132" t="inlineStr">
        <is>
          <t>0,080</t>
        </is>
      </c>
      <c r="H132" t="inlineStr">
        <is>
          <t>0,456</t>
        </is>
      </c>
      <c r="I132" s="351" t="n">
        <v>26</v>
      </c>
      <c r="J132" t="inlineStr">
        <is>
          <t>0,036</t>
        </is>
      </c>
      <c r="K132" t="inlineStr">
        <is>
          <t>1,056</t>
        </is>
      </c>
      <c r="L132" t="inlineStr">
        <is>
          <t>0,019</t>
        </is>
      </c>
      <c r="M132" t="inlineStr">
        <is>
          <t>1,812</t>
        </is>
      </c>
      <c r="N132" t="inlineStr">
        <is>
          <t>In use</t>
        </is>
      </c>
    </row>
    <row r="133">
      <c r="A133" t="n">
        <v/>
      </c>
      <c r="B133" t="inlineStr">
        <is>
          <t>C6000-B:C2</t>
        </is>
      </c>
      <c r="C133" t="inlineStr">
        <is>
          <t>IMMUNOGLOBULIN M</t>
        </is>
      </c>
      <c r="D133" t="inlineStr">
        <is>
          <t>PCCC 1-B</t>
        </is>
      </c>
      <c r="E133" t="inlineStr">
        <is>
          <t>525205</t>
        </is>
      </c>
      <c r="F133" t="inlineStr">
        <is>
          <t>0,623</t>
        </is>
      </c>
      <c r="G133" t="inlineStr">
        <is>
          <t>0,050</t>
        </is>
      </c>
      <c r="H133" t="inlineStr">
        <is>
          <t>1,043</t>
        </is>
      </c>
      <c r="I133" s="351" t="n">
        <v>32</v>
      </c>
      <c r="J133" t="inlineStr">
        <is>
          <t>0,084</t>
        </is>
      </c>
      <c r="K133" t="inlineStr">
        <is>
          <t>0,675</t>
        </is>
      </c>
      <c r="L133" t="inlineStr">
        <is>
          <t>0,019</t>
        </is>
      </c>
      <c r="M133" t="inlineStr">
        <is>
          <t>2,831</t>
        </is>
      </c>
      <c r="N133" t="inlineStr">
        <is>
          <t>In use</t>
        </is>
      </c>
    </row>
    <row r="134">
      <c r="A134" t="n">
        <v/>
      </c>
      <c r="B134" t="inlineStr">
        <is>
          <t>C6000-B:C2</t>
        </is>
      </c>
      <c r="C134" t="inlineStr">
        <is>
          <t>INORGANIC PHOSPHATE URINE</t>
        </is>
      </c>
      <c r="D134" t="inlineStr">
        <is>
          <t>Ran-Liq 3</t>
        </is>
      </c>
      <c r="E134" t="inlineStr">
        <is>
          <t>1238UC</t>
        </is>
      </c>
      <c r="F134" t="inlineStr">
        <is>
          <t>13,800</t>
        </is>
      </c>
      <c r="G134" t="inlineStr">
        <is>
          <t>1,400</t>
        </is>
      </c>
      <c r="H134" t="inlineStr">
        <is>
          <t>0,539</t>
        </is>
      </c>
      <c r="I134" s="351" t="n">
        <v>26</v>
      </c>
      <c r="J134" t="inlineStr">
        <is>
          <t>0,055</t>
        </is>
      </c>
      <c r="K134" t="inlineStr">
        <is>
          <t>14,555</t>
        </is>
      </c>
      <c r="L134" t="inlineStr">
        <is>
          <t>0,451</t>
        </is>
      </c>
      <c r="M134" t="inlineStr">
        <is>
          <t>3,102</t>
        </is>
      </c>
      <c r="N134" t="inlineStr">
        <is>
          <t>In use</t>
        </is>
      </c>
    </row>
    <row r="135">
      <c r="A135" t="n">
        <v/>
      </c>
      <c r="B135" t="inlineStr">
        <is>
          <t>C6000-B:C2</t>
        </is>
      </c>
      <c r="C135" t="inlineStr">
        <is>
          <t>INORGANIC PHOSPHATE URINE</t>
        </is>
      </c>
      <c r="D135" t="inlineStr">
        <is>
          <t>Ran-Liq 2</t>
        </is>
      </c>
      <c r="E135" t="inlineStr">
        <is>
          <t>1237UC</t>
        </is>
      </c>
      <c r="F135" t="inlineStr">
        <is>
          <t>8,230</t>
        </is>
      </c>
      <c r="G135" t="inlineStr">
        <is>
          <t>0,830</t>
        </is>
      </c>
      <c r="H135" t="inlineStr">
        <is>
          <t>0,545</t>
        </is>
      </c>
      <c r="I135" s="351" t="n">
        <v>26</v>
      </c>
      <c r="J135" t="inlineStr">
        <is>
          <t>0,055</t>
        </is>
      </c>
      <c r="K135" t="inlineStr">
        <is>
          <t>8,682</t>
        </is>
      </c>
      <c r="L135" t="inlineStr">
        <is>
          <t>0,267</t>
        </is>
      </c>
      <c r="M135" t="inlineStr">
        <is>
          <t>3,076</t>
        </is>
      </c>
      <c r="N135" t="inlineStr">
        <is>
          <t>In use</t>
        </is>
      </c>
    </row>
    <row r="136">
      <c r="A136" t="n">
        <v/>
      </c>
      <c r="B136" t="inlineStr">
        <is>
          <t>C6000-A:E1-2</t>
        </is>
      </c>
      <c r="C136" t="inlineStr">
        <is>
          <t>INSULIN</t>
        </is>
      </c>
      <c r="D136" t="inlineStr">
        <is>
          <t>RIAP L3</t>
        </is>
      </c>
      <c r="E136" t="inlineStr">
        <is>
          <t>2181EC</t>
        </is>
      </c>
      <c r="F136" t="inlineStr">
        <is>
          <t>28,800</t>
        </is>
      </c>
      <c r="G136" t="inlineStr">
        <is>
          <t>3,600</t>
        </is>
      </c>
      <c r="H136" t="inlineStr">
        <is>
          <t>-0,092</t>
        </is>
      </c>
      <c r="I136" s="351" t="n">
        <v>45</v>
      </c>
      <c r="J136" t="inlineStr">
        <is>
          <t>-0,012</t>
        </is>
      </c>
      <c r="K136" t="inlineStr">
        <is>
          <t>28,468</t>
        </is>
      </c>
      <c r="L136" t="inlineStr">
        <is>
          <t>1,004</t>
        </is>
      </c>
      <c r="M136" t="inlineStr">
        <is>
          <t>3,529</t>
        </is>
      </c>
      <c r="N136" t="inlineStr">
        <is>
          <t>In use</t>
        </is>
      </c>
    </row>
    <row r="137">
      <c r="A137" t="n">
        <v/>
      </c>
      <c r="B137" t="inlineStr">
        <is>
          <t>C6000-A:E1-2</t>
        </is>
      </c>
      <c r="C137" t="inlineStr">
        <is>
          <t>INSULIN</t>
        </is>
      </c>
      <c r="D137" t="inlineStr">
        <is>
          <t>RIAP L2</t>
        </is>
      </c>
      <c r="E137" t="inlineStr">
        <is>
          <t>2228EC</t>
        </is>
      </c>
      <c r="F137" t="inlineStr">
        <is>
          <t>16,100</t>
        </is>
      </c>
      <c r="G137" t="inlineStr">
        <is>
          <t>2,000</t>
        </is>
      </c>
      <c r="H137" t="inlineStr">
        <is>
          <t>-0,148</t>
        </is>
      </c>
      <c r="I137" s="351" t="n">
        <v>41</v>
      </c>
      <c r="J137" t="inlineStr">
        <is>
          <t>-0,018</t>
        </is>
      </c>
      <c r="K137" t="inlineStr">
        <is>
          <t>15,803</t>
        </is>
      </c>
      <c r="L137" t="inlineStr">
        <is>
          <t>0,875</t>
        </is>
      </c>
      <c r="M137" t="inlineStr">
        <is>
          <t>5,536</t>
        </is>
      </c>
      <c r="N137" t="inlineStr">
        <is>
          <t>In use</t>
        </is>
      </c>
    </row>
    <row r="138">
      <c r="A138" t="n">
        <v/>
      </c>
      <c r="B138" t="inlineStr">
        <is>
          <t>C6000-A:C1</t>
        </is>
      </c>
      <c r="C138" t="inlineStr">
        <is>
          <t>IRON</t>
        </is>
      </c>
      <c r="D138" t="inlineStr">
        <is>
          <t>PCCC 1</t>
        </is>
      </c>
      <c r="E138" t="inlineStr">
        <is>
          <t>525205</t>
        </is>
      </c>
      <c r="F138" t="inlineStr">
        <is>
          <t>19,300</t>
        </is>
      </c>
      <c r="G138" t="inlineStr">
        <is>
          <t>1,200</t>
        </is>
      </c>
      <c r="H138" t="inlineStr">
        <is>
          <t>0,165</t>
        </is>
      </c>
      <c r="I138" s="351" t="n">
        <v>43</v>
      </c>
      <c r="J138" t="inlineStr">
        <is>
          <t>0,010</t>
        </is>
      </c>
      <c r="K138" t="inlineStr">
        <is>
          <t>19,498</t>
        </is>
      </c>
      <c r="L138" t="inlineStr">
        <is>
          <t>0,646</t>
        </is>
      </c>
      <c r="M138" t="inlineStr">
        <is>
          <t>3,315</t>
        </is>
      </c>
      <c r="N138" t="inlineStr">
        <is>
          <t>In use</t>
        </is>
      </c>
    </row>
    <row r="139">
      <c r="A139" t="n">
        <v/>
      </c>
      <c r="B139" t="inlineStr">
        <is>
          <t>C6000-A:C1</t>
        </is>
      </c>
      <c r="C139" t="inlineStr">
        <is>
          <t>IRON</t>
        </is>
      </c>
      <c r="D139" t="inlineStr">
        <is>
          <t>PCCC 2</t>
        </is>
      </c>
      <c r="E139" t="inlineStr">
        <is>
          <t>535719</t>
        </is>
      </c>
      <c r="F139" t="inlineStr">
        <is>
          <t>44,200</t>
        </is>
      </c>
      <c r="G139" t="inlineStr">
        <is>
          <t>2,700</t>
        </is>
      </c>
      <c r="H139" t="inlineStr">
        <is>
          <t>-0,241</t>
        </is>
      </c>
      <c r="I139" s="351" t="n">
        <v>41</v>
      </c>
      <c r="J139" t="inlineStr">
        <is>
          <t>-0,015</t>
        </is>
      </c>
      <c r="K139" t="inlineStr">
        <is>
          <t>43,549</t>
        </is>
      </c>
      <c r="L139" t="inlineStr">
        <is>
          <t>0,683</t>
        </is>
      </c>
      <c r="M139" t="inlineStr">
        <is>
          <t>1,568</t>
        </is>
      </c>
      <c r="N139" t="inlineStr">
        <is>
          <t>In use</t>
        </is>
      </c>
    </row>
    <row r="140">
      <c r="A140" t="n">
        <v/>
      </c>
      <c r="B140" t="inlineStr">
        <is>
          <t>C6000-B:C2</t>
        </is>
      </c>
      <c r="C140" t="inlineStr">
        <is>
          <t>LACTATE</t>
        </is>
      </c>
      <c r="D140" t="inlineStr">
        <is>
          <t>PCCC 2-B</t>
        </is>
      </c>
      <c r="E140" t="inlineStr">
        <is>
          <t>535719</t>
        </is>
      </c>
      <c r="F140" t="inlineStr">
        <is>
          <t>3,820</t>
        </is>
      </c>
      <c r="G140" t="inlineStr">
        <is>
          <t>0,230</t>
        </is>
      </c>
      <c r="H140" t="inlineStr">
        <is>
          <t>-0,081</t>
        </is>
      </c>
      <c r="I140" s="351" t="n">
        <v>39</v>
      </c>
      <c r="J140" t="inlineStr">
        <is>
          <t>-0,005</t>
        </is>
      </c>
      <c r="K140" t="inlineStr">
        <is>
          <t>3,801</t>
        </is>
      </c>
      <c r="L140" t="inlineStr">
        <is>
          <t>0,066</t>
        </is>
      </c>
      <c r="M140" t="inlineStr">
        <is>
          <t>1,723</t>
        </is>
      </c>
      <c r="N140" t="inlineStr">
        <is>
          <t>In use</t>
        </is>
      </c>
    </row>
    <row r="141">
      <c r="A141" t="n">
        <v/>
      </c>
      <c r="B141" t="inlineStr">
        <is>
          <t>C6000-B:C2</t>
        </is>
      </c>
      <c r="C141" t="inlineStr">
        <is>
          <t>LACTATE</t>
        </is>
      </c>
      <c r="D141" t="inlineStr">
        <is>
          <t>PCCC 1-B</t>
        </is>
      </c>
      <c r="E141" t="inlineStr">
        <is>
          <t>525205</t>
        </is>
      </c>
      <c r="F141" t="inlineStr">
        <is>
          <t>1,780</t>
        </is>
      </c>
      <c r="G141" t="inlineStr">
        <is>
          <t>0,110</t>
        </is>
      </c>
      <c r="H141" t="inlineStr">
        <is>
          <t>-0,305</t>
        </is>
      </c>
      <c r="I141" s="351" t="n">
        <v>45</v>
      </c>
      <c r="J141" t="inlineStr">
        <is>
          <t>-0,019</t>
        </is>
      </c>
      <c r="K141" t="inlineStr">
        <is>
          <t>1,746</t>
        </is>
      </c>
      <c r="L141" t="inlineStr">
        <is>
          <t>0,032</t>
        </is>
      </c>
      <c r="M141" t="inlineStr">
        <is>
          <t>1,828</t>
        </is>
      </c>
      <c r="N141" t="inlineStr">
        <is>
          <t>In use</t>
        </is>
      </c>
    </row>
    <row r="142">
      <c r="A142" t="n">
        <v/>
      </c>
      <c r="B142" t="inlineStr">
        <is>
          <t>C6000-A:C1</t>
        </is>
      </c>
      <c r="C142" t="inlineStr">
        <is>
          <t>LACTATE DEHYDROGENASE</t>
        </is>
      </c>
      <c r="D142" t="inlineStr">
        <is>
          <t>PCCC 1</t>
        </is>
      </c>
      <c r="E142" t="inlineStr">
        <is>
          <t>525205</t>
        </is>
      </c>
      <c r="F142" t="inlineStr">
        <is>
          <t>164,000</t>
        </is>
      </c>
      <c r="G142" t="inlineStr">
        <is>
          <t>10,000</t>
        </is>
      </c>
      <c r="H142" t="inlineStr">
        <is>
          <t>0,493</t>
        </is>
      </c>
      <c r="I142" s="351" t="n">
        <v>44</v>
      </c>
      <c r="J142" t="inlineStr">
        <is>
          <t>0,030</t>
        </is>
      </c>
      <c r="K142" t="inlineStr">
        <is>
          <t>168,932</t>
        </is>
      </c>
      <c r="L142" t="inlineStr">
        <is>
          <t>4,008</t>
        </is>
      </c>
      <c r="M142" t="inlineStr">
        <is>
          <t>2,373</t>
        </is>
      </c>
      <c r="N142" t="inlineStr">
        <is>
          <t>In use</t>
        </is>
      </c>
    </row>
    <row r="143">
      <c r="A143" t="n">
        <v/>
      </c>
      <c r="B143" t="inlineStr">
        <is>
          <t>C6000-A:C1</t>
        </is>
      </c>
      <c r="C143" t="inlineStr">
        <is>
          <t>LACTATE DEHYDROGENASE</t>
        </is>
      </c>
      <c r="D143" t="inlineStr">
        <is>
          <t>PCCC 2</t>
        </is>
      </c>
      <c r="E143" t="inlineStr">
        <is>
          <t>535719</t>
        </is>
      </c>
      <c r="F143" t="inlineStr">
        <is>
          <t>299,000</t>
        </is>
      </c>
      <c r="G143" t="inlineStr">
        <is>
          <t>18,000</t>
        </is>
      </c>
      <c r="H143" t="inlineStr">
        <is>
          <t>0,397</t>
        </is>
      </c>
      <c r="I143" s="351" t="n">
        <v>43</v>
      </c>
      <c r="J143" t="inlineStr">
        <is>
          <t>0,024</t>
        </is>
      </c>
      <c r="K143" t="inlineStr">
        <is>
          <t>306,140</t>
        </is>
      </c>
      <c r="L143" t="inlineStr">
        <is>
          <t>9,528</t>
        </is>
      </c>
      <c r="M143" t="inlineStr">
        <is>
          <t>3,112</t>
        </is>
      </c>
      <c r="N143" t="inlineStr">
        <is>
          <t>In use</t>
        </is>
      </c>
    </row>
    <row r="144">
      <c r="A144" t="n">
        <v/>
      </c>
      <c r="B144" t="inlineStr">
        <is>
          <t>C6000-B:C2</t>
        </is>
      </c>
      <c r="C144" t="inlineStr">
        <is>
          <t>LACTATE DEHYDROGENASE</t>
        </is>
      </c>
      <c r="D144" t="inlineStr">
        <is>
          <t>PCCC 2-B</t>
        </is>
      </c>
      <c r="E144" t="inlineStr">
        <is>
          <t>535719</t>
        </is>
      </c>
      <c r="F144" t="inlineStr">
        <is>
          <t>299,000</t>
        </is>
      </c>
      <c r="G144" t="inlineStr">
        <is>
          <t>18,000</t>
        </is>
      </c>
      <c r="H144" t="inlineStr">
        <is>
          <t>0,133</t>
        </is>
      </c>
      <c r="I144" s="351" t="n">
        <v>36</v>
      </c>
      <c r="J144" t="inlineStr">
        <is>
          <t>0,008</t>
        </is>
      </c>
      <c r="K144" t="inlineStr">
        <is>
          <t>301,389</t>
        </is>
      </c>
      <c r="L144" t="inlineStr">
        <is>
          <t>8,846</t>
        </is>
      </c>
      <c r="M144" t="inlineStr">
        <is>
          <t>2,935</t>
        </is>
      </c>
      <c r="N144" t="inlineStr">
        <is>
          <t>In use</t>
        </is>
      </c>
    </row>
    <row r="145">
      <c r="A145" t="n">
        <v/>
      </c>
      <c r="B145" t="inlineStr">
        <is>
          <t>C6000-B:C2</t>
        </is>
      </c>
      <c r="C145" t="inlineStr">
        <is>
          <t>LACTATE DEHYDROGENASE</t>
        </is>
      </c>
      <c r="D145" t="inlineStr">
        <is>
          <t>PCCC 1-B</t>
        </is>
      </c>
      <c r="E145" t="inlineStr">
        <is>
          <t>525205</t>
        </is>
      </c>
      <c r="F145" t="inlineStr">
        <is>
          <t>164,000</t>
        </is>
      </c>
      <c r="G145" t="inlineStr">
        <is>
          <t>10,000</t>
        </is>
      </c>
      <c r="H145" t="inlineStr">
        <is>
          <t>0,407</t>
        </is>
      </c>
      <c r="I145" s="351" t="n">
        <v>42</v>
      </c>
      <c r="J145" t="inlineStr">
        <is>
          <t>0,025</t>
        </is>
      </c>
      <c r="K145" t="inlineStr">
        <is>
          <t>168,071</t>
        </is>
      </c>
      <c r="L145" t="inlineStr">
        <is>
          <t>6,482</t>
        </is>
      </c>
      <c r="M145" t="inlineStr">
        <is>
          <t>3,857</t>
        </is>
      </c>
      <c r="N145" t="inlineStr">
        <is>
          <t>In use</t>
        </is>
      </c>
    </row>
    <row r="146">
      <c r="A146" t="n">
        <v/>
      </c>
      <c r="B146" t="inlineStr">
        <is>
          <t>C6000-A:C1</t>
        </is>
      </c>
      <c r="C146" t="inlineStr">
        <is>
          <t>LIPASE</t>
        </is>
      </c>
      <c r="D146" t="inlineStr">
        <is>
          <t>PCCC 1</t>
        </is>
      </c>
      <c r="E146" t="inlineStr">
        <is>
          <t>525205</t>
        </is>
      </c>
      <c r="F146" t="inlineStr">
        <is>
          <t>45,000</t>
        </is>
      </c>
      <c r="G146" t="inlineStr">
        <is>
          <t>2,700</t>
        </is>
      </c>
      <c r="H146" t="inlineStr">
        <is>
          <t>-0,460</t>
        </is>
      </c>
      <c r="I146" s="351" t="n">
        <v>48</v>
      </c>
      <c r="J146" t="inlineStr">
        <is>
          <t>-0,028</t>
        </is>
      </c>
      <c r="K146" t="inlineStr">
        <is>
          <t>43,758</t>
        </is>
      </c>
      <c r="L146" t="inlineStr">
        <is>
          <t>1,659</t>
        </is>
      </c>
      <c r="M146" t="inlineStr">
        <is>
          <t>3,791</t>
        </is>
      </c>
      <c r="N146" t="inlineStr">
        <is>
          <t>In use</t>
        </is>
      </c>
    </row>
    <row r="147">
      <c r="A147" t="n">
        <v/>
      </c>
      <c r="B147" t="inlineStr">
        <is>
          <t>C6000-A:C1</t>
        </is>
      </c>
      <c r="C147" t="inlineStr">
        <is>
          <t>LIPASE</t>
        </is>
      </c>
      <c r="D147" t="inlineStr">
        <is>
          <t>PCCC 2</t>
        </is>
      </c>
      <c r="E147" t="inlineStr">
        <is>
          <t>535719</t>
        </is>
      </c>
      <c r="F147" t="inlineStr">
        <is>
          <t>100,000</t>
        </is>
      </c>
      <c r="G147" t="inlineStr">
        <is>
          <t>6,000</t>
        </is>
      </c>
      <c r="H147" t="inlineStr">
        <is>
          <t>-0,517</t>
        </is>
      </c>
      <c r="I147" s="351" t="n">
        <v>47</v>
      </c>
      <c r="J147" t="inlineStr">
        <is>
          <t>-0,031</t>
        </is>
      </c>
      <c r="K147" t="inlineStr">
        <is>
          <t>96,900</t>
        </is>
      </c>
      <c r="L147" t="inlineStr">
        <is>
          <t>3,516</t>
        </is>
      </c>
      <c r="M147" t="inlineStr">
        <is>
          <t>3,628</t>
        </is>
      </c>
      <c r="N147" t="inlineStr">
        <is>
          <t>In use</t>
        </is>
      </c>
    </row>
    <row r="148">
      <c r="A148" t="n">
        <v/>
      </c>
      <c r="B148" t="inlineStr">
        <is>
          <t>C6000-B:C2</t>
        </is>
      </c>
      <c r="C148" t="inlineStr">
        <is>
          <t>LIPOPROTEIN A2</t>
        </is>
      </c>
      <c r="D148" t="inlineStr">
        <is>
          <t>PC LPA 1</t>
        </is>
      </c>
      <c r="E148" t="inlineStr">
        <is>
          <t>520719</t>
        </is>
      </c>
      <c r="F148" t="inlineStr">
        <is>
          <t>44,800</t>
        </is>
      </c>
      <c r="G148" t="inlineStr">
        <is>
          <t>3,000</t>
        </is>
      </c>
      <c r="H148" t="inlineStr">
        <is>
          <t>-0,251</t>
        </is>
      </c>
      <c r="I148" s="351" t="n">
        <v>8</v>
      </c>
      <c r="J148" t="inlineStr">
        <is>
          <t>-0,017</t>
        </is>
      </c>
      <c r="K148" t="inlineStr">
        <is>
          <t>44,048</t>
        </is>
      </c>
      <c r="L148" t="inlineStr">
        <is>
          <t>1,033</t>
        </is>
      </c>
      <c r="M148" t="inlineStr">
        <is>
          <t>2,345</t>
        </is>
      </c>
      <c r="N148" t="inlineStr">
        <is>
          <t>In use</t>
        </is>
      </c>
    </row>
    <row r="149">
      <c r="A149" t="n">
        <v/>
      </c>
      <c r="B149" t="inlineStr">
        <is>
          <t>C6000-B:C2</t>
        </is>
      </c>
      <c r="C149" t="inlineStr">
        <is>
          <t>LIPOPROTEIN A2</t>
        </is>
      </c>
      <c r="D149" t="inlineStr">
        <is>
          <t>PC LPA 2</t>
        </is>
      </c>
      <c r="E149" t="inlineStr">
        <is>
          <t>520720</t>
        </is>
      </c>
      <c r="F149" t="inlineStr">
        <is>
          <t>112,000</t>
        </is>
      </c>
      <c r="G149" t="inlineStr">
        <is>
          <t>7,000</t>
        </is>
      </c>
      <c r="H149" t="inlineStr">
        <is>
          <t>0,546</t>
        </is>
      </c>
      <c r="I149" s="351" t="n">
        <v>8</v>
      </c>
      <c r="J149" t="inlineStr">
        <is>
          <t>0,034</t>
        </is>
      </c>
      <c r="K149" t="inlineStr">
        <is>
          <t>115,819</t>
        </is>
      </c>
      <c r="L149" t="inlineStr">
        <is>
          <t>3,991</t>
        </is>
      </c>
      <c r="M149" t="inlineStr">
        <is>
          <t>3,446</t>
        </is>
      </c>
      <c r="N149" t="inlineStr">
        <is>
          <t>In use</t>
        </is>
      </c>
    </row>
    <row r="150">
      <c r="A150" t="n">
        <v/>
      </c>
      <c r="B150" t="inlineStr">
        <is>
          <t>C6000-B:C2</t>
        </is>
      </c>
      <c r="C150" t="inlineStr">
        <is>
          <t>LITHIUM</t>
        </is>
      </c>
      <c r="D150" t="inlineStr">
        <is>
          <t>PCCC 2-B</t>
        </is>
      </c>
      <c r="E150" t="inlineStr">
        <is>
          <t>535719</t>
        </is>
      </c>
      <c r="F150" t="inlineStr">
        <is>
          <t>1,810</t>
        </is>
      </c>
      <c r="G150" t="inlineStr">
        <is>
          <t>0,070</t>
        </is>
      </c>
      <c r="H150" t="inlineStr">
        <is>
          <t>-0,113</t>
        </is>
      </c>
      <c r="I150" s="351" t="n">
        <v>43</v>
      </c>
      <c r="J150" t="inlineStr">
        <is>
          <t>-0,004</t>
        </is>
      </c>
      <c r="K150" t="inlineStr">
        <is>
          <t>1,802</t>
        </is>
      </c>
      <c r="L150" t="inlineStr">
        <is>
          <t>0,070</t>
        </is>
      </c>
      <c r="M150" t="inlineStr">
        <is>
          <t>3,885</t>
        </is>
      </c>
      <c r="N150" t="inlineStr">
        <is>
          <t>In use</t>
        </is>
      </c>
    </row>
    <row r="151">
      <c r="A151" t="n">
        <v/>
      </c>
      <c r="B151" t="inlineStr">
        <is>
          <t>C6000-B:C2</t>
        </is>
      </c>
      <c r="C151" t="inlineStr">
        <is>
          <t>LITHIUM</t>
        </is>
      </c>
      <c r="D151" t="inlineStr">
        <is>
          <t>PCCC 1-B</t>
        </is>
      </c>
      <c r="E151" t="inlineStr">
        <is>
          <t>525205</t>
        </is>
      </c>
      <c r="F151" t="inlineStr">
        <is>
          <t>0,935</t>
        </is>
      </c>
      <c r="G151" t="inlineStr">
        <is>
          <t>0,037</t>
        </is>
      </c>
      <c r="H151" t="inlineStr">
        <is>
          <t>-0,196</t>
        </is>
      </c>
      <c r="I151" s="351" t="n">
        <v>49</v>
      </c>
      <c r="J151" t="inlineStr">
        <is>
          <t>-0,008</t>
        </is>
      </c>
      <c r="K151" t="inlineStr">
        <is>
          <t>0,928</t>
        </is>
      </c>
      <c r="L151" t="inlineStr">
        <is>
          <t>0,044</t>
        </is>
      </c>
      <c r="M151" t="inlineStr">
        <is>
          <t>4,715</t>
        </is>
      </c>
      <c r="N151" t="inlineStr">
        <is>
          <t>In use</t>
        </is>
      </c>
    </row>
    <row r="152">
      <c r="A152" t="n">
        <v/>
      </c>
      <c r="B152" t="inlineStr">
        <is>
          <t>C6000-A:E1-2</t>
        </is>
      </c>
      <c r="C152" t="inlineStr">
        <is>
          <t>LUTEINISING HORMONE</t>
        </is>
      </c>
      <c r="D152" t="inlineStr">
        <is>
          <t>RIAP L3</t>
        </is>
      </c>
      <c r="E152" t="inlineStr">
        <is>
          <t>2181EC</t>
        </is>
      </c>
      <c r="F152" t="inlineStr">
        <is>
          <t>55,020</t>
        </is>
      </c>
      <c r="G152" t="inlineStr">
        <is>
          <t>1,960</t>
        </is>
      </c>
      <c r="H152" t="inlineStr">
        <is>
          <t>1,289</t>
        </is>
      </c>
      <c r="I152" s="351" t="n">
        <v>41</v>
      </c>
      <c r="J152" t="inlineStr">
        <is>
          <t>0,046</t>
        </is>
      </c>
      <c r="K152" t="inlineStr">
        <is>
          <t>57,546</t>
        </is>
      </c>
      <c r="L152" t="inlineStr">
        <is>
          <t>1,251</t>
        </is>
      </c>
      <c r="M152" t="inlineStr">
        <is>
          <t>2,174</t>
        </is>
      </c>
      <c r="N152" t="inlineStr">
        <is>
          <t>In use</t>
        </is>
      </c>
    </row>
    <row r="153">
      <c r="A153" t="n">
        <v/>
      </c>
      <c r="B153" t="inlineStr">
        <is>
          <t>C6000-A:E1-2</t>
        </is>
      </c>
      <c r="C153" t="inlineStr">
        <is>
          <t>LUTEINISING HORMONE</t>
        </is>
      </c>
      <c r="D153" t="inlineStr">
        <is>
          <t>RIAP L1</t>
        </is>
      </c>
      <c r="E153" t="inlineStr">
        <is>
          <t>2179EC</t>
        </is>
      </c>
      <c r="F153" t="inlineStr">
        <is>
          <t>4,260</t>
        </is>
      </c>
      <c r="G153" t="inlineStr">
        <is>
          <t>0,327</t>
        </is>
      </c>
      <c r="H153" t="inlineStr">
        <is>
          <t>-0,819</t>
        </is>
      </c>
      <c r="I153" s="351" t="n">
        <v>39</v>
      </c>
      <c r="J153" t="inlineStr">
        <is>
          <t>-0,063</t>
        </is>
      </c>
      <c r="K153" t="inlineStr">
        <is>
          <t>3,992</t>
        </is>
      </c>
      <c r="L153" t="inlineStr">
        <is>
          <t>0,124</t>
        </is>
      </c>
      <c r="M153" t="inlineStr">
        <is>
          <t>3,103</t>
        </is>
      </c>
      <c r="N153" t="inlineStr">
        <is>
          <t>In use</t>
        </is>
      </c>
    </row>
    <row r="154">
      <c r="A154" t="n">
        <v/>
      </c>
      <c r="B154" t="inlineStr">
        <is>
          <t>C6000-A:C1</t>
        </is>
      </c>
      <c r="C154" t="inlineStr">
        <is>
          <t>MAGNESIUM</t>
        </is>
      </c>
      <c r="D154" t="inlineStr">
        <is>
          <t>PCCC 1</t>
        </is>
      </c>
      <c r="E154" t="inlineStr">
        <is>
          <t>525205</t>
        </is>
      </c>
      <c r="F154" t="inlineStr">
        <is>
          <t>0,793</t>
        </is>
      </c>
      <c r="G154" t="inlineStr">
        <is>
          <t>0,032</t>
        </is>
      </c>
      <c r="H154" t="inlineStr">
        <is>
          <t>0,221</t>
        </is>
      </c>
      <c r="I154" s="351" t="n">
        <v>48</v>
      </c>
      <c r="J154" t="inlineStr">
        <is>
          <t>0,009</t>
        </is>
      </c>
      <c r="K154" t="inlineStr">
        <is>
          <t>0,800</t>
        </is>
      </c>
      <c r="L154" t="inlineStr">
        <is>
          <t>0,025</t>
        </is>
      </c>
      <c r="M154" t="inlineStr">
        <is>
          <t>3,104</t>
        </is>
      </c>
      <c r="N154" t="inlineStr">
        <is>
          <t>In use</t>
        </is>
      </c>
    </row>
    <row r="155">
      <c r="A155" t="n">
        <v/>
      </c>
      <c r="B155" t="inlineStr">
        <is>
          <t>C6000-A:C1</t>
        </is>
      </c>
      <c r="C155" t="inlineStr">
        <is>
          <t>MAGNESIUM</t>
        </is>
      </c>
      <c r="D155" t="inlineStr">
        <is>
          <t>PCCC 2</t>
        </is>
      </c>
      <c r="E155" t="inlineStr">
        <is>
          <t>535719</t>
        </is>
      </c>
      <c r="F155" t="inlineStr">
        <is>
          <t>1,360</t>
        </is>
      </c>
      <c r="G155" t="inlineStr">
        <is>
          <t>0,050</t>
        </is>
      </c>
      <c r="H155" t="inlineStr">
        <is>
          <t>0,044</t>
        </is>
      </c>
      <c r="I155" s="351" t="n">
        <v>45</v>
      </c>
      <c r="J155" t="inlineStr">
        <is>
          <t>0,002</t>
        </is>
      </c>
      <c r="K155" t="inlineStr">
        <is>
          <t>1,362</t>
        </is>
      </c>
      <c r="L155" t="inlineStr">
        <is>
          <t>0,045</t>
        </is>
      </c>
      <c r="M155" t="inlineStr">
        <is>
          <t>3,282</t>
        </is>
      </c>
      <c r="N155" t="inlineStr">
        <is>
          <t>In use</t>
        </is>
      </c>
    </row>
    <row r="156">
      <c r="A156" t="n">
        <v/>
      </c>
      <c r="B156" t="inlineStr">
        <is>
          <t>C6000-B:C2</t>
        </is>
      </c>
      <c r="C156" t="inlineStr">
        <is>
          <t>MAGNESIUM</t>
        </is>
      </c>
      <c r="D156" t="inlineStr">
        <is>
          <t>PCCC 2-B</t>
        </is>
      </c>
      <c r="E156" t="inlineStr">
        <is>
          <t>535719</t>
        </is>
      </c>
      <c r="F156" t="inlineStr">
        <is>
          <t>1,360</t>
        </is>
      </c>
      <c r="G156" t="inlineStr">
        <is>
          <t>0,050</t>
        </is>
      </c>
      <c r="H156" t="inlineStr">
        <is>
          <t>-0,151</t>
        </is>
      </c>
      <c r="I156" s="351" t="n">
        <v>47</v>
      </c>
      <c r="J156" t="inlineStr">
        <is>
          <t>-0,006</t>
        </is>
      </c>
      <c r="K156" t="inlineStr">
        <is>
          <t>1,352</t>
        </is>
      </c>
      <c r="L156" t="inlineStr">
        <is>
          <t>0,064</t>
        </is>
      </c>
      <c r="M156" t="inlineStr">
        <is>
          <t>4,735</t>
        </is>
      </c>
      <c r="N156" t="inlineStr">
        <is>
          <t>In use</t>
        </is>
      </c>
    </row>
    <row r="157">
      <c r="A157" t="n">
        <v/>
      </c>
      <c r="B157" t="inlineStr">
        <is>
          <t>C6000-B:C2</t>
        </is>
      </c>
      <c r="C157" t="inlineStr">
        <is>
          <t>MAGNESIUM</t>
        </is>
      </c>
      <c r="D157" t="inlineStr">
        <is>
          <t>PCCC 1-B</t>
        </is>
      </c>
      <c r="E157" t="inlineStr">
        <is>
          <t>525205</t>
        </is>
      </c>
      <c r="F157" t="inlineStr">
        <is>
          <t>0,793</t>
        </is>
      </c>
      <c r="G157" t="inlineStr">
        <is>
          <t>0,032</t>
        </is>
      </c>
      <c r="H157" t="inlineStr">
        <is>
          <t>-0,145</t>
        </is>
      </c>
      <c r="I157" s="351" t="n">
        <v>53</v>
      </c>
      <c r="J157" t="inlineStr">
        <is>
          <t>-0,006</t>
        </is>
      </c>
      <c r="K157" t="inlineStr">
        <is>
          <t>0,788</t>
        </is>
      </c>
      <c r="L157" t="inlineStr">
        <is>
          <t>0,042</t>
        </is>
      </c>
      <c r="M157" t="inlineStr">
        <is>
          <t>5,371</t>
        </is>
      </c>
      <c r="N157" t="inlineStr">
        <is>
          <t>In use</t>
        </is>
      </c>
    </row>
    <row r="158">
      <c r="A158" t="n">
        <v/>
      </c>
      <c r="B158" t="inlineStr">
        <is>
          <t>C6000-B:C2</t>
        </is>
      </c>
      <c r="C158" t="inlineStr">
        <is>
          <t>MAGNESIUM URINE</t>
        </is>
      </c>
      <c r="D158" t="inlineStr">
        <is>
          <t>Ran-Liq 3</t>
        </is>
      </c>
      <c r="E158" t="inlineStr">
        <is>
          <t>1238UC</t>
        </is>
      </c>
      <c r="F158" t="inlineStr">
        <is>
          <t>6,170</t>
        </is>
      </c>
      <c r="G158" t="inlineStr">
        <is>
          <t>0,620</t>
        </is>
      </c>
      <c r="H158" t="inlineStr">
        <is>
          <t>0,269</t>
        </is>
      </c>
      <c r="I158" s="351" t="n">
        <v>31</v>
      </c>
      <c r="J158" t="inlineStr">
        <is>
          <t>0,027</t>
        </is>
      </c>
      <c r="K158" t="inlineStr">
        <is>
          <t>6,337</t>
        </is>
      </c>
      <c r="L158" t="inlineStr">
        <is>
          <t>0,257</t>
        </is>
      </c>
      <c r="M158" t="inlineStr">
        <is>
          <t>4,056</t>
        </is>
      </c>
      <c r="N158" t="inlineStr">
        <is>
          <t>In use</t>
        </is>
      </c>
    </row>
    <row r="159">
      <c r="A159" t="n">
        <v/>
      </c>
      <c r="B159" t="inlineStr">
        <is>
          <t>C6000-B:C2</t>
        </is>
      </c>
      <c r="C159" t="inlineStr">
        <is>
          <t>MAGNESIUM URINE</t>
        </is>
      </c>
      <c r="D159" t="inlineStr">
        <is>
          <t>Ran-Liq 2</t>
        </is>
      </c>
      <c r="E159" t="inlineStr">
        <is>
          <t>1237UC</t>
        </is>
      </c>
      <c r="F159" t="inlineStr">
        <is>
          <t>2,880</t>
        </is>
      </c>
      <c r="G159" t="inlineStr">
        <is>
          <t>0,290</t>
        </is>
      </c>
      <c r="H159" t="inlineStr">
        <is>
          <t>0,481</t>
        </is>
      </c>
      <c r="I159" s="351" t="n">
        <v>31</v>
      </c>
      <c r="J159" t="inlineStr">
        <is>
          <t>0,048</t>
        </is>
      </c>
      <c r="K159" t="inlineStr">
        <is>
          <t>3,019</t>
        </is>
      </c>
      <c r="L159" t="inlineStr">
        <is>
          <t>0,159</t>
        </is>
      </c>
      <c r="M159" t="inlineStr">
        <is>
          <t>5,273</t>
        </is>
      </c>
      <c r="N159" t="inlineStr">
        <is>
          <t>In use</t>
        </is>
      </c>
    </row>
    <row r="160">
      <c r="A160" t="n">
        <v/>
      </c>
      <c r="B160" t="inlineStr">
        <is>
          <t>C6000-A:E1-1</t>
        </is>
      </c>
      <c r="C160" t="inlineStr">
        <is>
          <t>OESTRADIOL III</t>
        </is>
      </c>
      <c r="D160" t="inlineStr">
        <is>
          <t>RIAP L3</t>
        </is>
      </c>
      <c r="E160" t="inlineStr">
        <is>
          <t>2181EC</t>
        </is>
      </c>
      <c r="F160" t="inlineStr">
        <is>
          <t>1480,000</t>
        </is>
      </c>
      <c r="G160" t="inlineStr">
        <is>
          <t>148,000</t>
        </is>
      </c>
      <c r="H160" t="inlineStr">
        <is>
          <t>0,318</t>
        </is>
      </c>
      <c r="I160" s="351" t="n">
        <v>36</v>
      </c>
      <c r="J160" t="inlineStr">
        <is>
          <t>0,032</t>
        </is>
      </c>
      <c r="K160" t="inlineStr">
        <is>
          <t>1527,083</t>
        </is>
      </c>
      <c r="L160" t="inlineStr">
        <is>
          <t>28,983</t>
        </is>
      </c>
      <c r="M160" t="inlineStr">
        <is>
          <t>1,898</t>
        </is>
      </c>
      <c r="N160" t="inlineStr">
        <is>
          <t>In use</t>
        </is>
      </c>
    </row>
    <row r="161">
      <c r="A161" t="n">
        <v/>
      </c>
      <c r="B161" t="inlineStr">
        <is>
          <t>C6000-A:E1-1</t>
        </is>
      </c>
      <c r="C161" t="inlineStr">
        <is>
          <t>OESTRADIOL III</t>
        </is>
      </c>
      <c r="D161" t="inlineStr">
        <is>
          <t>RIAP L1</t>
        </is>
      </c>
      <c r="E161" t="inlineStr">
        <is>
          <t>2179EC</t>
        </is>
      </c>
      <c r="F161" t="inlineStr">
        <is>
          <t>198,000</t>
        </is>
      </c>
      <c r="G161" t="inlineStr">
        <is>
          <t>20,000</t>
        </is>
      </c>
      <c r="H161" t="inlineStr">
        <is>
          <t>0,647</t>
        </is>
      </c>
      <c r="I161" s="351" t="n">
        <v>38</v>
      </c>
      <c r="J161" t="inlineStr">
        <is>
          <t>0,065</t>
        </is>
      </c>
      <c r="K161" t="inlineStr">
        <is>
          <t>210,939</t>
        </is>
      </c>
      <c r="L161" t="inlineStr">
        <is>
          <t>9,922</t>
        </is>
      </c>
      <c r="M161" t="inlineStr">
        <is>
          <t>4,704</t>
        </is>
      </c>
      <c r="N161" t="inlineStr">
        <is>
          <t>In use</t>
        </is>
      </c>
    </row>
    <row r="162">
      <c r="A162" t="n">
        <v/>
      </c>
      <c r="B162" t="inlineStr">
        <is>
          <t>OSMO1</t>
        </is>
      </c>
      <c r="C162" t="inlineStr">
        <is>
          <t>Osmolality</t>
        </is>
      </c>
      <c r="D162" t="inlineStr">
        <is>
          <t>Serim BIOLIQ 2</t>
        </is>
      </c>
      <c r="E162" t="inlineStr">
        <is>
          <t>45952</t>
        </is>
      </c>
      <c r="F162" t="inlineStr">
        <is>
          <t>398,000</t>
        </is>
      </c>
      <c r="G162" t="inlineStr">
        <is>
          <t>9,300</t>
        </is>
      </c>
      <c r="H162" t="inlineStr">
        <is>
          <t>0,154</t>
        </is>
      </c>
      <c r="I162" s="351" t="n">
        <v>30</v>
      </c>
      <c r="J162" t="inlineStr">
        <is>
          <t>0,004</t>
        </is>
      </c>
      <c r="K162" t="inlineStr">
        <is>
          <t>399,433</t>
        </is>
      </c>
      <c r="L162" t="inlineStr">
        <is>
          <t>3,213</t>
        </is>
      </c>
      <c r="M162" t="inlineStr">
        <is>
          <t>0,804</t>
        </is>
      </c>
      <c r="N162" t="inlineStr">
        <is>
          <t>In use</t>
        </is>
      </c>
    </row>
    <row r="163">
      <c r="A163" t="n">
        <v/>
      </c>
      <c r="B163" t="inlineStr">
        <is>
          <t>OSMO1</t>
        </is>
      </c>
      <c r="C163" t="inlineStr">
        <is>
          <t>Osmolality</t>
        </is>
      </c>
      <c r="D163" t="inlineStr">
        <is>
          <t>Serim BIOLIQ 1</t>
        </is>
      </c>
      <c r="E163" t="inlineStr">
        <is>
          <t>45931</t>
        </is>
      </c>
      <c r="F163" t="inlineStr">
        <is>
          <t>311,000</t>
        </is>
      </c>
      <c r="G163" t="inlineStr">
        <is>
          <t>3,833</t>
        </is>
      </c>
      <c r="H163" t="inlineStr">
        <is>
          <t>0,362</t>
        </is>
      </c>
      <c r="I163" s="351" t="n">
        <v>31</v>
      </c>
      <c r="J163" t="inlineStr">
        <is>
          <t>0,004</t>
        </is>
      </c>
      <c r="K163" t="inlineStr">
        <is>
          <t>312,387</t>
        </is>
      </c>
      <c r="L163" t="inlineStr">
        <is>
          <t>2,591</t>
        </is>
      </c>
      <c r="M163" t="inlineStr">
        <is>
          <t>0,829</t>
        </is>
      </c>
      <c r="N163" t="inlineStr">
        <is>
          <t>In use</t>
        </is>
      </c>
    </row>
    <row r="164">
      <c r="A164" t="n">
        <v/>
      </c>
      <c r="B164" t="inlineStr">
        <is>
          <t>C6000-B:C2</t>
        </is>
      </c>
      <c r="C164" t="inlineStr">
        <is>
          <t>PARACETAMOL 2</t>
        </is>
      </c>
      <c r="D164" t="inlineStr">
        <is>
          <t>RIAP L1-B</t>
        </is>
      </c>
      <c r="E164" t="inlineStr">
        <is>
          <t>2179EC</t>
        </is>
      </c>
      <c r="F164" t="inlineStr">
        <is>
          <t>153,000</t>
        </is>
      </c>
      <c r="G164" t="inlineStr">
        <is>
          <t>15,500</t>
        </is>
      </c>
      <c r="H164" t="inlineStr">
        <is>
          <t>-0,305</t>
        </is>
      </c>
      <c r="I164" s="351" t="n">
        <v>34</v>
      </c>
      <c r="J164" t="inlineStr">
        <is>
          <t>-0,031</t>
        </is>
      </c>
      <c r="K164" t="inlineStr">
        <is>
          <t>148,271</t>
        </is>
      </c>
      <c r="L164" t="inlineStr">
        <is>
          <t>6,781</t>
        </is>
      </c>
      <c r="M164" t="inlineStr">
        <is>
          <t>4,573</t>
        </is>
      </c>
      <c r="N164" t="inlineStr">
        <is>
          <t>In use</t>
        </is>
      </c>
    </row>
    <row r="165">
      <c r="A165" t="n">
        <v/>
      </c>
      <c r="B165" t="inlineStr">
        <is>
          <t>C6000-B:C2</t>
        </is>
      </c>
      <c r="C165" t="inlineStr">
        <is>
          <t>PARACETAMOL 2</t>
        </is>
      </c>
      <c r="D165" t="inlineStr">
        <is>
          <t>RIAP L2-B</t>
        </is>
      </c>
      <c r="E165" t="inlineStr">
        <is>
          <t>2228EC</t>
        </is>
      </c>
      <c r="F165" t="inlineStr">
        <is>
          <t>323,000</t>
        </is>
      </c>
      <c r="G165" t="inlineStr">
        <is>
          <t>21,700</t>
        </is>
      </c>
      <c r="H165" t="inlineStr">
        <is>
          <t>-0,441</t>
        </is>
      </c>
      <c r="I165" s="351" t="n">
        <v>34</v>
      </c>
      <c r="J165" t="inlineStr">
        <is>
          <t>-0,030</t>
        </is>
      </c>
      <c r="K165" t="inlineStr">
        <is>
          <t>313,426</t>
        </is>
      </c>
      <c r="L165" t="inlineStr">
        <is>
          <t>16,837</t>
        </is>
      </c>
      <c r="M165" t="inlineStr">
        <is>
          <t>5,372</t>
        </is>
      </c>
      <c r="N165" t="inlineStr">
        <is>
          <t>In use</t>
        </is>
      </c>
    </row>
    <row r="166">
      <c r="A166" t="n">
        <v/>
      </c>
      <c r="B166" t="inlineStr">
        <is>
          <t>C6000-A:E2-1</t>
        </is>
      </c>
      <c r="C166" t="inlineStr">
        <is>
          <t>PARATHYROID HORMONE</t>
        </is>
      </c>
      <c r="D166" t="inlineStr">
        <is>
          <t>PC V1</t>
        </is>
      </c>
      <c r="E166" t="inlineStr">
        <is>
          <t>612148</t>
        </is>
      </c>
      <c r="F166" t="inlineStr">
        <is>
          <t>6,230</t>
        </is>
      </c>
      <c r="G166" t="inlineStr">
        <is>
          <t>0,560</t>
        </is>
      </c>
      <c r="H166" t="inlineStr">
        <is>
          <t>0,048</t>
        </is>
      </c>
      <c r="I166" s="351" t="n">
        <v>45</v>
      </c>
      <c r="J166" t="inlineStr">
        <is>
          <t>0,004</t>
        </is>
      </c>
      <c r="K166" t="inlineStr">
        <is>
          <t>6,257</t>
        </is>
      </c>
      <c r="L166" t="inlineStr">
        <is>
          <t>0,349</t>
        </is>
      </c>
      <c r="M166" t="inlineStr">
        <is>
          <t>5,577</t>
        </is>
      </c>
      <c r="N166" t="inlineStr">
        <is>
          <t>In use</t>
        </is>
      </c>
    </row>
    <row r="167">
      <c r="A167" t="n">
        <v/>
      </c>
      <c r="B167" t="inlineStr">
        <is>
          <t>C6000-A:E2-1</t>
        </is>
      </c>
      <c r="C167" t="inlineStr">
        <is>
          <t>PARATHYROID HORMONE</t>
        </is>
      </c>
      <c r="D167" t="inlineStr">
        <is>
          <t>PC V2</t>
        </is>
      </c>
      <c r="E167" t="inlineStr">
        <is>
          <t>595765</t>
        </is>
      </c>
      <c r="F167" t="inlineStr">
        <is>
          <t>19,100</t>
        </is>
      </c>
      <c r="G167" t="inlineStr">
        <is>
          <t>1,530</t>
        </is>
      </c>
      <c r="H167" t="inlineStr">
        <is>
          <t>1,427</t>
        </is>
      </c>
      <c r="I167" s="351" t="n">
        <v>24</v>
      </c>
      <c r="J167" t="inlineStr">
        <is>
          <t>0,114</t>
        </is>
      </c>
      <c r="K167" t="inlineStr">
        <is>
          <t>21,284</t>
        </is>
      </c>
      <c r="L167" t="inlineStr">
        <is>
          <t>0,950</t>
        </is>
      </c>
      <c r="M167" t="inlineStr">
        <is>
          <t>4,462</t>
        </is>
      </c>
      <c r="N167" t="inlineStr">
        <is>
          <t>Study</t>
        </is>
      </c>
    </row>
    <row r="168">
      <c r="A168" t="n">
        <v/>
      </c>
      <c r="B168" t="inlineStr">
        <is>
          <t>C6000-A:C1</t>
        </is>
      </c>
      <c r="C168" t="inlineStr">
        <is>
          <t>PHOSPHATE</t>
        </is>
      </c>
      <c r="D168" t="inlineStr">
        <is>
          <t>PCCC 1</t>
        </is>
      </c>
      <c r="E168" t="inlineStr">
        <is>
          <t>525205</t>
        </is>
      </c>
      <c r="F168" t="inlineStr">
        <is>
          <t>1,190</t>
        </is>
      </c>
      <c r="G168" t="inlineStr">
        <is>
          <t>0,060</t>
        </is>
      </c>
      <c r="H168" t="inlineStr">
        <is>
          <t>-0,543</t>
        </is>
      </c>
      <c r="I168" s="351" t="n">
        <v>47</v>
      </c>
      <c r="J168" t="inlineStr">
        <is>
          <t>-0,027</t>
        </is>
      </c>
      <c r="K168" t="inlineStr">
        <is>
          <t>1,157</t>
        </is>
      </c>
      <c r="L168" t="inlineStr">
        <is>
          <t>0,020</t>
        </is>
      </c>
      <c r="M168" t="inlineStr">
        <is>
          <t>1,723</t>
        </is>
      </c>
      <c r="N168" t="inlineStr">
        <is>
          <t>In use</t>
        </is>
      </c>
    </row>
    <row r="169">
      <c r="A169" t="n">
        <v/>
      </c>
      <c r="B169" t="inlineStr">
        <is>
          <t>C6000-A:C1</t>
        </is>
      </c>
      <c r="C169" t="inlineStr">
        <is>
          <t>PHOSPHATE</t>
        </is>
      </c>
      <c r="D169" t="inlineStr">
        <is>
          <t>PCCC 2</t>
        </is>
      </c>
      <c r="E169" t="inlineStr">
        <is>
          <t>535719</t>
        </is>
      </c>
      <c r="F169" t="inlineStr">
        <is>
          <t>2,760</t>
        </is>
      </c>
      <c r="G169" t="inlineStr">
        <is>
          <t>0,140</t>
        </is>
      </c>
      <c r="H169" t="inlineStr">
        <is>
          <t>-0,597</t>
        </is>
      </c>
      <c r="I169" s="351" t="n">
        <v>47</v>
      </c>
      <c r="J169" t="inlineStr">
        <is>
          <t>-0,030</t>
        </is>
      </c>
      <c r="K169" t="inlineStr">
        <is>
          <t>2,676</t>
        </is>
      </c>
      <c r="L169" t="inlineStr">
        <is>
          <t>0,040</t>
        </is>
      </c>
      <c r="M169" t="inlineStr">
        <is>
          <t>1,487</t>
        </is>
      </c>
      <c r="N169" t="inlineStr">
        <is>
          <t>In use</t>
        </is>
      </c>
    </row>
    <row r="170">
      <c r="A170" t="n">
        <v/>
      </c>
      <c r="B170" t="inlineStr">
        <is>
          <t>C6000-B:C2</t>
        </is>
      </c>
      <c r="C170" t="inlineStr">
        <is>
          <t>PHOSPHATE</t>
        </is>
      </c>
      <c r="D170" t="inlineStr">
        <is>
          <t>PCCC 2-B</t>
        </is>
      </c>
      <c r="E170" t="inlineStr">
        <is>
          <t>535719</t>
        </is>
      </c>
      <c r="F170" t="inlineStr">
        <is>
          <t>2,760</t>
        </is>
      </c>
      <c r="G170" t="inlineStr">
        <is>
          <t>0,140</t>
        </is>
      </c>
      <c r="H170" t="inlineStr">
        <is>
          <t>-0,247</t>
        </is>
      </c>
      <c r="I170" s="351" t="n">
        <v>37</v>
      </c>
      <c r="J170" t="inlineStr">
        <is>
          <t>-0,013</t>
        </is>
      </c>
      <c r="K170" t="inlineStr">
        <is>
          <t>2,725</t>
        </is>
      </c>
      <c r="L170" t="inlineStr">
        <is>
          <t>0,089</t>
        </is>
      </c>
      <c r="M170" t="inlineStr">
        <is>
          <t>3,268</t>
        </is>
      </c>
      <c r="N170" t="inlineStr">
        <is>
          <t>In use</t>
        </is>
      </c>
    </row>
    <row r="171">
      <c r="A171" t="n">
        <v/>
      </c>
      <c r="B171" t="inlineStr">
        <is>
          <t>C6000-B:C2</t>
        </is>
      </c>
      <c r="C171" t="inlineStr">
        <is>
          <t>PHOSPHATE</t>
        </is>
      </c>
      <c r="D171" t="inlineStr">
        <is>
          <t>PCCC 1-B</t>
        </is>
      </c>
      <c r="E171" t="inlineStr">
        <is>
          <t>525205</t>
        </is>
      </c>
      <c r="F171" t="inlineStr">
        <is>
          <t>1,190</t>
        </is>
      </c>
      <c r="G171" t="inlineStr">
        <is>
          <t>0,060</t>
        </is>
      </c>
      <c r="H171" t="inlineStr">
        <is>
          <t>-0,076</t>
        </is>
      </c>
      <c r="I171" s="351" t="n">
        <v>44</v>
      </c>
      <c r="J171" t="inlineStr">
        <is>
          <t>-0,004</t>
        </is>
      </c>
      <c r="K171" t="inlineStr">
        <is>
          <t>1,185</t>
        </is>
      </c>
      <c r="L171" t="inlineStr">
        <is>
          <t>0,034</t>
        </is>
      </c>
      <c r="M171" t="inlineStr">
        <is>
          <t>2,879</t>
        </is>
      </c>
      <c r="N171" t="inlineStr">
        <is>
          <t>In use</t>
        </is>
      </c>
    </row>
    <row r="172">
      <c r="A172" t="n">
        <v/>
      </c>
      <c r="B172" t="inlineStr">
        <is>
          <t>C6000-B:ISE1</t>
        </is>
      </c>
      <c r="C172" t="inlineStr">
        <is>
          <t>POTASSIUM</t>
        </is>
      </c>
      <c r="D172" t="inlineStr">
        <is>
          <t>s-PCCC 2-B</t>
        </is>
      </c>
      <c r="E172" t="inlineStr">
        <is>
          <t>535719</t>
        </is>
      </c>
      <c r="F172" t="inlineStr">
        <is>
          <t>7,260</t>
        </is>
      </c>
      <c r="G172" t="inlineStr">
        <is>
          <t>0,220</t>
        </is>
      </c>
      <c r="H172" t="inlineStr">
        <is>
          <t>0,214</t>
        </is>
      </c>
      <c r="I172" s="351" t="n">
        <v>85</v>
      </c>
      <c r="J172" t="inlineStr">
        <is>
          <t>0,006</t>
        </is>
      </c>
      <c r="K172" t="inlineStr">
        <is>
          <t>7,307</t>
        </is>
      </c>
      <c r="L172" t="inlineStr">
        <is>
          <t>0,095</t>
        </is>
      </c>
      <c r="M172" t="inlineStr">
        <is>
          <t>1,295</t>
        </is>
      </c>
      <c r="N172" t="inlineStr">
        <is>
          <t>In use</t>
        </is>
      </c>
    </row>
    <row r="173">
      <c r="A173" t="n">
        <v/>
      </c>
      <c r="B173" t="inlineStr">
        <is>
          <t>C6000-A:ISE1</t>
        </is>
      </c>
      <c r="C173" t="inlineStr">
        <is>
          <t>POTASSIUM</t>
        </is>
      </c>
      <c r="D173" t="inlineStr">
        <is>
          <t>s-PCCC 2</t>
        </is>
      </c>
      <c r="E173" t="inlineStr">
        <is>
          <t>535719</t>
        </is>
      </c>
      <c r="F173" t="inlineStr">
        <is>
          <t>7,260</t>
        </is>
      </c>
      <c r="G173" t="inlineStr">
        <is>
          <t>0,220</t>
        </is>
      </c>
      <c r="H173" t="inlineStr">
        <is>
          <t>0,525</t>
        </is>
      </c>
      <c r="I173" s="351" t="n">
        <v>93</v>
      </c>
      <c r="J173" t="inlineStr">
        <is>
          <t>0,016</t>
        </is>
      </c>
      <c r="K173" t="inlineStr">
        <is>
          <t>7,375</t>
        </is>
      </c>
      <c r="L173" t="inlineStr">
        <is>
          <t>0,128</t>
        </is>
      </c>
      <c r="M173" t="inlineStr">
        <is>
          <t>1,732</t>
        </is>
      </c>
      <c r="N173" t="inlineStr">
        <is>
          <t>In use</t>
        </is>
      </c>
    </row>
    <row r="174">
      <c r="A174" t="n">
        <v/>
      </c>
      <c r="B174" t="inlineStr">
        <is>
          <t>C6000-A:ISE1</t>
        </is>
      </c>
      <c r="C174" t="inlineStr">
        <is>
          <t>POTASSIUM</t>
        </is>
      </c>
      <c r="D174" t="inlineStr">
        <is>
          <t>s-PCCC 1</t>
        </is>
      </c>
      <c r="E174" t="inlineStr">
        <is>
          <t>525205</t>
        </is>
      </c>
      <c r="F174" t="inlineStr">
        <is>
          <t>3,490</t>
        </is>
      </c>
      <c r="G174" t="inlineStr">
        <is>
          <t>0,100</t>
        </is>
      </c>
      <c r="H174" t="inlineStr">
        <is>
          <t>0,946</t>
        </is>
      </c>
      <c r="I174" s="351" t="n">
        <v>94</v>
      </c>
      <c r="J174" t="inlineStr">
        <is>
          <t>0,027</t>
        </is>
      </c>
      <c r="K174" t="inlineStr">
        <is>
          <t>3,585</t>
        </is>
      </c>
      <c r="L174" t="inlineStr">
        <is>
          <t>0,075</t>
        </is>
      </c>
      <c r="M174" t="inlineStr">
        <is>
          <t>2,094</t>
        </is>
      </c>
      <c r="N174" t="inlineStr">
        <is>
          <t>In use</t>
        </is>
      </c>
    </row>
    <row r="175">
      <c r="A175" t="n">
        <v/>
      </c>
      <c r="B175" t="inlineStr">
        <is>
          <t>C6000-B:ISE1</t>
        </is>
      </c>
      <c r="C175" t="inlineStr">
        <is>
          <t>POTASSIUM</t>
        </is>
      </c>
      <c r="D175" t="inlineStr">
        <is>
          <t>s-PCCC 1-B</t>
        </is>
      </c>
      <c r="E175" t="inlineStr">
        <is>
          <t>525205</t>
        </is>
      </c>
      <c r="F175" t="inlineStr">
        <is>
          <t>3,490</t>
        </is>
      </c>
      <c r="G175" t="inlineStr">
        <is>
          <t>0,100</t>
        </is>
      </c>
      <c r="H175" t="inlineStr">
        <is>
          <t>0,489</t>
        </is>
      </c>
      <c r="I175" s="351" t="n">
        <v>84</v>
      </c>
      <c r="J175" t="inlineStr">
        <is>
          <t>0,014</t>
        </is>
      </c>
      <c r="K175" t="inlineStr">
        <is>
          <t>3,539</t>
        </is>
      </c>
      <c r="L175" t="inlineStr">
        <is>
          <t>0,077</t>
        </is>
      </c>
      <c r="M175" t="inlineStr">
        <is>
          <t>2,164</t>
        </is>
      </c>
      <c r="N175" t="inlineStr">
        <is>
          <t>In use</t>
        </is>
      </c>
    </row>
    <row r="176">
      <c r="A176" t="n">
        <v/>
      </c>
      <c r="B176" t="inlineStr">
        <is>
          <t>C6000-B:ISE1</t>
        </is>
      </c>
      <c r="C176" t="inlineStr">
        <is>
          <t>POTASSIUM URINE</t>
        </is>
      </c>
      <c r="D176" t="inlineStr">
        <is>
          <t>Ran-Liq 3</t>
        </is>
      </c>
      <c r="E176" t="inlineStr">
        <is>
          <t>1238UC</t>
        </is>
      </c>
      <c r="F176" t="inlineStr">
        <is>
          <t>72,380</t>
        </is>
      </c>
      <c r="G176" t="inlineStr">
        <is>
          <t>1,480</t>
        </is>
      </c>
      <c r="H176" t="inlineStr">
        <is>
          <t>0,476</t>
        </is>
      </c>
      <c r="I176" s="351" t="n">
        <v>31</v>
      </c>
      <c r="J176" t="inlineStr">
        <is>
          <t>0,010</t>
        </is>
      </c>
      <c r="K176" t="inlineStr">
        <is>
          <t>73,085</t>
        </is>
      </c>
      <c r="L176" t="inlineStr">
        <is>
          <t>1,737</t>
        </is>
      </c>
      <c r="M176" t="inlineStr">
        <is>
          <t>2,377</t>
        </is>
      </c>
      <c r="N176" t="inlineStr">
        <is>
          <t>In use</t>
        </is>
      </c>
    </row>
    <row r="177">
      <c r="A177" t="n">
        <v/>
      </c>
      <c r="B177" t="inlineStr">
        <is>
          <t>C6000-B:ISE1</t>
        </is>
      </c>
      <c r="C177" t="inlineStr">
        <is>
          <t>POTASSIUM URINE</t>
        </is>
      </c>
      <c r="D177" t="inlineStr">
        <is>
          <t>Ran-Liq 2</t>
        </is>
      </c>
      <c r="E177" t="inlineStr">
        <is>
          <t>1237UC</t>
        </is>
      </c>
      <c r="F177" t="inlineStr">
        <is>
          <t>27,500</t>
        </is>
      </c>
      <c r="G177" t="inlineStr">
        <is>
          <t>2,050</t>
        </is>
      </c>
      <c r="H177" t="inlineStr">
        <is>
          <t>0,779</t>
        </is>
      </c>
      <c r="I177" s="351" t="n">
        <v>32</v>
      </c>
      <c r="J177" t="inlineStr">
        <is>
          <t>0,058</t>
        </is>
      </c>
      <c r="K177" t="inlineStr">
        <is>
          <t>29,098</t>
        </is>
      </c>
      <c r="L177" t="inlineStr">
        <is>
          <t>0,661</t>
        </is>
      </c>
      <c r="M177" t="inlineStr">
        <is>
          <t>2,270</t>
        </is>
      </c>
      <c r="N177" t="inlineStr">
        <is>
          <t>In use</t>
        </is>
      </c>
    </row>
    <row r="178">
      <c r="A178" t="n">
        <v/>
      </c>
      <c r="B178" t="inlineStr">
        <is>
          <t>C6000-A:E1-1</t>
        </is>
      </c>
      <c r="C178" t="inlineStr">
        <is>
          <t>proBNP</t>
        </is>
      </c>
      <c r="D178" t="inlineStr">
        <is>
          <t>PC CARD1</t>
        </is>
      </c>
      <c r="E178" t="inlineStr">
        <is>
          <t>629283</t>
        </is>
      </c>
      <c r="F178" t="inlineStr">
        <is>
          <t>132,000</t>
        </is>
      </c>
      <c r="G178" t="inlineStr">
        <is>
          <t>7,920</t>
        </is>
      </c>
      <c r="H178" t="inlineStr">
        <is>
          <t>-0,172</t>
        </is>
      </c>
      <c r="I178" s="351" t="n">
        <v>32</v>
      </c>
      <c r="J178" t="inlineStr">
        <is>
          <t>-0,010</t>
        </is>
      </c>
      <c r="K178" t="inlineStr">
        <is>
          <t>130,638</t>
        </is>
      </c>
      <c r="L178" t="inlineStr">
        <is>
          <t>3,150</t>
        </is>
      </c>
      <c r="M178" t="inlineStr">
        <is>
          <t>2,412</t>
        </is>
      </c>
      <c r="N178" t="inlineStr">
        <is>
          <t>In use</t>
        </is>
      </c>
    </row>
    <row r="179">
      <c r="A179" t="n">
        <v/>
      </c>
      <c r="B179" t="inlineStr">
        <is>
          <t>C6000-A:E1-1</t>
        </is>
      </c>
      <c r="C179" t="inlineStr">
        <is>
          <t>proBNP</t>
        </is>
      </c>
      <c r="D179" t="inlineStr">
        <is>
          <t>PC CARD2</t>
        </is>
      </c>
      <c r="E179" t="inlineStr">
        <is>
          <t>629284</t>
        </is>
      </c>
      <c r="F179" t="inlineStr">
        <is>
          <t>4930,000</t>
        </is>
      </c>
      <c r="G179" t="inlineStr">
        <is>
          <t>296,000</t>
        </is>
      </c>
      <c r="H179" t="inlineStr">
        <is>
          <t>-0,384</t>
        </is>
      </c>
      <c r="I179" s="351" t="n">
        <v>32</v>
      </c>
      <c r="J179" t="inlineStr">
        <is>
          <t>-0,023</t>
        </is>
      </c>
      <c r="K179" t="inlineStr">
        <is>
          <t>4816,375</t>
        </is>
      </c>
      <c r="L179" t="inlineStr">
        <is>
          <t>133,986</t>
        </is>
      </c>
      <c r="M179" t="inlineStr">
        <is>
          <t>2,782</t>
        </is>
      </c>
      <c r="N179" t="inlineStr">
        <is>
          <t>In use</t>
        </is>
      </c>
    </row>
    <row r="180">
      <c r="A180" t="n">
        <v/>
      </c>
      <c r="B180" t="inlineStr">
        <is>
          <t>C6000-A:E2-1</t>
        </is>
      </c>
      <c r="C180" t="inlineStr">
        <is>
          <t>PROCALCITONIN (SENSITIVE)</t>
        </is>
      </c>
      <c r="D180" t="inlineStr">
        <is>
          <t>PC PCT1</t>
        </is>
      </c>
      <c r="E180" t="inlineStr">
        <is>
          <t>671597</t>
        </is>
      </c>
      <c r="F180" t="inlineStr">
        <is>
          <t>0,490</t>
        </is>
      </c>
      <c r="G180" t="inlineStr">
        <is>
          <t>0,030</t>
        </is>
      </c>
      <c r="H180" t="inlineStr">
        <is>
          <t>0,374</t>
        </is>
      </c>
      <c r="I180" s="351" t="n">
        <v>35</v>
      </c>
      <c r="J180" t="inlineStr">
        <is>
          <t>0,023</t>
        </is>
      </c>
      <c r="K180" t="inlineStr">
        <is>
          <t>0,501</t>
        </is>
      </c>
      <c r="L180" t="inlineStr">
        <is>
          <t>0,013</t>
        </is>
      </c>
      <c r="M180" t="inlineStr">
        <is>
          <t>2,638</t>
        </is>
      </c>
      <c r="N180" t="inlineStr">
        <is>
          <t>In use</t>
        </is>
      </c>
    </row>
    <row r="181">
      <c r="A181" t="n">
        <v/>
      </c>
      <c r="B181" t="inlineStr">
        <is>
          <t>C6000-A:E2-1</t>
        </is>
      </c>
      <c r="C181" t="inlineStr">
        <is>
          <t>PROCALCITONIN (SENSITIVE)</t>
        </is>
      </c>
      <c r="D181" t="inlineStr">
        <is>
          <t>PC PCT2</t>
        </is>
      </c>
      <c r="E181" t="inlineStr">
        <is>
          <t>671599</t>
        </is>
      </c>
      <c r="F181" t="inlineStr">
        <is>
          <t>9,390</t>
        </is>
      </c>
      <c r="G181" t="inlineStr">
        <is>
          <t>0,560</t>
        </is>
      </c>
      <c r="H181" t="inlineStr">
        <is>
          <t>-0,340</t>
        </is>
      </c>
      <c r="I181" s="351" t="n">
        <v>35</v>
      </c>
      <c r="J181" t="inlineStr">
        <is>
          <t>-0,020</t>
        </is>
      </c>
      <c r="K181" t="inlineStr">
        <is>
          <t>9,199</t>
        </is>
      </c>
      <c r="L181" t="inlineStr">
        <is>
          <t>0,235</t>
        </is>
      </c>
      <c r="M181" t="inlineStr">
        <is>
          <t>2,550</t>
        </is>
      </c>
      <c r="N181" t="inlineStr">
        <is>
          <t>In use</t>
        </is>
      </c>
    </row>
    <row r="182">
      <c r="A182" t="n">
        <v/>
      </c>
      <c r="B182" t="inlineStr">
        <is>
          <t>C6000-A:E2-2</t>
        </is>
      </c>
      <c r="C182" t="inlineStr">
        <is>
          <t>PROGESTERONE III</t>
        </is>
      </c>
      <c r="D182" t="inlineStr">
        <is>
          <t>RIAP L3</t>
        </is>
      </c>
      <c r="E182" t="inlineStr">
        <is>
          <t>2181EC</t>
        </is>
      </c>
      <c r="F182" t="inlineStr">
        <is>
          <t>98,300</t>
        </is>
      </c>
      <c r="G182" t="inlineStr">
        <is>
          <t>9,750</t>
        </is>
      </c>
      <c r="H182" t="inlineStr">
        <is>
          <t>0,453</t>
        </is>
      </c>
      <c r="I182" s="351" t="n">
        <v>36</v>
      </c>
      <c r="J182" t="inlineStr">
        <is>
          <t>0,045</t>
        </is>
      </c>
      <c r="K182" t="inlineStr">
        <is>
          <t>102,719</t>
        </is>
      </c>
      <c r="L182" t="inlineStr">
        <is>
          <t>5,543</t>
        </is>
      </c>
      <c r="M182" t="inlineStr">
        <is>
          <t>5,397</t>
        </is>
      </c>
      <c r="N182" t="inlineStr">
        <is>
          <t>In use</t>
        </is>
      </c>
    </row>
    <row r="183">
      <c r="A183" t="n">
        <v/>
      </c>
      <c r="B183" t="inlineStr">
        <is>
          <t>C6000-A:E2-2</t>
        </is>
      </c>
      <c r="C183" t="inlineStr">
        <is>
          <t>PROGESTERONE III</t>
        </is>
      </c>
      <c r="D183" t="inlineStr">
        <is>
          <t>RIAP L1</t>
        </is>
      </c>
      <c r="E183" t="inlineStr">
        <is>
          <t>2179EC</t>
        </is>
      </c>
      <c r="F183" t="inlineStr">
        <is>
          <t>3,490</t>
        </is>
      </c>
      <c r="G183" t="inlineStr">
        <is>
          <t>0,350</t>
        </is>
      </c>
      <c r="H183" t="inlineStr">
        <is>
          <t>0,697</t>
        </is>
      </c>
      <c r="I183" s="351" t="n">
        <v>37</v>
      </c>
      <c r="J183" t="inlineStr">
        <is>
          <t>0,070</t>
        </is>
      </c>
      <c r="K183" t="inlineStr">
        <is>
          <t>3,734</t>
        </is>
      </c>
      <c r="L183" t="inlineStr">
        <is>
          <t>0,387</t>
        </is>
      </c>
      <c r="M183" t="inlineStr">
        <is>
          <t>10,377</t>
        </is>
      </c>
      <c r="N183" t="inlineStr">
        <is>
          <t>In use</t>
        </is>
      </c>
    </row>
    <row r="184">
      <c r="A184" t="n">
        <v/>
      </c>
      <c r="B184" t="inlineStr">
        <is>
          <t>C6000-A:E1-2</t>
        </is>
      </c>
      <c r="C184" t="inlineStr">
        <is>
          <t>PROLACTIN</t>
        </is>
      </c>
      <c r="D184" t="inlineStr">
        <is>
          <t>RIAP L3</t>
        </is>
      </c>
      <c r="E184" t="inlineStr">
        <is>
          <t>2181EC</t>
        </is>
      </c>
      <c r="F184" t="inlineStr">
        <is>
          <t>73,132</t>
        </is>
      </c>
      <c r="G184" t="inlineStr">
        <is>
          <t>7,300</t>
        </is>
      </c>
      <c r="H184" t="inlineStr">
        <is>
          <t>-0,435</t>
        </is>
      </c>
      <c r="I184" s="351" t="n">
        <v>36</v>
      </c>
      <c r="J184" t="inlineStr">
        <is>
          <t>-0,043</t>
        </is>
      </c>
      <c r="K184" t="inlineStr">
        <is>
          <t>69,954</t>
        </is>
      </c>
      <c r="L184" t="inlineStr">
        <is>
          <t>2,859</t>
        </is>
      </c>
      <c r="M184" t="inlineStr">
        <is>
          <t>4,087</t>
        </is>
      </c>
      <c r="N184" t="inlineStr">
        <is>
          <t>In use</t>
        </is>
      </c>
    </row>
    <row r="185">
      <c r="A185" t="n">
        <v/>
      </c>
      <c r="B185" t="inlineStr">
        <is>
          <t>C6000-A:E1-2</t>
        </is>
      </c>
      <c r="C185" t="inlineStr">
        <is>
          <t>PROLACTIN</t>
        </is>
      </c>
      <c r="D185" t="inlineStr">
        <is>
          <t>RIAP L2</t>
        </is>
      </c>
      <c r="E185" t="inlineStr">
        <is>
          <t>2228EC</t>
        </is>
      </c>
      <c r="F185" t="inlineStr">
        <is>
          <t>33,041</t>
        </is>
      </c>
      <c r="G185" t="inlineStr">
        <is>
          <t>3,300</t>
        </is>
      </c>
      <c r="H185" t="inlineStr">
        <is>
          <t>-0,579</t>
        </is>
      </c>
      <c r="I185" s="351" t="n">
        <v>34</v>
      </c>
      <c r="J185" t="inlineStr">
        <is>
          <t>-0,058</t>
        </is>
      </c>
      <c r="K185" t="inlineStr">
        <is>
          <t>31,129</t>
        </is>
      </c>
      <c r="L185" t="inlineStr">
        <is>
          <t>1,331</t>
        </is>
      </c>
      <c r="M185" t="inlineStr">
        <is>
          <t>4,277</t>
        </is>
      </c>
      <c r="N185" t="inlineStr">
        <is>
          <t>In use</t>
        </is>
      </c>
    </row>
    <row r="186">
      <c r="A186" t="n">
        <v/>
      </c>
      <c r="B186" t="inlineStr">
        <is>
          <t>C6000-A:E2-2</t>
        </is>
      </c>
      <c r="C186" t="inlineStr">
        <is>
          <t>PROSTATE-SPECIFIC AG</t>
        </is>
      </c>
      <c r="D186" t="inlineStr">
        <is>
          <t>RIAP L1</t>
        </is>
      </c>
      <c r="E186" t="inlineStr">
        <is>
          <t>2179EC</t>
        </is>
      </c>
      <c r="F186" t="inlineStr">
        <is>
          <t>1,630</t>
        </is>
      </c>
      <c r="G186" t="inlineStr">
        <is>
          <t>0,205</t>
        </is>
      </c>
      <c r="H186" t="inlineStr">
        <is>
          <t>-0,052</t>
        </is>
      </c>
      <c r="I186" s="351" t="n">
        <v>46</v>
      </c>
      <c r="J186" t="inlineStr">
        <is>
          <t>-0,007</t>
        </is>
      </c>
      <c r="K186" t="inlineStr">
        <is>
          <t>1,619</t>
        </is>
      </c>
      <c r="L186" t="inlineStr">
        <is>
          <t>0,049</t>
        </is>
      </c>
      <c r="M186" t="inlineStr">
        <is>
          <t>3,015</t>
        </is>
      </c>
      <c r="N186" t="inlineStr">
        <is>
          <t>In use</t>
        </is>
      </c>
    </row>
    <row r="187">
      <c r="A187" t="n">
        <v/>
      </c>
      <c r="B187" t="inlineStr">
        <is>
          <t>C6000-A:E2-2</t>
        </is>
      </c>
      <c r="C187" t="inlineStr">
        <is>
          <t>PROSTATE-SPECIFIC AG</t>
        </is>
      </c>
      <c r="D187" t="inlineStr">
        <is>
          <t>RIAP L2</t>
        </is>
      </c>
      <c r="E187" t="inlineStr">
        <is>
          <t>2228EC</t>
        </is>
      </c>
      <c r="F187" t="inlineStr">
        <is>
          <t>12,200</t>
        </is>
      </c>
      <c r="G187" t="inlineStr">
        <is>
          <t>1,525</t>
        </is>
      </c>
      <c r="H187" t="inlineStr">
        <is>
          <t>-0,010</t>
        </is>
      </c>
      <c r="I187" s="351" t="n">
        <v>46</v>
      </c>
      <c r="J187" t="inlineStr">
        <is>
          <t>-0,001</t>
        </is>
      </c>
      <c r="K187" t="inlineStr">
        <is>
          <t>12,185</t>
        </is>
      </c>
      <c r="L187" t="inlineStr">
        <is>
          <t>0,616</t>
        </is>
      </c>
      <c r="M187" t="inlineStr">
        <is>
          <t>5,059</t>
        </is>
      </c>
      <c r="N187" t="inlineStr">
        <is>
          <t>In use</t>
        </is>
      </c>
    </row>
    <row r="188">
      <c r="A188" t="n">
        <v/>
      </c>
      <c r="B188" t="inlineStr">
        <is>
          <t>C6000-A:C1</t>
        </is>
      </c>
      <c r="C188" t="inlineStr">
        <is>
          <t>PROTEIN CSF</t>
        </is>
      </c>
      <c r="D188" t="inlineStr">
        <is>
          <t>PNPUC TPC3</t>
        </is>
      </c>
      <c r="E188" t="inlineStr">
        <is>
          <t>673292</t>
        </is>
      </c>
      <c r="F188" t="inlineStr">
        <is>
          <t>0,218</t>
        </is>
      </c>
      <c r="G188" t="inlineStr">
        <is>
          <t>0,022</t>
        </is>
      </c>
      <c r="H188" t="inlineStr">
        <is>
          <t>-0,148</t>
        </is>
      </c>
      <c r="I188" s="351" t="n">
        <v>47</v>
      </c>
      <c r="J188" t="inlineStr">
        <is>
          <t>-0,015</t>
        </is>
      </c>
      <c r="K188" t="inlineStr">
        <is>
          <t>0,215</t>
        </is>
      </c>
      <c r="L188" t="inlineStr">
        <is>
          <t>0,006</t>
        </is>
      </c>
      <c r="M188" t="inlineStr">
        <is>
          <t>2,651</t>
        </is>
      </c>
      <c r="N188" t="inlineStr">
        <is>
          <t>In use</t>
        </is>
      </c>
    </row>
    <row r="189">
      <c r="A189" t="n">
        <v/>
      </c>
      <c r="B189" t="inlineStr">
        <is>
          <t>C6000-A:C1</t>
        </is>
      </c>
      <c r="C189" t="inlineStr">
        <is>
          <t>PROTEIN CSF</t>
        </is>
      </c>
      <c r="D189" t="inlineStr">
        <is>
          <t>PPPUC TPC3</t>
        </is>
      </c>
      <c r="E189" t="inlineStr">
        <is>
          <t>646927</t>
        </is>
      </c>
      <c r="F189" t="inlineStr">
        <is>
          <t>1,550</t>
        </is>
      </c>
      <c r="G189" t="inlineStr">
        <is>
          <t>0,160</t>
        </is>
      </c>
      <c r="H189" t="inlineStr">
        <is>
          <t>-0,150</t>
        </is>
      </c>
      <c r="I189" s="351" t="n">
        <v>47</v>
      </c>
      <c r="J189" t="inlineStr">
        <is>
          <t>-0,015</t>
        </is>
      </c>
      <c r="K189" t="inlineStr">
        <is>
          <t>1,526</t>
        </is>
      </c>
      <c r="L189" t="inlineStr">
        <is>
          <t>0,031</t>
        </is>
      </c>
      <c r="M189" t="inlineStr">
        <is>
          <t>2,004</t>
        </is>
      </c>
      <c r="N189" t="inlineStr">
        <is>
          <t>In use</t>
        </is>
      </c>
    </row>
    <row r="190">
      <c r="A190" t="n">
        <v/>
      </c>
      <c r="B190" t="inlineStr">
        <is>
          <t>C6000-A:C1</t>
        </is>
      </c>
      <c r="C190" t="inlineStr">
        <is>
          <t>PROTEIN URINE</t>
        </is>
      </c>
      <c r="D190" t="inlineStr">
        <is>
          <t>Ran-Liq 3</t>
        </is>
      </c>
      <c r="E190" t="inlineStr">
        <is>
          <t>1238UC</t>
        </is>
      </c>
      <c r="F190" t="inlineStr">
        <is>
          <t>0,710</t>
        </is>
      </c>
      <c r="G190" t="inlineStr">
        <is>
          <t>0,070</t>
        </is>
      </c>
      <c r="H190" t="inlineStr">
        <is>
          <t>-0,120</t>
        </is>
      </c>
      <c r="I190" s="351" t="n">
        <v>34</v>
      </c>
      <c r="J190" t="inlineStr">
        <is>
          <t>-0,012</t>
        </is>
      </c>
      <c r="K190" t="inlineStr">
        <is>
          <t>0,702</t>
        </is>
      </c>
      <c r="L190" t="inlineStr">
        <is>
          <t>0,020</t>
        </is>
      </c>
      <c r="M190" t="inlineStr">
        <is>
          <t>2,831</t>
        </is>
      </c>
      <c r="N190" t="inlineStr">
        <is>
          <t>In use</t>
        </is>
      </c>
    </row>
    <row r="191">
      <c r="A191" t="n">
        <v/>
      </c>
      <c r="B191" t="inlineStr">
        <is>
          <t>C6000-A:C1</t>
        </is>
      </c>
      <c r="C191" t="inlineStr">
        <is>
          <t>PROTEIN URINE</t>
        </is>
      </c>
      <c r="D191" t="inlineStr">
        <is>
          <t>Ran-Liq 2</t>
        </is>
      </c>
      <c r="E191" t="inlineStr">
        <is>
          <t>1237UC</t>
        </is>
      </c>
      <c r="F191" t="inlineStr">
        <is>
          <t>0,130</t>
        </is>
      </c>
      <c r="G191" t="inlineStr">
        <is>
          <t>0,010</t>
        </is>
      </c>
      <c r="H191" t="inlineStr">
        <is>
          <t>0,255</t>
        </is>
      </c>
      <c r="I191" s="351" t="n">
        <v>33</v>
      </c>
      <c r="J191" t="inlineStr">
        <is>
          <t>0,020</t>
        </is>
      </c>
      <c r="K191" t="inlineStr">
        <is>
          <t>0,133</t>
        </is>
      </c>
      <c r="L191" t="inlineStr">
        <is>
          <t>0,005</t>
        </is>
      </c>
      <c r="M191" t="inlineStr">
        <is>
          <t>3,411</t>
        </is>
      </c>
      <c r="N191" t="inlineStr">
        <is>
          <t>In use</t>
        </is>
      </c>
    </row>
    <row r="192">
      <c r="A192" t="n">
        <v/>
      </c>
      <c r="B192" t="inlineStr">
        <is>
          <t>C6000-B:C2</t>
        </is>
      </c>
      <c r="C192" t="inlineStr">
        <is>
          <t>RHD3</t>
        </is>
      </c>
      <c r="D192" t="inlineStr">
        <is>
          <t>PPA1c H</t>
        </is>
      </c>
      <c r="E192" t="inlineStr">
        <is>
          <t>617429</t>
        </is>
      </c>
      <c r="F192" t="inlineStr">
        <is>
          <t>9,820</t>
        </is>
      </c>
      <c r="G192" t="inlineStr">
        <is>
          <t>0,590</t>
        </is>
      </c>
      <c r="H192" t="inlineStr">
        <is>
          <t>-0,522</t>
        </is>
      </c>
      <c r="I192" s="351" t="n">
        <v>75</v>
      </c>
      <c r="J192" t="inlineStr">
        <is>
          <t>-0,031</t>
        </is>
      </c>
      <c r="K192" t="inlineStr">
        <is>
          <t>9,512</t>
        </is>
      </c>
      <c r="L192" t="inlineStr">
        <is>
          <t>0,195</t>
        </is>
      </c>
      <c r="M192" t="inlineStr">
        <is>
          <t>2,047</t>
        </is>
      </c>
      <c r="N192" t="inlineStr">
        <is>
          <t>In use</t>
        </is>
      </c>
    </row>
    <row r="193">
      <c r="A193" t="n">
        <v/>
      </c>
      <c r="B193" t="inlineStr">
        <is>
          <t>C6000-B:C2</t>
        </is>
      </c>
      <c r="C193" t="inlineStr">
        <is>
          <t>RHD3</t>
        </is>
      </c>
      <c r="D193" t="inlineStr">
        <is>
          <t>PNA1c H</t>
        </is>
      </c>
      <c r="E193" t="inlineStr">
        <is>
          <t>617428</t>
        </is>
      </c>
      <c r="F193" t="inlineStr">
        <is>
          <t>5,700</t>
        </is>
      </c>
      <c r="G193" t="inlineStr">
        <is>
          <t>0,340</t>
        </is>
      </c>
      <c r="H193" t="inlineStr">
        <is>
          <t>0,085</t>
        </is>
      </c>
      <c r="I193" s="351" t="n">
        <v>75</v>
      </c>
      <c r="J193" t="inlineStr">
        <is>
          <t>0,005</t>
        </is>
      </c>
      <c r="K193" t="inlineStr">
        <is>
          <t>5,729</t>
        </is>
      </c>
      <c r="L193" t="inlineStr">
        <is>
          <t>0,100</t>
        </is>
      </c>
      <c r="M193" t="inlineStr">
        <is>
          <t>1,753</t>
        </is>
      </c>
      <c r="N193" t="inlineStr">
        <is>
          <t>In use</t>
        </is>
      </c>
    </row>
    <row r="194">
      <c r="A194" t="n">
        <v/>
      </c>
      <c r="B194" t="inlineStr">
        <is>
          <t>C6000-B:C2</t>
        </is>
      </c>
      <c r="C194" t="inlineStr">
        <is>
          <t>RHEUMATOID FACTOR</t>
        </is>
      </c>
      <c r="D194" t="inlineStr">
        <is>
          <t>RFCO1</t>
        </is>
      </c>
      <c r="E194" t="inlineStr">
        <is>
          <t>661133</t>
        </is>
      </c>
      <c r="F194" t="inlineStr">
        <is>
          <t>22,700</t>
        </is>
      </c>
      <c r="G194" t="inlineStr">
        <is>
          <t>1,500</t>
        </is>
      </c>
      <c r="H194" t="inlineStr">
        <is>
          <t>0,835</t>
        </is>
      </c>
      <c r="I194" s="351" t="n">
        <v>27</v>
      </c>
      <c r="J194" t="inlineStr">
        <is>
          <t>0,055</t>
        </is>
      </c>
      <c r="K194" t="inlineStr">
        <is>
          <t>23,952</t>
        </is>
      </c>
      <c r="L194" t="inlineStr">
        <is>
          <t>0,687</t>
        </is>
      </c>
      <c r="M194" t="inlineStr">
        <is>
          <t>2,870</t>
        </is>
      </c>
      <c r="N194" t="inlineStr">
        <is>
          <t>In use</t>
        </is>
      </c>
    </row>
    <row r="195">
      <c r="A195" t="n">
        <v/>
      </c>
      <c r="B195" t="inlineStr">
        <is>
          <t>C6000-B:C2</t>
        </is>
      </c>
      <c r="C195" t="inlineStr">
        <is>
          <t>RHEUMATOID FACTOR</t>
        </is>
      </c>
      <c r="D195" t="inlineStr">
        <is>
          <t>RFCO2</t>
        </is>
      </c>
      <c r="E195" t="inlineStr">
        <is>
          <t>661134</t>
        </is>
      </c>
      <c r="F195" t="inlineStr">
        <is>
          <t>51,800</t>
        </is>
      </c>
      <c r="G195" t="inlineStr">
        <is>
          <t>2,600</t>
        </is>
      </c>
      <c r="H195" t="inlineStr">
        <is>
          <t>0,640</t>
        </is>
      </c>
      <c r="I195" s="351" t="n">
        <v>27</v>
      </c>
      <c r="J195" t="inlineStr">
        <is>
          <t>0,032</t>
        </is>
      </c>
      <c r="K195" t="inlineStr">
        <is>
          <t>53,463</t>
        </is>
      </c>
      <c r="L195" t="inlineStr">
        <is>
          <t>1,318</t>
        </is>
      </c>
      <c r="M195" t="inlineStr">
        <is>
          <t>2,466</t>
        </is>
      </c>
      <c r="N195" t="inlineStr">
        <is>
          <t>In use</t>
        </is>
      </c>
    </row>
    <row r="196">
      <c r="A196" t="n">
        <v/>
      </c>
      <c r="B196" t="inlineStr">
        <is>
          <t>C6000-A:E2-2</t>
        </is>
      </c>
      <c r="C196" t="inlineStr">
        <is>
          <t>SERUM FOLATE III</t>
        </is>
      </c>
      <c r="D196" t="inlineStr">
        <is>
          <t>RIAP L3</t>
        </is>
      </c>
      <c r="E196" t="inlineStr">
        <is>
          <t>2181EC</t>
        </is>
      </c>
      <c r="F196" t="inlineStr">
        <is>
          <t>21,400</t>
        </is>
      </c>
      <c r="G196" t="inlineStr">
        <is>
          <t>2,550</t>
        </is>
      </c>
      <c r="H196" t="inlineStr">
        <is>
          <t>0,761</t>
        </is>
      </c>
      <c r="I196" s="351" t="n">
        <v>49</v>
      </c>
      <c r="J196" t="inlineStr">
        <is>
          <t>0,091</t>
        </is>
      </c>
      <c r="K196" t="inlineStr">
        <is>
          <t>23,341</t>
        </is>
      </c>
      <c r="L196" t="inlineStr">
        <is>
          <t>1,552</t>
        </is>
      </c>
      <c r="M196" t="inlineStr">
        <is>
          <t>6,651</t>
        </is>
      </c>
      <c r="N196" t="inlineStr">
        <is>
          <t>In use</t>
        </is>
      </c>
    </row>
    <row r="197">
      <c r="A197" t="n">
        <v/>
      </c>
      <c r="B197" t="inlineStr">
        <is>
          <t>C6000-A:E2-2</t>
        </is>
      </c>
      <c r="C197" t="inlineStr">
        <is>
          <t>SERUM FOLATE III</t>
        </is>
      </c>
      <c r="D197" t="inlineStr">
        <is>
          <t>RIAP L2</t>
        </is>
      </c>
      <c r="E197" t="inlineStr">
        <is>
          <t>2228EC</t>
        </is>
      </c>
      <c r="F197" t="inlineStr">
        <is>
          <t>12,027</t>
        </is>
      </c>
      <c r="G197" t="inlineStr">
        <is>
          <t>0,715</t>
        </is>
      </c>
      <c r="H197" t="inlineStr">
        <is>
          <t>0,037</t>
        </is>
      </c>
      <c r="I197" s="351" t="n">
        <v>54</v>
      </c>
      <c r="J197" t="inlineStr">
        <is>
          <t>0,002</t>
        </is>
      </c>
      <c r="K197" t="inlineStr">
        <is>
          <t>12,054</t>
        </is>
      </c>
      <c r="L197" t="inlineStr">
        <is>
          <t>0,937</t>
        </is>
      </c>
      <c r="M197" t="inlineStr">
        <is>
          <t>7,773</t>
        </is>
      </c>
      <c r="N197" t="inlineStr">
        <is>
          <t>In use</t>
        </is>
      </c>
    </row>
    <row r="198">
      <c r="A198" t="n">
        <v/>
      </c>
      <c r="B198" t="inlineStr">
        <is>
          <t>C6000-A:E2-2</t>
        </is>
      </c>
      <c r="C198" t="inlineStr">
        <is>
          <t>SEX HORMONE BINDING GLOBULIN</t>
        </is>
      </c>
      <c r="D198" t="inlineStr">
        <is>
          <t>RIAP L1</t>
        </is>
      </c>
      <c r="E198" t="inlineStr">
        <is>
          <t>2179EC</t>
        </is>
      </c>
      <c r="F198" t="inlineStr">
        <is>
          <t>9,700</t>
        </is>
      </c>
      <c r="G198" t="inlineStr">
        <is>
          <t>0,970</t>
        </is>
      </c>
      <c r="H198" t="inlineStr">
        <is>
          <t>0,373</t>
        </is>
      </c>
      <c r="I198" s="351" t="n">
        <v>34</v>
      </c>
      <c r="J198" t="inlineStr">
        <is>
          <t>0,037</t>
        </is>
      </c>
      <c r="K198" t="inlineStr">
        <is>
          <t>10,062</t>
        </is>
      </c>
      <c r="L198" t="inlineStr">
        <is>
          <t>0,340</t>
        </is>
      </c>
      <c r="M198" t="inlineStr">
        <is>
          <t>3,380</t>
        </is>
      </c>
      <c r="N198" t="inlineStr">
        <is>
          <t>In use</t>
        </is>
      </c>
    </row>
    <row r="199">
      <c r="A199" t="n">
        <v/>
      </c>
      <c r="B199" t="inlineStr">
        <is>
          <t>C6000-A:E2-2</t>
        </is>
      </c>
      <c r="C199" t="inlineStr">
        <is>
          <t>SEX HORMONE BINDING GLOBULIN</t>
        </is>
      </c>
      <c r="D199" t="inlineStr">
        <is>
          <t>RIAP L2</t>
        </is>
      </c>
      <c r="E199" t="inlineStr">
        <is>
          <t>2228EC</t>
        </is>
      </c>
      <c r="F199" t="inlineStr">
        <is>
          <t>34,100</t>
        </is>
      </c>
      <c r="G199" t="inlineStr">
        <is>
          <t>3,400</t>
        </is>
      </c>
      <c r="H199" t="inlineStr">
        <is>
          <t>0,400</t>
        </is>
      </c>
      <c r="I199" s="351" t="n">
        <v>38</v>
      </c>
      <c r="J199" t="inlineStr">
        <is>
          <t>0,040</t>
        </is>
      </c>
      <c r="K199" t="inlineStr">
        <is>
          <t>35,459</t>
        </is>
      </c>
      <c r="L199" t="inlineStr">
        <is>
          <t>1,136</t>
        </is>
      </c>
      <c r="M199" t="inlineStr">
        <is>
          <t>3,203</t>
        </is>
      </c>
      <c r="N199" t="inlineStr">
        <is>
          <t>In use</t>
        </is>
      </c>
    </row>
    <row r="200">
      <c r="A200" t="n">
        <v/>
      </c>
      <c r="B200" t="inlineStr">
        <is>
          <t>C6000-B:ISE1</t>
        </is>
      </c>
      <c r="C200" t="inlineStr">
        <is>
          <t>SODIUM</t>
        </is>
      </c>
      <c r="D200" t="inlineStr">
        <is>
          <t>s-PCCC 2-B</t>
        </is>
      </c>
      <c r="E200" t="inlineStr">
        <is>
          <t>535719</t>
        </is>
      </c>
      <c r="F200" t="inlineStr">
        <is>
          <t>135,000</t>
        </is>
      </c>
      <c r="G200" t="inlineStr">
        <is>
          <t>4,000</t>
        </is>
      </c>
      <c r="H200" t="inlineStr">
        <is>
          <t>0,506</t>
        </is>
      </c>
      <c r="I200" s="351" t="n">
        <v>84</v>
      </c>
      <c r="J200" t="inlineStr">
        <is>
          <t>0,015</t>
        </is>
      </c>
      <c r="K200" t="inlineStr">
        <is>
          <t>137,024</t>
        </is>
      </c>
      <c r="L200" t="inlineStr">
        <is>
          <t>1,598</t>
        </is>
      </c>
      <c r="M200" t="inlineStr">
        <is>
          <t>1,166</t>
        </is>
      </c>
      <c r="N200" t="inlineStr">
        <is>
          <t>In use</t>
        </is>
      </c>
    </row>
    <row r="201">
      <c r="A201" t="n">
        <v/>
      </c>
      <c r="B201" t="inlineStr">
        <is>
          <t>C6000-A:ISE1</t>
        </is>
      </c>
      <c r="C201" t="inlineStr">
        <is>
          <t>SODIUM</t>
        </is>
      </c>
      <c r="D201" t="inlineStr">
        <is>
          <t>s-PCCC 2</t>
        </is>
      </c>
      <c r="E201" t="inlineStr">
        <is>
          <t>535719</t>
        </is>
      </c>
      <c r="F201" t="inlineStr">
        <is>
          <t>135,000</t>
        </is>
      </c>
      <c r="G201" t="inlineStr">
        <is>
          <t>4,000</t>
        </is>
      </c>
      <c r="H201" t="inlineStr">
        <is>
          <t>0,842</t>
        </is>
      </c>
      <c r="I201" s="351" t="n">
        <v>95</v>
      </c>
      <c r="J201" t="inlineStr">
        <is>
          <t>0,025</t>
        </is>
      </c>
      <c r="K201" t="inlineStr">
        <is>
          <t>138,368</t>
        </is>
      </c>
      <c r="L201" t="inlineStr">
        <is>
          <t>1,935</t>
        </is>
      </c>
      <c r="M201" t="inlineStr">
        <is>
          <t>1,399</t>
        </is>
      </c>
      <c r="N201" t="inlineStr">
        <is>
          <t>In use</t>
        </is>
      </c>
    </row>
    <row r="202">
      <c r="A202" t="n">
        <v/>
      </c>
      <c r="B202" t="inlineStr">
        <is>
          <t>C6000-A:ISE1</t>
        </is>
      </c>
      <c r="C202" t="inlineStr">
        <is>
          <t>SODIUM</t>
        </is>
      </c>
      <c r="D202" t="inlineStr">
        <is>
          <t>s-PCCC 1</t>
        </is>
      </c>
      <c r="E202" t="inlineStr">
        <is>
          <t>525205</t>
        </is>
      </c>
      <c r="F202" t="inlineStr">
        <is>
          <t>112,000</t>
        </is>
      </c>
      <c r="G202" t="inlineStr">
        <is>
          <t>3,000</t>
        </is>
      </c>
      <c r="H202" t="inlineStr">
        <is>
          <t>0,811</t>
        </is>
      </c>
      <c r="I202" s="351" t="n">
        <v>95</v>
      </c>
      <c r="J202" t="inlineStr">
        <is>
          <t>0,022</t>
        </is>
      </c>
      <c r="K202" t="inlineStr">
        <is>
          <t>114,432</t>
        </is>
      </c>
      <c r="L202" t="inlineStr">
        <is>
          <t>1,849</t>
        </is>
      </c>
      <c r="M202" t="inlineStr">
        <is>
          <t>1,616</t>
        </is>
      </c>
      <c r="N202" t="inlineStr">
        <is>
          <t>In use</t>
        </is>
      </c>
    </row>
    <row r="203">
      <c r="A203" t="n">
        <v/>
      </c>
      <c r="B203" t="inlineStr">
        <is>
          <t>C6000-B:ISE1</t>
        </is>
      </c>
      <c r="C203" t="inlineStr">
        <is>
          <t>SODIUM</t>
        </is>
      </c>
      <c r="D203" t="inlineStr">
        <is>
          <t>s-PCCC 1-B</t>
        </is>
      </c>
      <c r="E203" t="inlineStr">
        <is>
          <t>525205</t>
        </is>
      </c>
      <c r="F203" t="inlineStr">
        <is>
          <t>112,000</t>
        </is>
      </c>
      <c r="G203" t="inlineStr">
        <is>
          <t>3,000</t>
        </is>
      </c>
      <c r="H203" t="inlineStr">
        <is>
          <t>0,433</t>
        </is>
      </c>
      <c r="I203" s="351" t="n">
        <v>84</v>
      </c>
      <c r="J203" t="inlineStr">
        <is>
          <t>0,012</t>
        </is>
      </c>
      <c r="K203" t="inlineStr">
        <is>
          <t>113,298</t>
        </is>
      </c>
      <c r="L203" t="inlineStr">
        <is>
          <t>1,789</t>
        </is>
      </c>
      <c r="M203" t="inlineStr">
        <is>
          <t>1,579</t>
        </is>
      </c>
      <c r="N203" t="inlineStr">
        <is>
          <t>In use</t>
        </is>
      </c>
    </row>
    <row r="204">
      <c r="A204" t="n">
        <v/>
      </c>
      <c r="B204" t="inlineStr">
        <is>
          <t>C6000-B:ISE1</t>
        </is>
      </c>
      <c r="C204" t="inlineStr">
        <is>
          <t>SODIUM URINE</t>
        </is>
      </c>
      <c r="D204" t="inlineStr">
        <is>
          <t>Ran-Liq 3</t>
        </is>
      </c>
      <c r="E204" t="inlineStr">
        <is>
          <t>1238UC</t>
        </is>
      </c>
      <c r="F204" t="inlineStr">
        <is>
          <t>173,000</t>
        </is>
      </c>
      <c r="G204" t="inlineStr">
        <is>
          <t>10,500</t>
        </is>
      </c>
      <c r="H204" t="inlineStr">
        <is>
          <t>-0,130</t>
        </is>
      </c>
      <c r="I204" s="351" t="n">
        <v>33</v>
      </c>
      <c r="J204" t="inlineStr">
        <is>
          <t>-0,008</t>
        </is>
      </c>
      <c r="K204" t="inlineStr">
        <is>
          <t>171,636</t>
        </is>
      </c>
      <c r="L204" t="inlineStr">
        <is>
          <t>1,917</t>
        </is>
      </c>
      <c r="M204" t="inlineStr">
        <is>
          <t>1,117</t>
        </is>
      </c>
      <c r="N204" t="inlineStr">
        <is>
          <t>In use</t>
        </is>
      </c>
    </row>
    <row r="205">
      <c r="A205" t="n">
        <v/>
      </c>
      <c r="B205" t="inlineStr">
        <is>
          <t>C6000-B:ISE1</t>
        </is>
      </c>
      <c r="C205" t="inlineStr">
        <is>
          <t>SODIUM URINE</t>
        </is>
      </c>
      <c r="D205" t="inlineStr">
        <is>
          <t>Ran-Liq 2</t>
        </is>
      </c>
      <c r="E205" t="inlineStr">
        <is>
          <t>1237UC</t>
        </is>
      </c>
      <c r="F205" t="inlineStr">
        <is>
          <t>86,800</t>
        </is>
      </c>
      <c r="G205" t="inlineStr">
        <is>
          <t>5,200</t>
        </is>
      </c>
      <c r="H205" t="inlineStr">
        <is>
          <t>-0,406</t>
        </is>
      </c>
      <c r="I205" s="351" t="n">
        <v>32</v>
      </c>
      <c r="J205" t="inlineStr">
        <is>
          <t>-0,024</t>
        </is>
      </c>
      <c r="K205" t="inlineStr">
        <is>
          <t>84,688</t>
        </is>
      </c>
      <c r="L205" t="inlineStr">
        <is>
          <t>2,867</t>
        </is>
      </c>
      <c r="M205" t="inlineStr">
        <is>
          <t>3,386</t>
        </is>
      </c>
      <c r="N205" t="inlineStr">
        <is>
          <t>In use</t>
        </is>
      </c>
    </row>
    <row r="206">
      <c r="A206" t="n">
        <v/>
      </c>
      <c r="B206" t="inlineStr">
        <is>
          <t>C6000-A:E2-1</t>
        </is>
      </c>
      <c r="C206" t="inlineStr">
        <is>
          <t>TESTOSTERONE</t>
        </is>
      </c>
      <c r="D206" t="inlineStr">
        <is>
          <t>RIAP L3</t>
        </is>
      </c>
      <c r="E206" t="inlineStr">
        <is>
          <t>2181EC</t>
        </is>
      </c>
      <c r="F206" t="inlineStr">
        <is>
          <t>28,700</t>
        </is>
      </c>
      <c r="G206" t="inlineStr">
        <is>
          <t>2,850</t>
        </is>
      </c>
      <c r="H206" t="inlineStr">
        <is>
          <t>-0,280</t>
        </is>
      </c>
      <c r="I206" s="351" t="n">
        <v>37</v>
      </c>
      <c r="J206" t="inlineStr">
        <is>
          <t>-0,028</t>
        </is>
      </c>
      <c r="K206" t="inlineStr">
        <is>
          <t>27,903</t>
        </is>
      </c>
      <c r="L206" t="inlineStr">
        <is>
          <t>1,277</t>
        </is>
      </c>
      <c r="M206" t="inlineStr">
        <is>
          <t>4,577</t>
        </is>
      </c>
      <c r="N206" t="inlineStr">
        <is>
          <t>In use</t>
        </is>
      </c>
    </row>
    <row r="207">
      <c r="A207" t="n">
        <v/>
      </c>
      <c r="B207" t="inlineStr">
        <is>
          <t>C6000-A:E2-1</t>
        </is>
      </c>
      <c r="C207" t="inlineStr">
        <is>
          <t>TESTOSTERONE</t>
        </is>
      </c>
      <c r="D207" t="inlineStr">
        <is>
          <t>RIAP L2</t>
        </is>
      </c>
      <c r="E207" t="inlineStr">
        <is>
          <t>2228EC</t>
        </is>
      </c>
      <c r="F207" t="inlineStr">
        <is>
          <t>14,700</t>
        </is>
      </c>
      <c r="G207" t="inlineStr">
        <is>
          <t>1,450</t>
        </is>
      </c>
      <c r="H207" t="inlineStr">
        <is>
          <t>0,292</t>
        </is>
      </c>
      <c r="I207" s="351" t="n">
        <v>35</v>
      </c>
      <c r="J207" t="inlineStr">
        <is>
          <t>0,029</t>
        </is>
      </c>
      <c r="K207" t="inlineStr">
        <is>
          <t>15,123</t>
        </is>
      </c>
      <c r="L207" t="inlineStr">
        <is>
          <t>0,541</t>
        </is>
      </c>
      <c r="M207" t="inlineStr">
        <is>
          <t>3,576</t>
        </is>
      </c>
      <c r="N207" t="inlineStr">
        <is>
          <t>In use</t>
        </is>
      </c>
    </row>
    <row r="208">
      <c r="A208" t="n">
        <v/>
      </c>
      <c r="B208" t="inlineStr">
        <is>
          <t>C6000-A:E1-1</t>
        </is>
      </c>
      <c r="C208" t="inlineStr">
        <is>
          <t>THYROGLOBULIN v2</t>
        </is>
      </c>
      <c r="D208" t="inlineStr">
        <is>
          <t>RIAP L3</t>
        </is>
      </c>
      <c r="E208" t="inlineStr">
        <is>
          <t>2181EC</t>
        </is>
      </c>
      <c r="F208" t="inlineStr">
        <is>
          <t>60,000</t>
        </is>
      </c>
      <c r="G208" t="inlineStr">
        <is>
          <t>7,500</t>
        </is>
      </c>
      <c r="H208" t="inlineStr">
        <is>
          <t>0,738</t>
        </is>
      </c>
      <c r="I208" s="351" t="n">
        <v>35</v>
      </c>
      <c r="J208" t="inlineStr">
        <is>
          <t>0,092</t>
        </is>
      </c>
      <c r="K208" t="inlineStr">
        <is>
          <t>65,533</t>
        </is>
      </c>
      <c r="L208" t="inlineStr">
        <is>
          <t>1,617</t>
        </is>
      </c>
      <c r="M208" t="inlineStr">
        <is>
          <t>2,468</t>
        </is>
      </c>
      <c r="N208" t="inlineStr">
        <is>
          <t>In use</t>
        </is>
      </c>
    </row>
    <row r="209">
      <c r="A209" t="n">
        <v/>
      </c>
      <c r="B209" t="inlineStr">
        <is>
          <t>C6000-A:E1-1</t>
        </is>
      </c>
      <c r="C209" t="inlineStr">
        <is>
          <t>THYROGLOBULIN v2</t>
        </is>
      </c>
      <c r="D209" t="inlineStr">
        <is>
          <t>RIAP L1</t>
        </is>
      </c>
      <c r="E209" t="inlineStr">
        <is>
          <t>2179EC</t>
        </is>
      </c>
      <c r="F209" t="inlineStr">
        <is>
          <t>1,890</t>
        </is>
      </c>
      <c r="G209" t="inlineStr">
        <is>
          <t>0,235</t>
        </is>
      </c>
      <c r="H209" t="inlineStr">
        <is>
          <t>0,725</t>
        </is>
      </c>
      <c r="I209" s="351" t="n">
        <v>36</v>
      </c>
      <c r="J209" t="inlineStr">
        <is>
          <t>0,090</t>
        </is>
      </c>
      <c r="K209" t="inlineStr">
        <is>
          <t>2,060</t>
        </is>
      </c>
      <c r="L209" t="inlineStr">
        <is>
          <t>0,074</t>
        </is>
      </c>
      <c r="M209" t="inlineStr">
        <is>
          <t>3,601</t>
        </is>
      </c>
      <c r="N209" t="inlineStr">
        <is>
          <t>In use</t>
        </is>
      </c>
    </row>
    <row r="210">
      <c r="A210" t="n">
        <v/>
      </c>
      <c r="B210" t="inlineStr">
        <is>
          <t>C6000-B:E3-1</t>
        </is>
      </c>
      <c r="C210" t="inlineStr">
        <is>
          <t>THYROID STIMULATING HORMONE</t>
        </is>
      </c>
      <c r="D210" t="inlineStr">
        <is>
          <t>RIAP L1-B</t>
        </is>
      </c>
      <c r="E210" t="inlineStr">
        <is>
          <t>2179EC</t>
        </is>
      </c>
      <c r="F210" t="inlineStr">
        <is>
          <t>0,136</t>
        </is>
      </c>
      <c r="G210" t="inlineStr">
        <is>
          <t>0,014</t>
        </is>
      </c>
      <c r="H210" t="inlineStr">
        <is>
          <t>-0,370</t>
        </is>
      </c>
      <c r="I210" s="351" t="n">
        <v>41</v>
      </c>
      <c r="J210" t="inlineStr">
        <is>
          <t>-0,037</t>
        </is>
      </c>
      <c r="K210" t="inlineStr">
        <is>
          <t>0,131</t>
        </is>
      </c>
      <c r="L210" t="inlineStr">
        <is>
          <t>0,007</t>
        </is>
      </c>
      <c r="M210" t="inlineStr">
        <is>
          <t>5,723</t>
        </is>
      </c>
      <c r="N210" t="inlineStr">
        <is>
          <t>In use</t>
        </is>
      </c>
    </row>
    <row r="211">
      <c r="A211" t="n">
        <v/>
      </c>
      <c r="B211" t="inlineStr">
        <is>
          <t>C6000-B:E3-1</t>
        </is>
      </c>
      <c r="C211" t="inlineStr">
        <is>
          <t>THYROID STIMULATING HORMONE</t>
        </is>
      </c>
      <c r="D211" t="inlineStr">
        <is>
          <t>RIAP L2-B</t>
        </is>
      </c>
      <c r="E211" t="inlineStr">
        <is>
          <t>2228EC</t>
        </is>
      </c>
      <c r="F211" t="inlineStr">
        <is>
          <t>2,540</t>
        </is>
      </c>
      <c r="G211" t="inlineStr">
        <is>
          <t>0,255</t>
        </is>
      </c>
      <c r="H211" t="inlineStr">
        <is>
          <t>0,150</t>
        </is>
      </c>
      <c r="I211" s="351" t="n">
        <v>41</v>
      </c>
      <c r="J211" t="inlineStr">
        <is>
          <t>0,015</t>
        </is>
      </c>
      <c r="K211" t="inlineStr">
        <is>
          <t>2,578</t>
        </is>
      </c>
      <c r="L211" t="inlineStr">
        <is>
          <t>0,087</t>
        </is>
      </c>
      <c r="M211" t="inlineStr">
        <is>
          <t>3,361</t>
        </is>
      </c>
      <c r="N211" t="inlineStr">
        <is>
          <t>In use</t>
        </is>
      </c>
    </row>
    <row r="212">
      <c r="A212" t="n">
        <v/>
      </c>
      <c r="B212" t="inlineStr">
        <is>
          <t>C6000-A:E2-2</t>
        </is>
      </c>
      <c r="C212" t="inlineStr">
        <is>
          <t>THYROID STIMULATING HORMONE</t>
        </is>
      </c>
      <c r="D212" t="inlineStr">
        <is>
          <t>RIAP L1</t>
        </is>
      </c>
      <c r="E212" t="inlineStr">
        <is>
          <t>2179EC</t>
        </is>
      </c>
      <c r="F212" t="inlineStr">
        <is>
          <t>0,136</t>
        </is>
      </c>
      <c r="G212" t="inlineStr">
        <is>
          <t>0,014</t>
        </is>
      </c>
      <c r="H212" t="inlineStr">
        <is>
          <t>-0,684</t>
        </is>
      </c>
      <c r="I212" s="351" t="n">
        <v>59</v>
      </c>
      <c r="J212" t="inlineStr">
        <is>
          <t>-0,068</t>
        </is>
      </c>
      <c r="K212" t="inlineStr">
        <is>
          <t>0,127</t>
        </is>
      </c>
      <c r="L212" t="inlineStr">
        <is>
          <t>0,007</t>
        </is>
      </c>
      <c r="M212" t="inlineStr">
        <is>
          <t>5,680</t>
        </is>
      </c>
      <c r="N212" t="inlineStr">
        <is>
          <t>In use</t>
        </is>
      </c>
    </row>
    <row r="213">
      <c r="A213" t="n">
        <v/>
      </c>
      <c r="B213" t="inlineStr">
        <is>
          <t>C6000-A:E2-2</t>
        </is>
      </c>
      <c r="C213" t="inlineStr">
        <is>
          <t>THYROID STIMULATING HORMONE</t>
        </is>
      </c>
      <c r="D213" t="inlineStr">
        <is>
          <t>RIAP L2</t>
        </is>
      </c>
      <c r="E213" t="inlineStr">
        <is>
          <t>2228EC</t>
        </is>
      </c>
      <c r="F213" t="inlineStr">
        <is>
          <t>2,540</t>
        </is>
      </c>
      <c r="G213" t="inlineStr">
        <is>
          <t>0,255</t>
        </is>
      </c>
      <c r="H213" t="inlineStr">
        <is>
          <t>0,018</t>
        </is>
      </c>
      <c r="I213" s="351" t="n">
        <v>59</v>
      </c>
      <c r="J213" t="inlineStr">
        <is>
          <t>0,002</t>
        </is>
      </c>
      <c r="K213" t="inlineStr">
        <is>
          <t>2,545</t>
        </is>
      </c>
      <c r="L213" t="inlineStr">
        <is>
          <t>0,093</t>
        </is>
      </c>
      <c r="M213" t="inlineStr">
        <is>
          <t>3,664</t>
        </is>
      </c>
      <c r="N213" t="inlineStr">
        <is>
          <t>In use</t>
        </is>
      </c>
    </row>
    <row r="214">
      <c r="A214" t="n">
        <v/>
      </c>
      <c r="B214" t="inlineStr">
        <is>
          <t>C6000-A:C1</t>
        </is>
      </c>
      <c r="C214" t="inlineStr">
        <is>
          <t>TOTAL BILIRUBIN</t>
        </is>
      </c>
      <c r="D214" t="inlineStr">
        <is>
          <t>MAS BILIRUBIN 3</t>
        </is>
      </c>
      <c r="E214" t="inlineStr">
        <is>
          <t>BC24033A</t>
        </is>
      </c>
      <c r="F214" t="inlineStr">
        <is>
          <t>340,000</t>
        </is>
      </c>
      <c r="G214" t="inlineStr">
        <is>
          <t>22,700</t>
        </is>
      </c>
      <c r="H214" t="inlineStr">
        <is>
          <t>0,330</t>
        </is>
      </c>
      <c r="I214" s="351" t="n">
        <v>43</v>
      </c>
      <c r="J214" t="inlineStr">
        <is>
          <t>0,022</t>
        </is>
      </c>
      <c r="K214" t="inlineStr">
        <is>
          <t>347,493</t>
        </is>
      </c>
      <c r="L214" t="inlineStr">
        <is>
          <t>12,628</t>
        </is>
      </c>
      <c r="M214" t="inlineStr">
        <is>
          <t>3,634</t>
        </is>
      </c>
      <c r="N214" t="inlineStr">
        <is>
          <t>In use</t>
        </is>
      </c>
    </row>
    <row r="215">
      <c r="A215" t="n">
        <v/>
      </c>
      <c r="B215" t="inlineStr">
        <is>
          <t>C6000-B:C2</t>
        </is>
      </c>
      <c r="C215" t="inlineStr">
        <is>
          <t>TOTAL BILIRUBIN</t>
        </is>
      </c>
      <c r="D215" t="inlineStr">
        <is>
          <t>MAS BILIRUBIN-B</t>
        </is>
      </c>
      <c r="E215" t="inlineStr">
        <is>
          <t>BC24033A</t>
        </is>
      </c>
      <c r="F215" t="inlineStr">
        <is>
          <t>340,000</t>
        </is>
      </c>
      <c r="G215" t="inlineStr">
        <is>
          <t>22,700</t>
        </is>
      </c>
      <c r="H215" t="inlineStr">
        <is>
          <t>0,098</t>
        </is>
      </c>
      <c r="I215" s="351" t="n">
        <v>36</v>
      </c>
      <c r="J215" t="inlineStr">
        <is>
          <t>0,007</t>
        </is>
      </c>
      <c r="K215" t="inlineStr">
        <is>
          <t>342,214</t>
        </is>
      </c>
      <c r="L215" t="inlineStr">
        <is>
          <t>11,835</t>
        </is>
      </c>
      <c r="M215" t="inlineStr">
        <is>
          <t>3,458</t>
        </is>
      </c>
      <c r="N215" t="inlineStr">
        <is>
          <t>In use</t>
        </is>
      </c>
    </row>
    <row r="216">
      <c r="A216" t="n">
        <v/>
      </c>
      <c r="B216" t="inlineStr">
        <is>
          <t>C6000-A:C1</t>
        </is>
      </c>
      <c r="C216" t="inlineStr">
        <is>
          <t>TOTAL BILIRUBIN</t>
        </is>
      </c>
      <c r="D216" t="inlineStr">
        <is>
          <t>PCCC 1</t>
        </is>
      </c>
      <c r="E216" t="inlineStr">
        <is>
          <t>525205</t>
        </is>
      </c>
      <c r="F216" t="inlineStr">
        <is>
          <t>16,400</t>
        </is>
      </c>
      <c r="G216" t="inlineStr">
        <is>
          <t>1,000</t>
        </is>
      </c>
      <c r="H216" t="inlineStr">
        <is>
          <t>0,243</t>
        </is>
      </c>
      <c r="I216" s="351" t="n">
        <v>53</v>
      </c>
      <c r="J216" t="inlineStr">
        <is>
          <t>0,015</t>
        </is>
      </c>
      <c r="K216" t="inlineStr">
        <is>
          <t>16,643</t>
        </is>
      </c>
      <c r="L216" t="inlineStr">
        <is>
          <t>0,762</t>
        </is>
      </c>
      <c r="M216" t="inlineStr">
        <is>
          <t>4,578</t>
        </is>
      </c>
      <c r="N216" t="inlineStr">
        <is>
          <t>In use</t>
        </is>
      </c>
    </row>
    <row r="217">
      <c r="A217" t="n">
        <v/>
      </c>
      <c r="B217" t="inlineStr">
        <is>
          <t>C6000-A:C1</t>
        </is>
      </c>
      <c r="C217" t="inlineStr">
        <is>
          <t>TOTAL BILIRUBIN</t>
        </is>
      </c>
      <c r="D217" t="inlineStr">
        <is>
          <t>PCCC 2</t>
        </is>
      </c>
      <c r="E217" t="inlineStr">
        <is>
          <t>535719</t>
        </is>
      </c>
      <c r="F217" t="inlineStr">
        <is>
          <t>62,300</t>
        </is>
      </c>
      <c r="G217" t="inlineStr">
        <is>
          <t>3,700</t>
        </is>
      </c>
      <c r="H217" t="inlineStr">
        <is>
          <t>0,174</t>
        </is>
      </c>
      <c r="I217" s="351" t="n">
        <v>51</v>
      </c>
      <c r="J217" t="inlineStr">
        <is>
          <t>0,010</t>
        </is>
      </c>
      <c r="K217" t="inlineStr">
        <is>
          <t>62,943</t>
        </is>
      </c>
      <c r="L217" t="inlineStr">
        <is>
          <t>2,669</t>
        </is>
      </c>
      <c r="M217" t="inlineStr">
        <is>
          <t>4,240</t>
        </is>
      </c>
      <c r="N217" t="inlineStr">
        <is>
          <t>In use</t>
        </is>
      </c>
    </row>
    <row r="218">
      <c r="A218" t="n">
        <v/>
      </c>
      <c r="B218" t="inlineStr">
        <is>
          <t>C6000-B:C2</t>
        </is>
      </c>
      <c r="C218" t="inlineStr">
        <is>
          <t>TOTAL BILIRUBIN</t>
        </is>
      </c>
      <c r="D218" t="inlineStr">
        <is>
          <t>PCCC 2-B</t>
        </is>
      </c>
      <c r="E218" t="inlineStr">
        <is>
          <t>535719</t>
        </is>
      </c>
      <c r="F218" t="inlineStr">
        <is>
          <t>62,300</t>
        </is>
      </c>
      <c r="G218" t="inlineStr">
        <is>
          <t>3,700</t>
        </is>
      </c>
      <c r="H218" t="inlineStr">
        <is>
          <t>-0,217</t>
        </is>
      </c>
      <c r="I218" s="351" t="n">
        <v>39</v>
      </c>
      <c r="J218" t="inlineStr">
        <is>
          <t>-0,013</t>
        </is>
      </c>
      <c r="K218" t="inlineStr">
        <is>
          <t>61,497</t>
        </is>
      </c>
      <c r="L218" t="inlineStr">
        <is>
          <t>2,604</t>
        </is>
      </c>
      <c r="M218" t="inlineStr">
        <is>
          <t>4,234</t>
        </is>
      </c>
      <c r="N218" t="inlineStr">
        <is>
          <t>In use</t>
        </is>
      </c>
    </row>
    <row r="219">
      <c r="A219" t="n">
        <v/>
      </c>
      <c r="B219" t="inlineStr">
        <is>
          <t>C6000-B:C2</t>
        </is>
      </c>
      <c r="C219" t="inlineStr">
        <is>
          <t>TOTAL BILIRUBIN</t>
        </is>
      </c>
      <c r="D219" t="inlineStr">
        <is>
          <t>PCCC 1-B</t>
        </is>
      </c>
      <c r="E219" t="inlineStr">
        <is>
          <t>525205</t>
        </is>
      </c>
      <c r="F219" t="inlineStr">
        <is>
          <t>16,400</t>
        </is>
      </c>
      <c r="G219" t="inlineStr">
        <is>
          <t>1,000</t>
        </is>
      </c>
      <c r="H219" t="inlineStr">
        <is>
          <t>-0,036</t>
        </is>
      </c>
      <c r="I219" s="351" t="n">
        <v>45</v>
      </c>
      <c r="J219" t="inlineStr">
        <is>
          <t>-0,002</t>
        </is>
      </c>
      <c r="K219" t="inlineStr">
        <is>
          <t>16,364</t>
        </is>
      </c>
      <c r="L219" t="inlineStr">
        <is>
          <t>0,692</t>
        </is>
      </c>
      <c r="M219" t="inlineStr">
        <is>
          <t>4,226</t>
        </is>
      </c>
      <c r="N219" t="inlineStr">
        <is>
          <t>In use</t>
        </is>
      </c>
    </row>
    <row r="220">
      <c r="A220" t="n">
        <v/>
      </c>
      <c r="B220" t="inlineStr">
        <is>
          <t>C6000-B:C2</t>
        </is>
      </c>
      <c r="C220" t="inlineStr">
        <is>
          <t>TOTAL CHOLESTEROL</t>
        </is>
      </c>
      <c r="D220" t="inlineStr">
        <is>
          <t>s-PCCC 2-B</t>
        </is>
      </c>
      <c r="E220" t="inlineStr">
        <is>
          <t>535719</t>
        </is>
      </c>
      <c r="F220" t="inlineStr">
        <is>
          <t>4,400</t>
        </is>
      </c>
      <c r="G220" t="inlineStr">
        <is>
          <t>0,220</t>
        </is>
      </c>
      <c r="H220" t="inlineStr">
        <is>
          <t>-0,579</t>
        </is>
      </c>
      <c r="I220" s="351" t="n">
        <v>77</v>
      </c>
      <c r="J220" t="inlineStr">
        <is>
          <t>-0,029</t>
        </is>
      </c>
      <c r="K220" t="inlineStr">
        <is>
          <t>4,273</t>
        </is>
      </c>
      <c r="L220" t="inlineStr">
        <is>
          <t>0,069</t>
        </is>
      </c>
      <c r="M220" t="inlineStr">
        <is>
          <t>1,626</t>
        </is>
      </c>
      <c r="N220" t="inlineStr">
        <is>
          <t>In use</t>
        </is>
      </c>
    </row>
    <row r="221">
      <c r="A221" t="n">
        <v/>
      </c>
      <c r="B221" t="inlineStr">
        <is>
          <t>C6000-A:C1</t>
        </is>
      </c>
      <c r="C221" t="inlineStr">
        <is>
          <t>TOTAL CHOLESTEROL</t>
        </is>
      </c>
      <c r="D221" t="inlineStr">
        <is>
          <t>s-PCCC 2</t>
        </is>
      </c>
      <c r="E221" t="inlineStr">
        <is>
          <t>535719</t>
        </is>
      </c>
      <c r="F221" t="inlineStr">
        <is>
          <t>4,400</t>
        </is>
      </c>
      <c r="G221" t="inlineStr">
        <is>
          <t>0,220</t>
        </is>
      </c>
      <c r="H221" t="inlineStr">
        <is>
          <t>0,154</t>
        </is>
      </c>
      <c r="I221" s="351" t="n">
        <v>76</v>
      </c>
      <c r="J221" t="inlineStr">
        <is>
          <t>0,008</t>
        </is>
      </c>
      <c r="K221" t="inlineStr">
        <is>
          <t>4,434</t>
        </is>
      </c>
      <c r="L221" t="inlineStr">
        <is>
          <t>0,120</t>
        </is>
      </c>
      <c r="M221" t="inlineStr">
        <is>
          <t>2,714</t>
        </is>
      </c>
      <c r="N221" t="inlineStr">
        <is>
          <t>In use</t>
        </is>
      </c>
    </row>
    <row r="222">
      <c r="A222" t="n">
        <v/>
      </c>
      <c r="B222" t="inlineStr">
        <is>
          <t>C6000-A:C1</t>
        </is>
      </c>
      <c r="C222" t="inlineStr">
        <is>
          <t>TOTAL CHOLESTEROL</t>
        </is>
      </c>
      <c r="D222" t="inlineStr">
        <is>
          <t>s-PCCC 1</t>
        </is>
      </c>
      <c r="E222" t="inlineStr">
        <is>
          <t>525205</t>
        </is>
      </c>
      <c r="F222" t="inlineStr">
        <is>
          <t>2,420</t>
        </is>
      </c>
      <c r="G222" t="inlineStr">
        <is>
          <t>0,120</t>
        </is>
      </c>
      <c r="H222" t="inlineStr">
        <is>
          <t>0,338</t>
        </is>
      </c>
      <c r="I222" s="351" t="n">
        <v>78</v>
      </c>
      <c r="J222" t="inlineStr">
        <is>
          <t>0,017</t>
        </is>
      </c>
      <c r="K222" t="inlineStr">
        <is>
          <t>2,461</t>
        </is>
      </c>
      <c r="L222" t="inlineStr">
        <is>
          <t>0,075</t>
        </is>
      </c>
      <c r="M222" t="inlineStr">
        <is>
          <t>3,053</t>
        </is>
      </c>
      <c r="N222" t="inlineStr">
        <is>
          <t>In use</t>
        </is>
      </c>
    </row>
    <row r="223">
      <c r="A223" t="n">
        <v/>
      </c>
      <c r="B223" t="inlineStr">
        <is>
          <t>C6000-B:C2</t>
        </is>
      </c>
      <c r="C223" t="inlineStr">
        <is>
          <t>TOTAL CHOLESTEROL</t>
        </is>
      </c>
      <c r="D223" t="inlineStr">
        <is>
          <t>s-PCCC 1-B</t>
        </is>
      </c>
      <c r="E223" t="inlineStr">
        <is>
          <t>525205</t>
        </is>
      </c>
      <c r="F223" t="inlineStr">
        <is>
          <t>2,420</t>
        </is>
      </c>
      <c r="G223" t="inlineStr">
        <is>
          <t>0,120</t>
        </is>
      </c>
      <c r="H223" t="inlineStr">
        <is>
          <t>-0,287</t>
        </is>
      </c>
      <c r="I223" s="351" t="n">
        <v>78</v>
      </c>
      <c r="J223" t="inlineStr">
        <is>
          <t>-0,014</t>
        </is>
      </c>
      <c r="K223" t="inlineStr">
        <is>
          <t>2,386</t>
        </is>
      </c>
      <c r="L223" t="inlineStr">
        <is>
          <t>0,041</t>
        </is>
      </c>
      <c r="M223" t="inlineStr">
        <is>
          <t>1,699</t>
        </is>
      </c>
      <c r="N223" t="inlineStr">
        <is>
          <t>In use</t>
        </is>
      </c>
    </row>
    <row r="224">
      <c r="A224" t="n">
        <v/>
      </c>
      <c r="B224" t="inlineStr">
        <is>
          <t>C6000-A:C1</t>
        </is>
      </c>
      <c r="C224" t="inlineStr">
        <is>
          <t>TOTAL PROTEIN</t>
        </is>
      </c>
      <c r="D224" t="inlineStr">
        <is>
          <t>PCCC 1</t>
        </is>
      </c>
      <c r="E224" t="inlineStr">
        <is>
          <t>525205</t>
        </is>
      </c>
      <c r="F224" t="inlineStr">
        <is>
          <t>48,200</t>
        </is>
      </c>
      <c r="G224" t="inlineStr">
        <is>
          <t>1,900</t>
        </is>
      </c>
      <c r="H224" t="inlineStr">
        <is>
          <t>-0,810</t>
        </is>
      </c>
      <c r="I224" s="351" t="n">
        <v>52</v>
      </c>
      <c r="J224" t="inlineStr">
        <is>
          <t>-0,032</t>
        </is>
      </c>
      <c r="K224" t="inlineStr">
        <is>
          <t>46,662</t>
        </is>
      </c>
      <c r="L224" t="inlineStr">
        <is>
          <t>1,376</t>
        </is>
      </c>
      <c r="M224" t="inlineStr">
        <is>
          <t>2,949</t>
        </is>
      </c>
      <c r="N224" t="inlineStr">
        <is>
          <t>In use</t>
        </is>
      </c>
    </row>
    <row r="225">
      <c r="A225" t="n">
        <v/>
      </c>
      <c r="B225" t="inlineStr">
        <is>
          <t>C6000-A:C1</t>
        </is>
      </c>
      <c r="C225" t="inlineStr">
        <is>
          <t>TOTAL PROTEIN</t>
        </is>
      </c>
      <c r="D225" t="inlineStr">
        <is>
          <t>PCCC 2</t>
        </is>
      </c>
      <c r="E225" t="inlineStr">
        <is>
          <t>535719</t>
        </is>
      </c>
      <c r="F225" t="inlineStr">
        <is>
          <t>76,600</t>
        </is>
      </c>
      <c r="G225" t="inlineStr">
        <is>
          <t>3,100</t>
        </is>
      </c>
      <c r="H225" t="inlineStr">
        <is>
          <t>-0,900</t>
        </is>
      </c>
      <c r="I225" s="351" t="n">
        <v>50</v>
      </c>
      <c r="J225" t="inlineStr">
        <is>
          <t>-0,036</t>
        </is>
      </c>
      <c r="K225" t="inlineStr">
        <is>
          <t>73,810</t>
        </is>
      </c>
      <c r="L225" t="inlineStr">
        <is>
          <t>2,299</t>
        </is>
      </c>
      <c r="M225" t="inlineStr">
        <is>
          <t>3,115</t>
        </is>
      </c>
      <c r="N225" t="inlineStr">
        <is>
          <t>In use</t>
        </is>
      </c>
    </row>
    <row r="226">
      <c r="A226" t="n">
        <v/>
      </c>
      <c r="B226" t="inlineStr">
        <is>
          <t>C6000-B:C2</t>
        </is>
      </c>
      <c r="C226" t="inlineStr">
        <is>
          <t>TOTAL PROTEIN</t>
        </is>
      </c>
      <c r="D226" t="inlineStr">
        <is>
          <t>PCCC 2-B</t>
        </is>
      </c>
      <c r="E226" t="inlineStr">
        <is>
          <t>535719</t>
        </is>
      </c>
      <c r="F226" t="inlineStr">
        <is>
          <t>76,600</t>
        </is>
      </c>
      <c r="G226" t="inlineStr">
        <is>
          <t>3,100</t>
        </is>
      </c>
      <c r="H226" t="inlineStr">
        <is>
          <t>-0,282</t>
        </is>
      </c>
      <c r="I226" s="351" t="n">
        <v>39</v>
      </c>
      <c r="J226" t="inlineStr">
        <is>
          <t>-0,011</t>
        </is>
      </c>
      <c r="K226" t="inlineStr">
        <is>
          <t>75,726</t>
        </is>
      </c>
      <c r="L226" t="inlineStr">
        <is>
          <t>2,177</t>
        </is>
      </c>
      <c r="M226" t="inlineStr">
        <is>
          <t>2,875</t>
        </is>
      </c>
      <c r="N226" t="inlineStr">
        <is>
          <t>In use</t>
        </is>
      </c>
    </row>
    <row r="227">
      <c r="A227" t="n">
        <v/>
      </c>
      <c r="B227" t="inlineStr">
        <is>
          <t>C6000-B:C2</t>
        </is>
      </c>
      <c r="C227" t="inlineStr">
        <is>
          <t>TOTAL PROTEIN</t>
        </is>
      </c>
      <c r="D227" t="inlineStr">
        <is>
          <t>PCCC 1-B</t>
        </is>
      </c>
      <c r="E227" t="inlineStr">
        <is>
          <t>525205</t>
        </is>
      </c>
      <c r="F227" t="inlineStr">
        <is>
          <t>48,200</t>
        </is>
      </c>
      <c r="G227" t="inlineStr">
        <is>
          <t>1,900</t>
        </is>
      </c>
      <c r="H227" t="inlineStr">
        <is>
          <t>-0,240</t>
        </is>
      </c>
      <c r="I227" s="351" t="n">
        <v>46</v>
      </c>
      <c r="J227" t="inlineStr">
        <is>
          <t>-0,009</t>
        </is>
      </c>
      <c r="K227" t="inlineStr">
        <is>
          <t>47,743</t>
        </is>
      </c>
      <c r="L227" t="inlineStr">
        <is>
          <t>1,453</t>
        </is>
      </c>
      <c r="M227" t="inlineStr">
        <is>
          <t>3,043</t>
        </is>
      </c>
      <c r="N227" t="inlineStr">
        <is>
          <t>In use</t>
        </is>
      </c>
    </row>
    <row r="228">
      <c r="A228" t="n">
        <v/>
      </c>
      <c r="B228" t="inlineStr">
        <is>
          <t>C6000-A:C1</t>
        </is>
      </c>
      <c r="C228" t="inlineStr">
        <is>
          <t>TRANSFERRIN</t>
        </is>
      </c>
      <c r="D228" t="inlineStr">
        <is>
          <t>PCCC 1</t>
        </is>
      </c>
      <c r="E228" t="inlineStr">
        <is>
          <t>525205</t>
        </is>
      </c>
      <c r="F228" t="inlineStr">
        <is>
          <t>1,890</t>
        </is>
      </c>
      <c r="G228" t="inlineStr">
        <is>
          <t>0,110</t>
        </is>
      </c>
      <c r="H228" t="inlineStr">
        <is>
          <t>0,200</t>
        </is>
      </c>
      <c r="I228" s="351" t="n">
        <v>54</v>
      </c>
      <c r="J228" t="inlineStr">
        <is>
          <t>0,012</t>
        </is>
      </c>
      <c r="K228" t="inlineStr">
        <is>
          <t>1,912</t>
        </is>
      </c>
      <c r="L228" t="inlineStr">
        <is>
          <t>0,041</t>
        </is>
      </c>
      <c r="M228" t="inlineStr">
        <is>
          <t>2,147</t>
        </is>
      </c>
      <c r="N228" t="inlineStr">
        <is>
          <t>In use</t>
        </is>
      </c>
    </row>
    <row r="229">
      <c r="A229" t="n">
        <v/>
      </c>
      <c r="B229" t="inlineStr">
        <is>
          <t>C6000-A:C1</t>
        </is>
      </c>
      <c r="C229" t="inlineStr">
        <is>
          <t>TRANSFERRIN</t>
        </is>
      </c>
      <c r="D229" t="inlineStr">
        <is>
          <t>PCCC 2</t>
        </is>
      </c>
      <c r="E229" t="inlineStr">
        <is>
          <t>535719</t>
        </is>
      </c>
      <c r="F229" t="inlineStr">
        <is>
          <t>3,330</t>
        </is>
      </c>
      <c r="G229" t="inlineStr">
        <is>
          <t>0,200</t>
        </is>
      </c>
      <c r="H229" t="inlineStr">
        <is>
          <t>-0,056</t>
        </is>
      </c>
      <c r="I229" s="351" t="n">
        <v>53</v>
      </c>
      <c r="J229" t="inlineStr">
        <is>
          <t>-0,003</t>
        </is>
      </c>
      <c r="K229" t="inlineStr">
        <is>
          <t>3,319</t>
        </is>
      </c>
      <c r="L229" t="inlineStr">
        <is>
          <t>0,077</t>
        </is>
      </c>
      <c r="M229" t="inlineStr">
        <is>
          <t>2,331</t>
        </is>
      </c>
      <c r="N229" t="inlineStr">
        <is>
          <t>In use</t>
        </is>
      </c>
    </row>
    <row r="230">
      <c r="A230" t="n">
        <v/>
      </c>
      <c r="B230" t="inlineStr">
        <is>
          <t>C6000-A:C1</t>
        </is>
      </c>
      <c r="C230" t="inlineStr">
        <is>
          <t>TRIGLYCERIDE</t>
        </is>
      </c>
      <c r="D230" t="inlineStr">
        <is>
          <t>PCCC 1</t>
        </is>
      </c>
      <c r="E230" t="inlineStr">
        <is>
          <t>525205</t>
        </is>
      </c>
      <c r="F230" t="inlineStr">
        <is>
          <t>1,340</t>
        </is>
      </c>
      <c r="G230" t="inlineStr">
        <is>
          <t>0,070</t>
        </is>
      </c>
      <c r="H230" t="inlineStr">
        <is>
          <t>-0,201</t>
        </is>
      </c>
      <c r="I230" s="351" t="n">
        <v>49</v>
      </c>
      <c r="J230" t="inlineStr">
        <is>
          <t>-0,011</t>
        </is>
      </c>
      <c r="K230" t="inlineStr">
        <is>
          <t>1,326</t>
        </is>
      </c>
      <c r="L230" t="inlineStr">
        <is>
          <t>0,019</t>
        </is>
      </c>
      <c r="M230" t="inlineStr">
        <is>
          <t>1,444</t>
        </is>
      </c>
      <c r="N230" t="inlineStr">
        <is>
          <t>In use</t>
        </is>
      </c>
    </row>
    <row r="231">
      <c r="A231" t="n">
        <v/>
      </c>
      <c r="B231" t="inlineStr">
        <is>
          <t>C6000-A:C1</t>
        </is>
      </c>
      <c r="C231" t="inlineStr">
        <is>
          <t>TRIGLYCERIDE</t>
        </is>
      </c>
      <c r="D231" t="inlineStr">
        <is>
          <t>PCCC 2</t>
        </is>
      </c>
      <c r="E231" t="inlineStr">
        <is>
          <t>535719</t>
        </is>
      </c>
      <c r="F231" t="inlineStr">
        <is>
          <t>2,460</t>
        </is>
      </c>
      <c r="G231" t="inlineStr">
        <is>
          <t>0,120</t>
        </is>
      </c>
      <c r="H231" t="inlineStr">
        <is>
          <t>-0,326</t>
        </is>
      </c>
      <c r="I231" s="351" t="n">
        <v>47</v>
      </c>
      <c r="J231" t="inlineStr">
        <is>
          <t>-0,016</t>
        </is>
      </c>
      <c r="K231" t="inlineStr">
        <is>
          <t>2,421</t>
        </is>
      </c>
      <c r="L231" t="inlineStr">
        <is>
          <t>0,031</t>
        </is>
      </c>
      <c r="M231" t="inlineStr">
        <is>
          <t>1,286</t>
        </is>
      </c>
      <c r="N231" t="inlineStr">
        <is>
          <t>In use</t>
        </is>
      </c>
    </row>
    <row r="232">
      <c r="A232" t="n">
        <v/>
      </c>
      <c r="B232" t="inlineStr">
        <is>
          <t>C6000-A:E1-2</t>
        </is>
      </c>
      <c r="C232" t="inlineStr">
        <is>
          <t>TRI-IODO THYRONINE</t>
        </is>
      </c>
      <c r="D232" t="inlineStr">
        <is>
          <t>RIAP L1</t>
        </is>
      </c>
      <c r="E232" t="inlineStr">
        <is>
          <t>2179EC</t>
        </is>
      </c>
      <c r="F232" t="inlineStr">
        <is>
          <t>4,960</t>
        </is>
      </c>
      <c r="G232" t="inlineStr">
        <is>
          <t>0,620</t>
        </is>
      </c>
      <c r="H232" t="inlineStr">
        <is>
          <t>0,008</t>
        </is>
      </c>
      <c r="I232" s="351" t="n">
        <v>38</v>
      </c>
      <c r="J232" t="inlineStr">
        <is>
          <t>0,001</t>
        </is>
      </c>
      <c r="K232" t="inlineStr">
        <is>
          <t>4,965</t>
        </is>
      </c>
      <c r="L232" t="inlineStr">
        <is>
          <t>0,158</t>
        </is>
      </c>
      <c r="M232" t="inlineStr">
        <is>
          <t>3,181</t>
        </is>
      </c>
      <c r="N232" t="inlineStr">
        <is>
          <t>In use</t>
        </is>
      </c>
    </row>
    <row r="233">
      <c r="A233" t="n">
        <v/>
      </c>
      <c r="B233" t="inlineStr">
        <is>
          <t>C6000-A:E1-2</t>
        </is>
      </c>
      <c r="C233" t="inlineStr">
        <is>
          <t>TRI-IODO THYRONINE</t>
        </is>
      </c>
      <c r="D233" t="inlineStr">
        <is>
          <t>RIAP L2</t>
        </is>
      </c>
      <c r="E233" t="inlineStr">
        <is>
          <t>2228EC</t>
        </is>
      </c>
      <c r="F233" t="inlineStr">
        <is>
          <t>15,600</t>
        </is>
      </c>
      <c r="G233" t="inlineStr">
        <is>
          <t>1,950</t>
        </is>
      </c>
      <c r="H233" t="inlineStr">
        <is>
          <t>-0,152</t>
        </is>
      </c>
      <c r="I233" s="351" t="n">
        <v>37</v>
      </c>
      <c r="J233" t="inlineStr">
        <is>
          <t>-0,019</t>
        </is>
      </c>
      <c r="K233" t="inlineStr">
        <is>
          <t>15,304</t>
        </is>
      </c>
      <c r="L233" t="inlineStr">
        <is>
          <t>0,513</t>
        </is>
      </c>
      <c r="M233" t="inlineStr">
        <is>
          <t>3,350</t>
        </is>
      </c>
      <c r="N233" t="inlineStr">
        <is>
          <t>In use</t>
        </is>
      </c>
    </row>
    <row r="234">
      <c r="A234" t="n">
        <v/>
      </c>
      <c r="B234" t="inlineStr">
        <is>
          <t>C6000-B:C2</t>
        </is>
      </c>
      <c r="C234" t="inlineStr">
        <is>
          <t>UREA</t>
        </is>
      </c>
      <c r="D234" t="inlineStr">
        <is>
          <t>s-PCCC 2-B</t>
        </is>
      </c>
      <c r="E234" t="inlineStr">
        <is>
          <t>535719</t>
        </is>
      </c>
      <c r="F234" t="inlineStr">
        <is>
          <t>20,600</t>
        </is>
      </c>
      <c r="G234" t="inlineStr">
        <is>
          <t>1,000</t>
        </is>
      </c>
      <c r="H234" t="inlineStr">
        <is>
          <t>-0,646</t>
        </is>
      </c>
      <c r="I234" s="351" t="n">
        <v>80</v>
      </c>
      <c r="J234" t="inlineStr">
        <is>
          <t>-0,031</t>
        </is>
      </c>
      <c r="K234" t="inlineStr">
        <is>
          <t>19,954</t>
        </is>
      </c>
      <c r="L234" t="inlineStr">
        <is>
          <t>0,495</t>
        </is>
      </c>
      <c r="M234" t="inlineStr">
        <is>
          <t>2,481</t>
        </is>
      </c>
      <c r="N234" t="inlineStr">
        <is>
          <t>In use</t>
        </is>
      </c>
    </row>
    <row r="235">
      <c r="A235" t="n">
        <v/>
      </c>
      <c r="B235" t="inlineStr">
        <is>
          <t>C6000-A:C1</t>
        </is>
      </c>
      <c r="C235" t="inlineStr">
        <is>
          <t>UREA</t>
        </is>
      </c>
      <c r="D235" t="inlineStr">
        <is>
          <t>s-PCCC 2</t>
        </is>
      </c>
      <c r="E235" t="inlineStr">
        <is>
          <t>535719</t>
        </is>
      </c>
      <c r="F235" t="inlineStr">
        <is>
          <t>20,600</t>
        </is>
      </c>
      <c r="G235" t="inlineStr">
        <is>
          <t>1,000</t>
        </is>
      </c>
      <c r="H235" t="inlineStr">
        <is>
          <t>-0,734</t>
        </is>
      </c>
      <c r="I235" s="351" t="n">
        <v>82</v>
      </c>
      <c r="J235" t="inlineStr">
        <is>
          <t>-0,036</t>
        </is>
      </c>
      <c r="K235" t="inlineStr">
        <is>
          <t>19,866</t>
        </is>
      </c>
      <c r="L235" t="inlineStr">
        <is>
          <t>0,940</t>
        </is>
      </c>
      <c r="M235" t="inlineStr">
        <is>
          <t>4,733</t>
        </is>
      </c>
      <c r="N235" t="inlineStr">
        <is>
          <t>In use</t>
        </is>
      </c>
    </row>
    <row r="236">
      <c r="A236" t="n">
        <v/>
      </c>
      <c r="B236" t="inlineStr">
        <is>
          <t>C6000-A:C1</t>
        </is>
      </c>
      <c r="C236" t="inlineStr">
        <is>
          <t>UREA</t>
        </is>
      </c>
      <c r="D236" t="inlineStr">
        <is>
          <t>s-PCCC 1</t>
        </is>
      </c>
      <c r="E236" t="inlineStr">
        <is>
          <t>525205</t>
        </is>
      </c>
      <c r="F236" t="inlineStr">
        <is>
          <t>6,760</t>
        </is>
      </c>
      <c r="G236" t="inlineStr">
        <is>
          <t>0,340</t>
        </is>
      </c>
      <c r="H236" t="inlineStr">
        <is>
          <t>-0,520</t>
        </is>
      </c>
      <c r="I236" s="351" t="n">
        <v>83</v>
      </c>
      <c r="J236" t="inlineStr">
        <is>
          <t>-0,026</t>
        </is>
      </c>
      <c r="K236" t="inlineStr">
        <is>
          <t>6,583</t>
        </is>
      </c>
      <c r="L236" t="inlineStr">
        <is>
          <t>0,317</t>
        </is>
      </c>
      <c r="M236" t="inlineStr">
        <is>
          <t>4,814</t>
        </is>
      </c>
      <c r="N236" t="inlineStr">
        <is>
          <t>In use</t>
        </is>
      </c>
    </row>
    <row r="237">
      <c r="A237" t="n">
        <v/>
      </c>
      <c r="B237" t="inlineStr">
        <is>
          <t>C6000-B:C2</t>
        </is>
      </c>
      <c r="C237" t="inlineStr">
        <is>
          <t>UREA</t>
        </is>
      </c>
      <c r="D237" t="inlineStr">
        <is>
          <t>s-PCCC 1-B</t>
        </is>
      </c>
      <c r="E237" t="inlineStr">
        <is>
          <t>525205</t>
        </is>
      </c>
      <c r="F237" t="inlineStr">
        <is>
          <t>6,760</t>
        </is>
      </c>
      <c r="G237" t="inlineStr">
        <is>
          <t>0,340</t>
        </is>
      </c>
      <c r="H237" t="inlineStr">
        <is>
          <t>-0,398</t>
        </is>
      </c>
      <c r="I237" s="351" t="n">
        <v>81</v>
      </c>
      <c r="J237" t="inlineStr">
        <is>
          <t>-0,020</t>
        </is>
      </c>
      <c r="K237" t="inlineStr">
        <is>
          <t>6,625</t>
        </is>
      </c>
      <c r="L237" t="inlineStr">
        <is>
          <t>0,165</t>
        </is>
      </c>
      <c r="M237" t="inlineStr">
        <is>
          <t>2,498</t>
        </is>
      </c>
      <c r="N237" t="inlineStr">
        <is>
          <t>In use</t>
        </is>
      </c>
    </row>
    <row r="238">
      <c r="A238" t="n">
        <v/>
      </c>
      <c r="B238" t="inlineStr">
        <is>
          <t>C6000-B:C2</t>
        </is>
      </c>
      <c r="C238" s="441" t="inlineStr">
        <is>
          <t>UREA URINE</t>
        </is>
      </c>
      <c r="D238" t="inlineStr">
        <is>
          <t>Ran-Liq 3</t>
        </is>
      </c>
      <c r="E238" t="inlineStr">
        <is>
          <t>1238UC</t>
        </is>
      </c>
      <c r="F238" t="inlineStr">
        <is>
          <t>289,000</t>
        </is>
      </c>
      <c r="G238" t="inlineStr">
        <is>
          <t>29,000</t>
        </is>
      </c>
      <c r="H238" t="inlineStr">
        <is>
          <t>-0,369</t>
        </is>
      </c>
      <c r="I238" s="351" t="n">
        <v>28</v>
      </c>
      <c r="J238" t="inlineStr">
        <is>
          <t>-0,037</t>
        </is>
      </c>
      <c r="K238" t="inlineStr">
        <is>
          <t>278,286</t>
        </is>
      </c>
      <c r="L238" t="inlineStr">
        <is>
          <t>8,199</t>
        </is>
      </c>
      <c r="M238" t="inlineStr">
        <is>
          <t>2,946</t>
        </is>
      </c>
      <c r="N238" t="inlineStr">
        <is>
          <t>In use</t>
        </is>
      </c>
    </row>
    <row r="239">
      <c r="A239" t="n">
        <v/>
      </c>
      <c r="B239" t="inlineStr">
        <is>
          <t>C6000-A:C1</t>
        </is>
      </c>
      <c r="C239" s="441" t="inlineStr">
        <is>
          <t>UREA URINE</t>
        </is>
      </c>
      <c r="D239" t="inlineStr">
        <is>
          <t>Ran-Liq 3</t>
        </is>
      </c>
      <c r="E239" t="inlineStr">
        <is>
          <t>1238UC</t>
        </is>
      </c>
      <c r="F239" t="inlineStr">
        <is>
          <t>289,000</t>
        </is>
      </c>
      <c r="G239" t="inlineStr">
        <is>
          <t>29,000</t>
        </is>
      </c>
      <c r="H239" t="inlineStr">
        <is>
          <t>-0,007</t>
        </is>
      </c>
      <c r="I239" s="351" t="n">
        <v>20</v>
      </c>
      <c r="J239" t="inlineStr">
        <is>
          <t>-0,001</t>
        </is>
      </c>
      <c r="K239" t="inlineStr">
        <is>
          <t>288,800</t>
        </is>
      </c>
      <c r="L239" t="inlineStr">
        <is>
          <t>18,071</t>
        </is>
      </c>
      <c r="M239" t="inlineStr">
        <is>
          <t>6,257</t>
        </is>
      </c>
      <c r="N239" t="inlineStr">
        <is>
          <t>In use</t>
        </is>
      </c>
    </row>
    <row r="240">
      <c r="A240" t="n">
        <v/>
      </c>
      <c r="B240" t="inlineStr">
        <is>
          <t>C6000-B:C2</t>
        </is>
      </c>
      <c r="C240" s="441" t="inlineStr">
        <is>
          <t>UREA URINE</t>
        </is>
      </c>
      <c r="D240" t="inlineStr">
        <is>
          <t>Ran-Liq 2</t>
        </is>
      </c>
      <c r="E240" t="inlineStr">
        <is>
          <t>1237UC</t>
        </is>
      </c>
      <c r="F240" t="inlineStr">
        <is>
          <t>149,000</t>
        </is>
      </c>
      <c r="G240" t="inlineStr">
        <is>
          <t>15,000</t>
        </is>
      </c>
      <c r="H240" t="inlineStr">
        <is>
          <t>-0,218</t>
        </is>
      </c>
      <c r="I240" s="351" t="n">
        <v>28</v>
      </c>
      <c r="J240" t="inlineStr">
        <is>
          <t>-0,022</t>
        </is>
      </c>
      <c r="K240" t="inlineStr">
        <is>
          <t>145,725</t>
        </is>
      </c>
      <c r="L240" t="inlineStr">
        <is>
          <t>4,704</t>
        </is>
      </c>
      <c r="M240" t="inlineStr">
        <is>
          <t>3,228</t>
        </is>
      </c>
      <c r="N240" t="inlineStr">
        <is>
          <t>In use</t>
        </is>
      </c>
    </row>
    <row r="241">
      <c r="A241" t="n">
        <v/>
      </c>
      <c r="B241" t="inlineStr">
        <is>
          <t>C6000-A:C1</t>
        </is>
      </c>
      <c r="C241" s="441" t="inlineStr">
        <is>
          <t>UREA URINE</t>
        </is>
      </c>
      <c r="D241" t="inlineStr">
        <is>
          <t>Ran-Liq 2</t>
        </is>
      </c>
      <c r="E241" t="inlineStr">
        <is>
          <t>1237UC</t>
        </is>
      </c>
      <c r="F241" t="inlineStr">
        <is>
          <t>149,000</t>
        </is>
      </c>
      <c r="G241" t="inlineStr">
        <is>
          <t>15,000</t>
        </is>
      </c>
      <c r="H241" t="inlineStr">
        <is>
          <t>0,161</t>
        </is>
      </c>
      <c r="I241" s="351" t="n">
        <v>23</v>
      </c>
      <c r="J241" t="inlineStr">
        <is>
          <t>0,016</t>
        </is>
      </c>
      <c r="K241" t="inlineStr">
        <is>
          <t>151,413</t>
        </is>
      </c>
      <c r="L241" t="inlineStr">
        <is>
          <t>7,622</t>
        </is>
      </c>
      <c r="M241" t="inlineStr">
        <is>
          <t>5,034</t>
        </is>
      </c>
      <c r="N241" t="inlineStr">
        <is>
          <t>In use</t>
        </is>
      </c>
    </row>
    <row r="242">
      <c r="A242" t="n">
        <v/>
      </c>
      <c r="B242" t="inlineStr">
        <is>
          <t>C6000-A:C1</t>
        </is>
      </c>
      <c r="C242" t="inlineStr">
        <is>
          <t>URIC ACID</t>
        </is>
      </c>
      <c r="D242" t="inlineStr">
        <is>
          <t>PCCC 1</t>
        </is>
      </c>
      <c r="E242" t="inlineStr">
        <is>
          <t>525205</t>
        </is>
      </c>
      <c r="F242" t="inlineStr">
        <is>
          <t>0,282</t>
        </is>
      </c>
      <c r="G242" t="inlineStr">
        <is>
          <t>0,014</t>
        </is>
      </c>
      <c r="H242" t="inlineStr">
        <is>
          <t>0,207</t>
        </is>
      </c>
      <c r="I242" s="351" t="n">
        <v>41</v>
      </c>
      <c r="J242" t="inlineStr">
        <is>
          <t>0,010</t>
        </is>
      </c>
      <c r="K242" t="inlineStr">
        <is>
          <t>0,285</t>
        </is>
      </c>
      <c r="L242" t="inlineStr">
        <is>
          <t>0,005</t>
        </is>
      </c>
      <c r="M242" t="inlineStr">
        <is>
          <t>1,895</t>
        </is>
      </c>
      <c r="N242" t="inlineStr">
        <is>
          <t>In use</t>
        </is>
      </c>
    </row>
    <row r="243">
      <c r="A243" t="n">
        <v/>
      </c>
      <c r="B243" t="inlineStr">
        <is>
          <t>C6000-A:C1</t>
        </is>
      </c>
      <c r="C243" t="inlineStr">
        <is>
          <t>URIC ACID</t>
        </is>
      </c>
      <c r="D243" t="inlineStr">
        <is>
          <t>PCCC 2</t>
        </is>
      </c>
      <c r="E243" t="inlineStr">
        <is>
          <t>535719</t>
        </is>
      </c>
      <c r="F243" t="inlineStr">
        <is>
          <t>0,595</t>
        </is>
      </c>
      <c r="G243" t="inlineStr">
        <is>
          <t>0,030</t>
        </is>
      </c>
      <c r="H243" t="inlineStr">
        <is>
          <t>0,154</t>
        </is>
      </c>
      <c r="I243" s="351" t="n">
        <v>40</v>
      </c>
      <c r="J243" t="inlineStr">
        <is>
          <t>0,008</t>
        </is>
      </c>
      <c r="K243" t="inlineStr">
        <is>
          <t>0,600</t>
        </is>
      </c>
      <c r="L243" t="inlineStr">
        <is>
          <t>0,014</t>
        </is>
      </c>
      <c r="M243" t="inlineStr">
        <is>
          <t>2,253</t>
        </is>
      </c>
      <c r="N243" t="inlineStr">
        <is>
          <t>In use</t>
        </is>
      </c>
    </row>
    <row r="244">
      <c r="A244" t="n">
        <v/>
      </c>
      <c r="B244" t="inlineStr">
        <is>
          <t>C6000-B:C2</t>
        </is>
      </c>
      <c r="C244" t="inlineStr">
        <is>
          <t>URIC ACID</t>
        </is>
      </c>
      <c r="D244" t="inlineStr">
        <is>
          <t>PCCC 2-B</t>
        </is>
      </c>
      <c r="E244" t="inlineStr">
        <is>
          <t>535719</t>
        </is>
      </c>
      <c r="F244" t="inlineStr">
        <is>
          <t>0,595</t>
        </is>
      </c>
      <c r="G244" t="inlineStr">
        <is>
          <t>0,030</t>
        </is>
      </c>
      <c r="H244" t="inlineStr">
        <is>
          <t>0,376</t>
        </is>
      </c>
      <c r="I244" s="351" t="n">
        <v>33</v>
      </c>
      <c r="J244" t="inlineStr">
        <is>
          <t>0,019</t>
        </is>
      </c>
      <c r="K244" t="inlineStr">
        <is>
          <t>0,606</t>
        </is>
      </c>
      <c r="L244" t="inlineStr">
        <is>
          <t>0,012</t>
        </is>
      </c>
      <c r="M244" t="inlineStr">
        <is>
          <t>1,987</t>
        </is>
      </c>
      <c r="N244" t="inlineStr">
        <is>
          <t>In use</t>
        </is>
      </c>
    </row>
    <row r="245">
      <c r="A245" t="n">
        <v/>
      </c>
      <c r="B245" t="inlineStr">
        <is>
          <t>C6000-B:C2</t>
        </is>
      </c>
      <c r="C245" t="inlineStr">
        <is>
          <t>URIC ACID</t>
        </is>
      </c>
      <c r="D245" t="inlineStr">
        <is>
          <t>PCCC 1-B</t>
        </is>
      </c>
      <c r="E245" t="inlineStr">
        <is>
          <t>525205</t>
        </is>
      </c>
      <c r="F245" t="inlineStr">
        <is>
          <t>0,282</t>
        </is>
      </c>
      <c r="G245" t="inlineStr">
        <is>
          <t>0,014</t>
        </is>
      </c>
      <c r="H245" t="inlineStr">
        <is>
          <t>0,282</t>
        </is>
      </c>
      <c r="I245" s="351" t="n">
        <v>40</v>
      </c>
      <c r="J245" t="inlineStr">
        <is>
          <t>0,014</t>
        </is>
      </c>
      <c r="K245" t="inlineStr">
        <is>
          <t>0,286</t>
        </is>
      </c>
      <c r="L245" t="inlineStr">
        <is>
          <t>0,006</t>
        </is>
      </c>
      <c r="M245" t="inlineStr">
        <is>
          <t>2,059</t>
        </is>
      </c>
      <c r="N245" t="inlineStr">
        <is>
          <t>In use</t>
        </is>
      </c>
    </row>
    <row r="246">
      <c r="A246" t="n">
        <v/>
      </c>
      <c r="B246" t="inlineStr">
        <is>
          <t>C6000-B:C2</t>
        </is>
      </c>
      <c r="C246" t="inlineStr">
        <is>
          <t>URIC ACID URINE</t>
        </is>
      </c>
      <c r="D246" t="inlineStr">
        <is>
          <t>Ran-Liq 3</t>
        </is>
      </c>
      <c r="E246" t="inlineStr">
        <is>
          <t>1238UC</t>
        </is>
      </c>
      <c r="F246" t="inlineStr">
        <is>
          <t>0,850</t>
        </is>
      </c>
      <c r="G246" t="inlineStr">
        <is>
          <t>0,080</t>
        </is>
      </c>
      <c r="H246" t="inlineStr">
        <is>
          <t>0,363</t>
        </is>
      </c>
      <c r="I246" s="351" t="n">
        <v>25</v>
      </c>
      <c r="J246" t="inlineStr">
        <is>
          <t>0,034</t>
        </is>
      </c>
      <c r="K246" t="inlineStr">
        <is>
          <t>0,879</t>
        </is>
      </c>
      <c r="L246" t="inlineStr">
        <is>
          <t>0,020</t>
        </is>
      </c>
      <c r="M246" t="inlineStr">
        <is>
          <t>2,313</t>
        </is>
      </c>
      <c r="N246" t="inlineStr">
        <is>
          <t>In use</t>
        </is>
      </c>
    </row>
    <row r="247">
      <c r="A247" t="n">
        <v/>
      </c>
      <c r="B247" t="inlineStr">
        <is>
          <t>C6000-B:C2</t>
        </is>
      </c>
      <c r="C247" t="inlineStr">
        <is>
          <t>URIC ACID URINE</t>
        </is>
      </c>
      <c r="D247" t="inlineStr">
        <is>
          <t>Ran-Liq 2</t>
        </is>
      </c>
      <c r="E247" t="inlineStr">
        <is>
          <t>1237UC</t>
        </is>
      </c>
      <c r="F247" t="inlineStr">
        <is>
          <t>0,530</t>
        </is>
      </c>
      <c r="G247" t="inlineStr">
        <is>
          <t>0,050</t>
        </is>
      </c>
      <c r="H247" t="inlineStr">
        <is>
          <t>0,251</t>
        </is>
      </c>
      <c r="I247" s="351" t="n">
        <v>25</v>
      </c>
      <c r="J247" t="inlineStr">
        <is>
          <t>0,024</t>
        </is>
      </c>
      <c r="K247" t="inlineStr">
        <is>
          <t>0,543</t>
        </is>
      </c>
      <c r="L247" t="inlineStr">
        <is>
          <t>0,017</t>
        </is>
      </c>
      <c r="M247" t="inlineStr">
        <is>
          <t>3,154</t>
        </is>
      </c>
      <c r="N247" t="inlineStr">
        <is>
          <t>In use</t>
        </is>
      </c>
    </row>
    <row r="248">
      <c r="A248" t="n">
        <v/>
      </c>
      <c r="B248" t="inlineStr">
        <is>
          <t>Osmometer3320</t>
        </is>
      </c>
      <c r="C248" s="441" t="inlineStr">
        <is>
          <t>Urine osmolality</t>
        </is>
      </c>
      <c r="D248" t="inlineStr">
        <is>
          <t>Ran-Liq 3</t>
        </is>
      </c>
      <c r="E248" t="inlineStr">
        <is>
          <t>1238UC</t>
        </is>
      </c>
      <c r="F248" t="inlineStr">
        <is>
          <t>874,000</t>
        </is>
      </c>
      <c r="G248" t="inlineStr">
        <is>
          <t>87,500</t>
        </is>
      </c>
      <c r="H248" t="inlineStr">
        <is>
          <t>-0,331</t>
        </is>
      </c>
      <c r="I248" s="351" t="n">
        <v>1</v>
      </c>
      <c r="J248" t="inlineStr">
        <is>
          <t>-0,033</t>
        </is>
      </c>
      <c r="K248" t="inlineStr">
        <is>
          <t>845,000</t>
        </is>
      </c>
      <c r="L248" t="inlineStr">
        <is>
          <t>0,000</t>
        </is>
      </c>
      <c r="M248" t="inlineStr">
        <is>
          <t>0,000</t>
        </is>
      </c>
      <c r="N248" t="inlineStr">
        <is>
          <t>In use</t>
        </is>
      </c>
    </row>
    <row r="249">
      <c r="A249" t="n">
        <v/>
      </c>
      <c r="B249" t="inlineStr">
        <is>
          <t>OSMO1</t>
        </is>
      </c>
      <c r="C249" s="441" t="inlineStr">
        <is>
          <t>Urine osmolality</t>
        </is>
      </c>
      <c r="D249" t="inlineStr">
        <is>
          <t>Ran-Liq 3</t>
        </is>
      </c>
      <c r="E249" t="inlineStr">
        <is>
          <t>1238UC</t>
        </is>
      </c>
      <c r="F249" t="inlineStr">
        <is>
          <t>829,477</t>
        </is>
      </c>
      <c r="G249" t="inlineStr">
        <is>
          <t>6,181</t>
        </is>
      </c>
      <c r="H249" t="inlineStr">
        <is>
          <t>-0,149</t>
        </is>
      </c>
      <c r="I249" s="351" t="n">
        <v>9</v>
      </c>
      <c r="J249" t="inlineStr">
        <is>
          <t>-0,001</t>
        </is>
      </c>
      <c r="K249" t="inlineStr">
        <is>
          <t>828,556</t>
        </is>
      </c>
      <c r="L249" t="inlineStr">
        <is>
          <t>5,199</t>
        </is>
      </c>
      <c r="M249" t="inlineStr">
        <is>
          <t>0,627</t>
        </is>
      </c>
      <c r="N249" t="inlineStr">
        <is>
          <t>In use</t>
        </is>
      </c>
    </row>
    <row r="250">
      <c r="A250" t="n">
        <v/>
      </c>
      <c r="B250" t="inlineStr">
        <is>
          <t>Osmometer3320</t>
        </is>
      </c>
      <c r="C250" s="441" t="inlineStr">
        <is>
          <t>Urine osmolality</t>
        </is>
      </c>
      <c r="D250" t="inlineStr">
        <is>
          <t>Ran-Liq 2</t>
        </is>
      </c>
      <c r="E250" t="inlineStr">
        <is>
          <t>1237UC</t>
        </is>
      </c>
      <c r="F250" t="inlineStr">
        <is>
          <t>440,000</t>
        </is>
      </c>
      <c r="G250" t="inlineStr">
        <is>
          <t>44,000</t>
        </is>
      </c>
      <c r="H250" t="inlineStr">
        <is>
          <t>0,068</t>
        </is>
      </c>
      <c r="I250" s="351" t="n">
        <v>1</v>
      </c>
      <c r="J250" t="inlineStr">
        <is>
          <t>0,007</t>
        </is>
      </c>
      <c r="K250" t="inlineStr">
        <is>
          <t>443,000</t>
        </is>
      </c>
      <c r="L250" t="inlineStr">
        <is>
          <t>0,000</t>
        </is>
      </c>
      <c r="M250" t="inlineStr">
        <is>
          <t>0,000</t>
        </is>
      </c>
      <c r="N250" t="inlineStr">
        <is>
          <t>In use</t>
        </is>
      </c>
    </row>
    <row r="251">
      <c r="A251" t="n">
        <v/>
      </c>
      <c r="B251" t="inlineStr">
        <is>
          <t>OSMO1</t>
        </is>
      </c>
      <c r="C251" s="441" t="inlineStr">
        <is>
          <t>Urine osmolality</t>
        </is>
      </c>
      <c r="D251" t="inlineStr">
        <is>
          <t>Ran-Liq 2</t>
        </is>
      </c>
      <c r="E251" t="inlineStr">
        <is>
          <t>1237UC</t>
        </is>
      </c>
      <c r="F251" t="inlineStr">
        <is>
          <t>437,063</t>
        </is>
      </c>
      <c r="G251" t="inlineStr">
        <is>
          <t>5,905</t>
        </is>
      </c>
      <c r="H251" t="inlineStr">
        <is>
          <t>-0,434</t>
        </is>
      </c>
      <c r="I251" s="351" t="n">
        <v>8</v>
      </c>
      <c r="J251" t="inlineStr">
        <is>
          <t>-0,006</t>
        </is>
      </c>
      <c r="K251" t="inlineStr">
        <is>
          <t>434,500</t>
        </is>
      </c>
      <c r="L251" t="inlineStr">
        <is>
          <t>2,878</t>
        </is>
      </c>
      <c r="M251" t="inlineStr">
        <is>
          <t>0,662</t>
        </is>
      </c>
      <c r="N251" t="inlineStr">
        <is>
          <t>In use</t>
        </is>
      </c>
    </row>
    <row r="252">
      <c r="A252" t="n">
        <v/>
      </c>
      <c r="B252" t="inlineStr">
        <is>
          <t>OSMO1</t>
        </is>
      </c>
      <c r="C252" s="441" t="inlineStr">
        <is>
          <t>Urine osmolality</t>
        </is>
      </c>
      <c r="D252" t="inlineStr">
        <is>
          <t>Randox Urine QC 2</t>
        </is>
      </c>
      <c r="E252" t="inlineStr">
        <is>
          <t>1237UC</t>
        </is>
      </c>
      <c r="F252" t="inlineStr">
        <is>
          <t>440,000</t>
        </is>
      </c>
      <c r="G252" t="inlineStr">
        <is>
          <t>44,000</t>
        </is>
      </c>
      <c r="H252" t="inlineStr">
        <is>
          <t>-0,089</t>
        </is>
      </c>
      <c r="I252" s="351" t="n">
        <v>15</v>
      </c>
      <c r="J252" t="inlineStr">
        <is>
          <t>-0,009</t>
        </is>
      </c>
      <c r="K252" t="inlineStr">
        <is>
          <t>436,067</t>
        </is>
      </c>
      <c r="L252" t="inlineStr">
        <is>
          <t>3,751</t>
        </is>
      </c>
      <c r="M252" t="inlineStr">
        <is>
          <t>0,860</t>
        </is>
      </c>
      <c r="N252" t="inlineStr">
        <is>
          <t>In use</t>
        </is>
      </c>
    </row>
    <row r="253">
      <c r="A253" t="n">
        <v/>
      </c>
      <c r="B253" t="inlineStr">
        <is>
          <t>OSMO1</t>
        </is>
      </c>
      <c r="C253" s="441" t="inlineStr">
        <is>
          <t>Urine osmolality</t>
        </is>
      </c>
      <c r="D253" t="inlineStr">
        <is>
          <t>Randox Urine QC 3</t>
        </is>
      </c>
      <c r="E253" t="inlineStr">
        <is>
          <t>1238UC</t>
        </is>
      </c>
      <c r="F253" t="inlineStr">
        <is>
          <t>874,000</t>
        </is>
      </c>
      <c r="G253" t="inlineStr">
        <is>
          <t>87,500</t>
        </is>
      </c>
      <c r="H253" t="inlineStr">
        <is>
          <t>-0,486</t>
        </is>
      </c>
      <c r="I253" s="351" t="n">
        <v>13</v>
      </c>
      <c r="J253" t="inlineStr">
        <is>
          <t>-0,049</t>
        </is>
      </c>
      <c r="K253" t="inlineStr">
        <is>
          <t>831,462</t>
        </is>
      </c>
      <c r="L253" t="inlineStr">
        <is>
          <t>6,565</t>
        </is>
      </c>
      <c r="M253" t="inlineStr">
        <is>
          <t>0,790</t>
        </is>
      </c>
      <c r="N253" t="inlineStr">
        <is>
          <t>In use</t>
        </is>
      </c>
    </row>
    <row r="254">
      <c r="A254" t="n">
        <v/>
      </c>
      <c r="B254" t="inlineStr">
        <is>
          <t>C6000-A:E1-2</t>
        </is>
      </c>
      <c r="C254" t="inlineStr">
        <is>
          <t>VITAMIN B12 II</t>
        </is>
      </c>
      <c r="D254" t="inlineStr">
        <is>
          <t>RIAP L1</t>
        </is>
      </c>
      <c r="E254" t="inlineStr">
        <is>
          <t>2179EC</t>
        </is>
      </c>
      <c r="F254" t="inlineStr">
        <is>
          <t>154,000</t>
        </is>
      </c>
      <c r="G254" t="inlineStr">
        <is>
          <t>15,500</t>
        </is>
      </c>
      <c r="H254" t="inlineStr">
        <is>
          <t>0,260</t>
        </is>
      </c>
      <c r="I254" s="351" t="n">
        <v>59</v>
      </c>
      <c r="J254" t="inlineStr">
        <is>
          <t>0,026</t>
        </is>
      </c>
      <c r="K254" t="inlineStr">
        <is>
          <t>158,027</t>
        </is>
      </c>
      <c r="L254" t="inlineStr">
        <is>
          <t>9,676</t>
        </is>
      </c>
      <c r="M254" t="inlineStr">
        <is>
          <t>6,123</t>
        </is>
      </c>
      <c r="N254" t="inlineStr">
        <is>
          <t>In use</t>
        </is>
      </c>
    </row>
    <row r="255">
      <c r="A255" t="n">
        <v/>
      </c>
      <c r="B255" t="inlineStr">
        <is>
          <t>C6000-A:E1-2</t>
        </is>
      </c>
      <c r="C255" t="inlineStr">
        <is>
          <t>VITAMIN B12 II</t>
        </is>
      </c>
      <c r="D255" t="inlineStr">
        <is>
          <t>RIAP L2</t>
        </is>
      </c>
      <c r="E255" t="inlineStr">
        <is>
          <t>2228EC</t>
        </is>
      </c>
      <c r="F255" t="inlineStr">
        <is>
          <t>417,000</t>
        </is>
      </c>
      <c r="G255" t="inlineStr">
        <is>
          <t>41,500</t>
        </is>
      </c>
      <c r="H255" t="inlineStr">
        <is>
          <t>0,581</t>
        </is>
      </c>
      <c r="I255" s="351" t="n">
        <v>54</v>
      </c>
      <c r="J255" t="inlineStr">
        <is>
          <t>0,058</t>
        </is>
      </c>
      <c r="K255" t="inlineStr">
        <is>
          <t>441,096</t>
        </is>
      </c>
      <c r="L255" t="inlineStr">
        <is>
          <t>15,886</t>
        </is>
      </c>
      <c r="M255" t="inlineStr">
        <is>
          <t>3,602</t>
        </is>
      </c>
      <c r="N255" t="inlineStr">
        <is>
          <t>In use</t>
        </is>
      </c>
    </row>
    <row r="256">
      <c r="I256" s="351" t="n"/>
    </row>
    <row r="257">
      <c r="I257" s="351" t="n"/>
    </row>
    <row r="258">
      <c r="I258" s="351" t="n"/>
    </row>
    <row r="259">
      <c r="I259" s="351" t="n"/>
    </row>
    <row r="260">
      <c r="I260" s="351" t="n"/>
    </row>
    <row r="261">
      <c r="I261" s="351" t="n"/>
    </row>
    <row r="262">
      <c r="I262" s="351" t="n"/>
    </row>
    <row r="263">
      <c r="I263" s="351" t="n"/>
    </row>
    <row r="264">
      <c r="I264" s="351" t="n"/>
    </row>
    <row r="265">
      <c r="I265" s="351" t="n"/>
    </row>
    <row r="266">
      <c r="I266" s="351" t="n"/>
    </row>
    <row r="267">
      <c r="I267" s="351" t="n"/>
    </row>
    <row r="268">
      <c r="I268" s="351" t="n"/>
    </row>
    <row r="269">
      <c r="I269" s="351" t="n"/>
    </row>
    <row r="270">
      <c r="I270" s="351" t="n"/>
    </row>
    <row r="271">
      <c r="I271" s="351" t="n"/>
    </row>
    <row r="272">
      <c r="I272" s="351" t="n"/>
    </row>
    <row r="273">
      <c r="I273" s="351" t="n"/>
    </row>
    <row r="274">
      <c r="I274" s="351" t="n"/>
    </row>
    <row r="275">
      <c r="I275" s="351" t="n"/>
    </row>
    <row r="276">
      <c r="I276" s="351" t="n"/>
    </row>
    <row r="277">
      <c r="I277" s="351" t="n"/>
    </row>
    <row r="278">
      <c r="I278" s="351" t="n"/>
    </row>
    <row r="279">
      <c r="I279" s="351" t="n"/>
    </row>
    <row r="280">
      <c r="I280" s="351" t="n"/>
    </row>
    <row r="281">
      <c r="I281" s="351" t="n"/>
    </row>
    <row r="282">
      <c r="I282" s="351" t="n"/>
    </row>
    <row r="283">
      <c r="I283" s="351" t="n"/>
    </row>
    <row r="284">
      <c r="I284" s="351" t="n"/>
    </row>
    <row r="285">
      <c r="I285" s="351" t="n"/>
    </row>
    <row r="286">
      <c r="I286" s="351" t="n"/>
    </row>
    <row r="287">
      <c r="I287" s="351" t="n"/>
    </row>
    <row r="288">
      <c r="I288" s="351" t="n"/>
    </row>
    <row r="289">
      <c r="I289" s="351" t="n"/>
    </row>
    <row r="290">
      <c r="I290" s="351" t="n"/>
    </row>
    <row r="291">
      <c r="I291" s="351" t="n"/>
    </row>
    <row r="292">
      <c r="I292" s="351" t="n"/>
    </row>
    <row r="293">
      <c r="I293" s="351" t="n"/>
    </row>
    <row r="294">
      <c r="I294" s="351" t="n"/>
    </row>
    <row r="295">
      <c r="I295" s="351" t="n"/>
    </row>
    <row r="296">
      <c r="I296" s="351" t="n"/>
    </row>
    <row r="297">
      <c r="I297" s="351" t="n"/>
    </row>
    <row r="298">
      <c r="I298" s="351" t="n"/>
    </row>
    <row r="299">
      <c r="I299" s="351" t="n"/>
    </row>
    <row r="300">
      <c r="I300" s="351" t="n"/>
    </row>
    <row r="301">
      <c r="I301" s="351" t="n"/>
    </row>
    <row r="302">
      <c r="I302" s="351" t="n"/>
    </row>
    <row r="303">
      <c r="I303" s="351" t="n"/>
    </row>
    <row r="304">
      <c r="I304" s="351" t="n"/>
    </row>
    <row r="305">
      <c r="I305" s="351" t="n"/>
    </row>
    <row r="306">
      <c r="I306" s="351" t="n"/>
    </row>
    <row r="307">
      <c r="I307" s="351" t="n"/>
    </row>
    <row r="308">
      <c r="I308" s="351" t="n"/>
    </row>
    <row r="309">
      <c r="I309" s="351" t="n"/>
    </row>
    <row r="310">
      <c r="I310" s="351" t="n"/>
    </row>
    <row r="311">
      <c r="I311" s="351" t="n"/>
    </row>
    <row r="312">
      <c r="I312" s="351" t="n"/>
    </row>
    <row r="313">
      <c r="I313" s="351" t="n"/>
    </row>
    <row r="314">
      <c r="I314" s="351" t="n"/>
    </row>
    <row r="315">
      <c r="I315" s="351" t="n"/>
    </row>
    <row r="316">
      <c r="I316" s="351" t="n"/>
    </row>
    <row r="317">
      <c r="I317" s="351" t="n"/>
    </row>
    <row r="318">
      <c r="I318" s="351" t="n"/>
    </row>
    <row r="319">
      <c r="I319" s="351" t="n"/>
    </row>
    <row r="320">
      <c r="I320" s="351" t="n"/>
    </row>
    <row r="321">
      <c r="I321" s="351" t="n"/>
    </row>
    <row r="322">
      <c r="I322" s="351" t="n"/>
    </row>
    <row r="323">
      <c r="I323" s="351" t="n"/>
    </row>
    <row r="324">
      <c r="I324" s="351" t="n"/>
    </row>
    <row r="325">
      <c r="I325" s="351" t="n"/>
    </row>
    <row r="326">
      <c r="I326" s="351" t="n"/>
    </row>
    <row r="327">
      <c r="I327" s="351" t="n"/>
    </row>
    <row r="328">
      <c r="I328" s="351" t="n"/>
    </row>
    <row r="329">
      <c r="I329" s="351" t="n"/>
    </row>
    <row r="330">
      <c r="I330" s="351" t="n"/>
    </row>
    <row r="331">
      <c r="I331" s="351" t="n"/>
    </row>
    <row r="332">
      <c r="I332" s="351" t="n"/>
    </row>
    <row r="333">
      <c r="I333" s="351" t="n"/>
    </row>
    <row r="334">
      <c r="I334" s="351" t="n"/>
    </row>
    <row r="335">
      <c r="I335" s="351" t="n"/>
    </row>
    <row r="336">
      <c r="I336" s="351" t="n"/>
    </row>
    <row r="337">
      <c r="I337" s="351" t="n"/>
    </row>
    <row r="338">
      <c r="I338" s="351" t="n"/>
    </row>
    <row r="339">
      <c r="I339" s="351" t="n"/>
    </row>
    <row r="340">
      <c r="I340" s="351" t="n"/>
    </row>
    <row r="341">
      <c r="I341" s="351" t="n"/>
    </row>
    <row r="342">
      <c r="I342" s="351" t="n"/>
    </row>
    <row r="343">
      <c r="I343" s="351" t="n"/>
    </row>
    <row r="344">
      <c r="I344" s="351" t="n"/>
    </row>
    <row r="345">
      <c r="I345" s="351" t="n"/>
    </row>
    <row r="346">
      <c r="I346" s="351" t="n"/>
    </row>
    <row r="347">
      <c r="I347" s="351" t="n"/>
    </row>
    <row r="348">
      <c r="I348" s="351" t="n"/>
    </row>
    <row r="349">
      <c r="I349" s="351" t="n"/>
    </row>
    <row r="350">
      <c r="I350" s="351" t="n"/>
    </row>
    <row r="351">
      <c r="I351" s="351" t="n"/>
    </row>
    <row r="352">
      <c r="I352" s="351" t="n"/>
    </row>
    <row r="353">
      <c r="I353" s="351" t="n"/>
    </row>
    <row r="354">
      <c r="I354" s="351" t="n"/>
    </row>
    <row r="355">
      <c r="I355" s="351" t="n"/>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133"/>
  <sheetViews>
    <sheetView workbookViewId="0">
      <selection activeCell="O17" sqref="O17"/>
    </sheetView>
  </sheetViews>
  <sheetFormatPr baseColWidth="8" defaultRowHeight="15"/>
  <cols>
    <col width="9.140625" customWidth="1" style="59" min="1" max="2"/>
    <col width="31.5703125" customWidth="1" style="59" min="3" max="3"/>
    <col width="9.140625" customWidth="1" style="59" min="4" max="7"/>
    <col width="10.7109375" bestFit="1" customWidth="1" style="59" min="8" max="8"/>
    <col width="9.140625" customWidth="1" style="59" min="9" max="28"/>
    <col width="9.140625" customWidth="1" style="59" min="29" max="16384"/>
  </cols>
  <sheetData>
    <row r="1">
      <c r="A1" s="332" t="inlineStr">
        <is>
          <t>SEQ</t>
        </is>
      </c>
      <c r="B1" s="333" t="inlineStr">
        <is>
          <t>Number</t>
        </is>
      </c>
      <c r="C1" s="333" t="inlineStr">
        <is>
          <t>Analyte</t>
        </is>
      </c>
      <c r="D1" s="334" t="inlineStr">
        <is>
          <t>Matrix</t>
        </is>
      </c>
      <c r="E1" s="334" t="inlineStr">
        <is>
          <t>Within-subject median</t>
        </is>
      </c>
      <c r="F1" s="334" t="inlineStr">
        <is>
          <t>Between-subject median</t>
        </is>
      </c>
      <c r="G1" s="334" t="inlineStr">
        <is>
          <t>Date Updated on EFLM</t>
        </is>
      </c>
      <c r="H1" s="335" t="inlineStr">
        <is>
          <t>Date Scraped</t>
        </is>
      </c>
      <c r="I1" s="336" t="inlineStr">
        <is>
          <t>Minimum CV</t>
        </is>
      </c>
      <c r="J1" s="336" t="inlineStr">
        <is>
          <t>Minimum Bias</t>
        </is>
      </c>
      <c r="K1" s="337" t="inlineStr">
        <is>
          <t>Minimum TEa</t>
        </is>
      </c>
      <c r="L1" s="338" t="inlineStr">
        <is>
          <t>Desirable CV</t>
        </is>
      </c>
      <c r="M1" s="338" t="inlineStr">
        <is>
          <t>Desirable Bias</t>
        </is>
      </c>
      <c r="N1" s="339" t="inlineStr">
        <is>
          <t>Desirable TEa</t>
        </is>
      </c>
      <c r="O1" s="340" t="inlineStr">
        <is>
          <t>Optimum CV</t>
        </is>
      </c>
      <c r="P1" s="340" t="inlineStr">
        <is>
          <t>Optimum Bias</t>
        </is>
      </c>
      <c r="Q1" s="341" t="inlineStr">
        <is>
          <t>Optimum TEa</t>
        </is>
      </c>
      <c r="R1" s="333" t="n"/>
      <c r="S1" s="334" t="n"/>
      <c r="T1" s="333" t="n"/>
      <c r="U1" s="334" t="n"/>
      <c r="V1" s="333" t="n"/>
      <c r="W1" s="334" t="n"/>
    </row>
    <row r="2">
      <c r="A2" s="123" t="n">
        <v>1</v>
      </c>
      <c r="B2" s="59" t="n">
        <v>1</v>
      </c>
      <c r="C2" s="59" t="inlineStr">
        <is>
          <t>17-a-hydroxyprogesterone</t>
        </is>
      </c>
      <c r="D2" s="342" t="inlineStr">
        <is>
          <t>Serum/plasma</t>
        </is>
      </c>
      <c r="E2" s="342" t="n">
        <v>28.3</v>
      </c>
      <c r="F2" s="342" t="n">
        <v>38.5</v>
      </c>
      <c r="G2" s="342" t="inlineStr">
        <is>
          <t>June 6th 2022</t>
        </is>
      </c>
      <c r="H2" s="343" t="n">
        <v>44720</v>
      </c>
      <c r="I2" s="344" t="n">
        <v>21.225</v>
      </c>
      <c r="J2" s="344" t="n">
        <v>17.91833034911456</v>
      </c>
      <c r="K2" s="345" t="n">
        <v>52.93958034911456</v>
      </c>
      <c r="L2" s="346" t="n">
        <v>14.15</v>
      </c>
      <c r="M2" s="346" t="n">
        <v>11.94555356607638</v>
      </c>
      <c r="N2" s="347" t="n">
        <v>35.29305356607637</v>
      </c>
      <c r="O2" s="348" t="n">
        <v>7.075</v>
      </c>
      <c r="P2" s="348" t="n">
        <v>5.972776783038188</v>
      </c>
      <c r="Q2" s="349" t="n">
        <v>17.64652678303819</v>
      </c>
      <c r="S2" s="350" t="n"/>
      <c r="U2" s="350" t="n"/>
      <c r="W2" s="350" t="n"/>
    </row>
    <row r="3">
      <c r="A3" s="123" t="n">
        <v>2</v>
      </c>
      <c r="B3" s="59" t="n">
        <v>2</v>
      </c>
      <c r="C3" s="59" t="inlineStr">
        <is>
          <t>25-hydroxy vitamin D3</t>
        </is>
      </c>
      <c r="D3" s="342" t="inlineStr">
        <is>
          <t>Serum/plasma</t>
        </is>
      </c>
      <c r="E3" s="342" t="n">
        <v>6.8</v>
      </c>
      <c r="F3" s="342" t="n">
        <v>26.1</v>
      </c>
      <c r="G3" s="342" t="inlineStr">
        <is>
          <t>June 6th 2022</t>
        </is>
      </c>
      <c r="H3" s="343" t="n">
        <v>44720</v>
      </c>
      <c r="I3" s="344" t="n">
        <v>5.1</v>
      </c>
      <c r="J3" s="344" t="n">
        <v>10.11423038347456</v>
      </c>
      <c r="K3" s="345" t="n">
        <v>18.52923038347456</v>
      </c>
      <c r="L3" s="346" t="n">
        <v>3.4</v>
      </c>
      <c r="M3" s="346" t="n">
        <v>6.742820255649709</v>
      </c>
      <c r="N3" s="347" t="n">
        <v>12.35282025564971</v>
      </c>
      <c r="O3" s="348" t="n">
        <v>1.7</v>
      </c>
      <c r="P3" s="348" t="n">
        <v>3.371410127824854</v>
      </c>
      <c r="Q3" s="349" t="n">
        <v>6.176410127824854</v>
      </c>
      <c r="S3" s="350" t="n"/>
      <c r="U3" s="350" t="n"/>
      <c r="W3" s="350" t="n"/>
    </row>
    <row r="4">
      <c r="A4" s="123" t="n">
        <v>3</v>
      </c>
      <c r="B4" s="59" t="n">
        <v>3</v>
      </c>
      <c r="C4" s="59" t="inlineStr">
        <is>
          <t>a-1 antitrypsin</t>
        </is>
      </c>
      <c r="D4" s="342" t="inlineStr">
        <is>
          <t>Serum/plasma</t>
        </is>
      </c>
      <c r="E4" s="342" t="n">
        <v>4.1</v>
      </c>
      <c r="F4" s="342" t="n">
        <v>10.5</v>
      </c>
      <c r="G4" s="342" t="inlineStr">
        <is>
          <t>June 6th 2022</t>
        </is>
      </c>
      <c r="H4" s="343" t="n">
        <v>44720</v>
      </c>
      <c r="I4" s="344" t="n">
        <v>3.075</v>
      </c>
      <c r="J4" s="344" t="n">
        <v>4.227033534288556</v>
      </c>
      <c r="K4" s="345" t="n">
        <v>9.300783534288556</v>
      </c>
      <c r="L4" s="346" t="n">
        <v>2.05</v>
      </c>
      <c r="M4" s="346" t="n">
        <v>2.818022356192371</v>
      </c>
      <c r="N4" s="347" t="n">
        <v>6.20052235619237</v>
      </c>
      <c r="O4" s="348" t="n">
        <v>1.025</v>
      </c>
      <c r="P4" s="348" t="n">
        <v>1.409011178096185</v>
      </c>
      <c r="Q4" s="349" t="n">
        <v>3.100261178096185</v>
      </c>
      <c r="S4" s="350" t="n"/>
      <c r="U4" s="350" t="n"/>
      <c r="W4" s="350" t="n"/>
    </row>
    <row r="5">
      <c r="A5" s="123" t="n">
        <v>4</v>
      </c>
      <c r="B5" s="59" t="n">
        <v>4</v>
      </c>
      <c r="C5" s="59" t="inlineStr">
        <is>
          <t>Actual bicarbonate</t>
        </is>
      </c>
      <c r="D5" s="342" t="inlineStr">
        <is>
          <t>Whole Blood</t>
        </is>
      </c>
      <c r="E5" s="342" t="n">
        <v>4</v>
      </c>
      <c r="F5" s="342" t="n">
        <v>4.8</v>
      </c>
      <c r="G5" s="342" t="inlineStr">
        <is>
          <t>February 11th 2021</t>
        </is>
      </c>
      <c r="H5" s="343" t="n">
        <v>44720</v>
      </c>
      <c r="I5" s="344" t="n">
        <v>3</v>
      </c>
      <c r="J5" s="344" t="n">
        <v>2.343074902771996</v>
      </c>
      <c r="K5" s="345" t="n">
        <v>7.293074902771996</v>
      </c>
      <c r="L5" s="346" t="n">
        <v>2</v>
      </c>
      <c r="M5" s="346" t="n">
        <v>1.562049935181331</v>
      </c>
      <c r="N5" s="347" t="n">
        <v>4.86204993518133</v>
      </c>
      <c r="O5" s="348" t="n">
        <v>1</v>
      </c>
      <c r="P5" s="348" t="n">
        <v>0.7810249675906654</v>
      </c>
      <c r="Q5" s="349" t="n">
        <v>2.431024967590665</v>
      </c>
      <c r="S5" s="350" t="n"/>
      <c r="U5" s="350" t="n"/>
      <c r="W5" s="350" t="n"/>
    </row>
    <row r="6">
      <c r="A6" s="123" t="n">
        <v>5</v>
      </c>
      <c r="B6" s="59" t="n">
        <v>5</v>
      </c>
      <c r="C6" s="59" t="inlineStr">
        <is>
          <t>Adiponectin</t>
        </is>
      </c>
      <c r="D6" s="342" t="inlineStr">
        <is>
          <t>Serum/plasma</t>
        </is>
      </c>
      <c r="E6" s="342" t="n">
        <v>18.8</v>
      </c>
      <c r="F6" s="342" t="n">
        <v>51.2</v>
      </c>
      <c r="G6" s="342" t="inlineStr">
        <is>
          <t>October 20th 2019</t>
        </is>
      </c>
      <c r="H6" s="343" t="n">
        <v>44720</v>
      </c>
      <c r="I6" s="344" t="n">
        <v>14.1</v>
      </c>
      <c r="J6" s="344" t="n">
        <v>20.45342269645841</v>
      </c>
      <c r="K6" s="345" t="n">
        <v>43.71842269645841</v>
      </c>
      <c r="L6" s="346" t="n">
        <v>9.4</v>
      </c>
      <c r="M6" s="346" t="n">
        <v>13.63561513097227</v>
      </c>
      <c r="N6" s="347" t="n">
        <v>29.14561513097227</v>
      </c>
      <c r="O6" s="348" t="n">
        <v>4.7</v>
      </c>
      <c r="P6" s="348" t="n">
        <v>6.817807565486137</v>
      </c>
      <c r="Q6" s="349" t="n">
        <v>14.57280756548614</v>
      </c>
      <c r="S6" s="350" t="n"/>
      <c r="U6" s="350" t="n"/>
      <c r="W6" s="350" t="n"/>
    </row>
    <row r="7">
      <c r="A7" s="123" t="n">
        <v>6</v>
      </c>
      <c r="B7" s="59" t="n">
        <v>6</v>
      </c>
      <c r="C7" s="59" t="inlineStr">
        <is>
          <t>Adrenaline</t>
        </is>
      </c>
      <c r="D7" s="342" t="inlineStr">
        <is>
          <t>No Matrix Set</t>
        </is>
      </c>
      <c r="E7" s="342" t="n">
        <v>135</v>
      </c>
      <c r="F7" s="342" t="n">
        <v>54</v>
      </c>
      <c r="G7" s="342" t="inlineStr">
        <is>
          <t>February 14th 2020</t>
        </is>
      </c>
      <c r="H7" s="343" t="n">
        <v>44720</v>
      </c>
      <c r="I7" s="344" t="n">
        <v>101.25</v>
      </c>
      <c r="J7" s="344" t="n">
        <v>54.52479367223685</v>
      </c>
      <c r="K7" s="345" t="n">
        <v>221.5872936722369</v>
      </c>
      <c r="L7" s="346" t="n">
        <v>67.5</v>
      </c>
      <c r="M7" s="346" t="n">
        <v>36.3498624481579</v>
      </c>
      <c r="N7" s="347" t="n">
        <v>147.7248624481579</v>
      </c>
      <c r="O7" s="348" t="n">
        <v>33.75</v>
      </c>
      <c r="P7" s="348" t="n">
        <v>18.17493122407895</v>
      </c>
      <c r="Q7" s="349" t="n">
        <v>73.86243122407895</v>
      </c>
      <c r="S7" s="350" t="n"/>
      <c r="U7" s="350" t="n"/>
      <c r="W7" s="350" t="n"/>
    </row>
    <row r="8">
      <c r="A8" s="123" t="n">
        <v>7</v>
      </c>
      <c r="B8" s="59" t="n">
        <v>7</v>
      </c>
      <c r="C8" s="59" t="inlineStr">
        <is>
          <t>Alanine transaminase (ALT)</t>
        </is>
      </c>
      <c r="D8" s="342" t="inlineStr">
        <is>
          <t>Serum/plasma</t>
        </is>
      </c>
      <c r="E8" s="342" t="n">
        <v>10</v>
      </c>
      <c r="F8" s="342" t="n">
        <v>29.3</v>
      </c>
      <c r="G8" s="342" t="inlineStr">
        <is>
          <t>June 6th 2022</t>
        </is>
      </c>
      <c r="H8" s="343" t="n">
        <v>44720</v>
      </c>
      <c r="I8" s="344" t="n">
        <v>7.5</v>
      </c>
      <c r="J8" s="344" t="n">
        <v>11.60980862245369</v>
      </c>
      <c r="K8" s="345" t="n">
        <v>23.98480862245369</v>
      </c>
      <c r="L8" s="346" t="n">
        <v>5</v>
      </c>
      <c r="M8" s="346" t="n">
        <v>7.739872414969125</v>
      </c>
      <c r="N8" s="347" t="n">
        <v>15.98987241496912</v>
      </c>
      <c r="O8" s="348" t="n">
        <v>2.5</v>
      </c>
      <c r="P8" s="348" t="n">
        <v>3.869936207484562</v>
      </c>
      <c r="Q8" s="349" t="n">
        <v>7.994936207484562</v>
      </c>
      <c r="S8" s="350" t="n"/>
      <c r="U8" s="350" t="n"/>
      <c r="W8" s="350" t="n"/>
    </row>
    <row r="9">
      <c r="A9" s="123" t="n">
        <v>8</v>
      </c>
      <c r="B9" s="59" t="n">
        <v>8</v>
      </c>
      <c r="C9" s="59" t="inlineStr">
        <is>
          <t>Albumin</t>
        </is>
      </c>
      <c r="D9" s="342" t="inlineStr">
        <is>
          <t>Serum/plasma</t>
        </is>
      </c>
      <c r="E9" s="342" t="n">
        <v>2.5</v>
      </c>
      <c r="F9" s="342" t="n">
        <v>4.9</v>
      </c>
      <c r="G9" s="342" t="inlineStr">
        <is>
          <t>June 6th 2022</t>
        </is>
      </c>
      <c r="H9" s="343" t="n">
        <v>44720</v>
      </c>
      <c r="I9" s="344" t="n">
        <v>1.875</v>
      </c>
      <c r="J9" s="344" t="n">
        <v>2.06284088092126</v>
      </c>
      <c r="K9" s="345" t="n">
        <v>5.15659088092126</v>
      </c>
      <c r="L9" s="346" t="n">
        <v>1.25</v>
      </c>
      <c r="M9" s="346" t="n">
        <v>1.375227253947507</v>
      </c>
      <c r="N9" s="347" t="n">
        <v>3.437727253947507</v>
      </c>
      <c r="O9" s="348" t="n">
        <v>0.625</v>
      </c>
      <c r="P9" s="348" t="n">
        <v>0.6876136269737534</v>
      </c>
      <c r="Q9" s="349" t="n">
        <v>1.718863626973753</v>
      </c>
      <c r="S9" s="350" t="n"/>
      <c r="U9" s="350" t="n"/>
      <c r="W9" s="350" t="n"/>
    </row>
    <row r="10">
      <c r="A10" s="123" t="n">
        <v>9</v>
      </c>
      <c r="B10" s="59" t="n">
        <v>9</v>
      </c>
      <c r="C10" s="59" t="inlineStr">
        <is>
          <t>Aldosterone</t>
        </is>
      </c>
      <c r="D10" s="342" t="inlineStr">
        <is>
          <t>Serum/plasma</t>
        </is>
      </c>
      <c r="E10" s="342" t="n">
        <v>36.6</v>
      </c>
      <c r="F10" s="342" t="n">
        <v>34.7</v>
      </c>
      <c r="G10" s="342" t="inlineStr">
        <is>
          <t>October 20th 2019</t>
        </is>
      </c>
      <c r="H10" s="343" t="n">
        <v>44720</v>
      </c>
      <c r="I10" s="344" t="n">
        <v>27.45</v>
      </c>
      <c r="J10" s="344" t="n">
        <v>18.91297917436595</v>
      </c>
      <c r="K10" s="345" t="n">
        <v>64.20547917436595</v>
      </c>
      <c r="L10" s="346" t="n">
        <v>18.3</v>
      </c>
      <c r="M10" s="346" t="n">
        <v>12.60865278291063</v>
      </c>
      <c r="N10" s="347" t="n">
        <v>42.80365278291063</v>
      </c>
      <c r="O10" s="348" t="n">
        <v>9.15</v>
      </c>
      <c r="P10" s="348" t="n">
        <v>6.304326391455316</v>
      </c>
      <c r="Q10" s="349" t="n">
        <v>21.40182639145532</v>
      </c>
      <c r="S10" s="350" t="n"/>
      <c r="U10" s="350" t="n"/>
      <c r="W10" s="350" t="n"/>
    </row>
    <row r="11">
      <c r="A11" s="123" t="n">
        <v>10</v>
      </c>
      <c r="B11" s="59" t="n">
        <v>10</v>
      </c>
      <c r="C11" s="59" t="inlineStr">
        <is>
          <t>Alkaline phosphatase (ALP) bone isoenzyme</t>
        </is>
      </c>
      <c r="D11" s="342" t="inlineStr">
        <is>
          <t>Serum/plasma</t>
        </is>
      </c>
      <c r="E11" s="342" t="n">
        <v>6.6</v>
      </c>
      <c r="F11" s="342" t="n">
        <v>35.6</v>
      </c>
      <c r="G11" s="342" t="inlineStr">
        <is>
          <t>November 9th 2019</t>
        </is>
      </c>
      <c r="H11" s="343" t="n">
        <v>44720</v>
      </c>
      <c r="I11" s="344" t="n">
        <v>4.949999999999999</v>
      </c>
      <c r="J11" s="344" t="n">
        <v>13.57748596022106</v>
      </c>
      <c r="K11" s="345" t="n">
        <v>21.74498596022106</v>
      </c>
      <c r="L11" s="346" t="n">
        <v>3.3</v>
      </c>
      <c r="M11" s="346" t="n">
        <v>9.05165730681404</v>
      </c>
      <c r="N11" s="347" t="n">
        <v>14.49665730681404</v>
      </c>
      <c r="O11" s="348" t="n">
        <v>1.65</v>
      </c>
      <c r="P11" s="348" t="n">
        <v>4.52582865340702</v>
      </c>
      <c r="Q11" s="349" t="n">
        <v>7.24832865340702</v>
      </c>
      <c r="S11" s="350" t="n"/>
      <c r="U11" s="350" t="n"/>
      <c r="W11" s="350" t="n"/>
    </row>
    <row r="12">
      <c r="A12" s="123" t="n">
        <v>11</v>
      </c>
      <c r="B12" s="59" t="n">
        <v>11</v>
      </c>
      <c r="C12" s="59" t="inlineStr">
        <is>
          <t>Alkaline phosphatase (ALP), liver type</t>
        </is>
      </c>
      <c r="D12" s="342" t="inlineStr">
        <is>
          <t>Serum/plasma</t>
        </is>
      </c>
      <c r="E12" s="342" t="n">
        <v>5.3</v>
      </c>
      <c r="F12" s="342" t="n">
        <v>24</v>
      </c>
      <c r="G12" s="342" t="inlineStr">
        <is>
          <t>June 6th 2022</t>
        </is>
      </c>
      <c r="H12" s="343" t="n">
        <v>44720</v>
      </c>
      <c r="I12" s="344" t="n">
        <v>3.975</v>
      </c>
      <c r="J12" s="344" t="n">
        <v>9.216840904019122</v>
      </c>
      <c r="K12" s="345" t="n">
        <v>15.77559090401912</v>
      </c>
      <c r="L12" s="346" t="n">
        <v>2.65</v>
      </c>
      <c r="M12" s="346" t="n">
        <v>6.144560602679414</v>
      </c>
      <c r="N12" s="347" t="n">
        <v>10.51706060267941</v>
      </c>
      <c r="O12" s="348" t="n">
        <v>1.325</v>
      </c>
      <c r="P12" s="348" t="n">
        <v>3.072280301339707</v>
      </c>
      <c r="Q12" s="349" t="n">
        <v>5.258530301339707</v>
      </c>
      <c r="S12" s="350" t="n"/>
      <c r="U12" s="350" t="n"/>
      <c r="W12" s="350" t="n"/>
    </row>
    <row r="13">
      <c r="A13" s="123" t="n">
        <v>12</v>
      </c>
      <c r="B13" s="59" t="n">
        <v>12</v>
      </c>
      <c r="C13" s="59" t="inlineStr">
        <is>
          <t>Alphafetoprotein</t>
        </is>
      </c>
      <c r="D13" s="342" t="inlineStr">
        <is>
          <t>Serum/plasma</t>
        </is>
      </c>
      <c r="E13" s="342" t="n">
        <v>4.5</v>
      </c>
      <c r="F13" s="342" t="n">
        <v>55.1</v>
      </c>
      <c r="G13" s="342" t="inlineStr">
        <is>
          <t>April 19th 2022</t>
        </is>
      </c>
      <c r="H13" s="343" t="n">
        <v>44720</v>
      </c>
      <c r="I13" s="344" t="n">
        <v>3.375</v>
      </c>
      <c r="J13" s="344" t="n">
        <v>20.73129427942211</v>
      </c>
      <c r="K13" s="345" t="n">
        <v>26.30004427942211</v>
      </c>
      <c r="L13" s="346" t="n">
        <v>2.25</v>
      </c>
      <c r="M13" s="346" t="n">
        <v>13.82086285294807</v>
      </c>
      <c r="N13" s="347" t="n">
        <v>17.53336285294807</v>
      </c>
      <c r="O13" s="348" t="n">
        <v>1.125</v>
      </c>
      <c r="P13" s="348" t="n">
        <v>6.910431426474037</v>
      </c>
      <c r="Q13" s="349" t="n">
        <v>8.766681426474037</v>
      </c>
      <c r="S13" s="350" t="n"/>
      <c r="U13" s="350" t="n"/>
      <c r="W13" s="350" t="n"/>
    </row>
    <row r="14">
      <c r="A14" s="123" t="n">
        <v>13</v>
      </c>
      <c r="B14" s="59" t="n">
        <v>13</v>
      </c>
      <c r="C14" s="59" t="inlineStr">
        <is>
          <t>Amylase</t>
        </is>
      </c>
      <c r="D14" s="342" t="inlineStr">
        <is>
          <t>Serum/plasma</t>
        </is>
      </c>
      <c r="E14" s="342" t="n">
        <v>6.5</v>
      </c>
      <c r="F14" s="342" t="n">
        <v>30.2</v>
      </c>
      <c r="G14" s="342" t="inlineStr">
        <is>
          <t>June 6th 2022</t>
        </is>
      </c>
      <c r="H14" s="343" t="n">
        <v>44720</v>
      </c>
      <c r="I14" s="344" t="n">
        <v>4.875</v>
      </c>
      <c r="J14" s="344" t="n">
        <v>11.58434423046898</v>
      </c>
      <c r="K14" s="345" t="n">
        <v>19.62809423046898</v>
      </c>
      <c r="L14" s="346" t="n">
        <v>3.25</v>
      </c>
      <c r="M14" s="346" t="n">
        <v>7.722896153645988</v>
      </c>
      <c r="N14" s="347" t="n">
        <v>13.08539615364599</v>
      </c>
      <c r="O14" s="348" t="n">
        <v>1.625</v>
      </c>
      <c r="P14" s="348" t="n">
        <v>3.861448076822994</v>
      </c>
      <c r="Q14" s="349" t="n">
        <v>6.542698076822994</v>
      </c>
      <c r="S14" s="350" t="n"/>
      <c r="U14" s="350" t="n"/>
      <c r="W14" s="350" t="n"/>
    </row>
    <row r="15">
      <c r="A15" s="123" t="n">
        <v>14</v>
      </c>
      <c r="B15" s="59" t="n">
        <v>14</v>
      </c>
      <c r="C15" s="59" t="inlineStr">
        <is>
          <t>Antimullerian hormone</t>
        </is>
      </c>
      <c r="D15" s="342" t="inlineStr">
        <is>
          <t>Serum/plasma</t>
        </is>
      </c>
      <c r="E15" s="342" t="n">
        <v>19.2</v>
      </c>
      <c r="F15" s="342" t="n"/>
      <c r="G15" s="342" t="inlineStr">
        <is>
          <t>December 14th 2020</t>
        </is>
      </c>
      <c r="H15" s="343" t="n">
        <v>44720</v>
      </c>
      <c r="I15" s="344" t="n">
        <v>14.4</v>
      </c>
      <c r="J15" s="344" t="n">
        <v>7.199999999999999</v>
      </c>
      <c r="K15" s="345" t="n">
        <v>30.96</v>
      </c>
      <c r="L15" s="346" t="n">
        <v>9.6</v>
      </c>
      <c r="M15" s="346" t="n">
        <v>4.8</v>
      </c>
      <c r="N15" s="347" t="n">
        <v>20.64</v>
      </c>
      <c r="O15" s="348" t="n">
        <v>4.8</v>
      </c>
      <c r="P15" s="348" t="n">
        <v>2.4</v>
      </c>
      <c r="Q15" s="349" t="n">
        <v>10.32</v>
      </c>
      <c r="S15" s="350" t="n"/>
      <c r="U15" s="350" t="n"/>
      <c r="W15" s="350" t="n"/>
    </row>
    <row r="16">
      <c r="A16" s="123" t="n">
        <v>15</v>
      </c>
      <c r="B16" s="59" t="n">
        <v>15</v>
      </c>
      <c r="C16" s="59" t="inlineStr">
        <is>
          <t>Apolipoprotein A1</t>
        </is>
      </c>
      <c r="D16" s="342" t="inlineStr">
        <is>
          <t>Serum/plasma</t>
        </is>
      </c>
      <c r="E16" s="342" t="n">
        <v>5.3</v>
      </c>
      <c r="F16" s="342" t="n">
        <v>11.1</v>
      </c>
      <c r="G16" s="342" t="inlineStr">
        <is>
          <t>June 6th 2022</t>
        </is>
      </c>
      <c r="H16" s="343" t="n">
        <v>44720</v>
      </c>
      <c r="I16" s="344" t="n">
        <v>3.975</v>
      </c>
      <c r="J16" s="344" t="n">
        <v>4.612652436505486</v>
      </c>
      <c r="K16" s="345" t="n">
        <v>11.17140243650548</v>
      </c>
      <c r="L16" s="346" t="n">
        <v>2.65</v>
      </c>
      <c r="M16" s="346" t="n">
        <v>3.075101624336991</v>
      </c>
      <c r="N16" s="347" t="n">
        <v>7.44760162433699</v>
      </c>
      <c r="O16" s="348" t="n">
        <v>1.325</v>
      </c>
      <c r="P16" s="348" t="n">
        <v>1.537550812168495</v>
      </c>
      <c r="Q16" s="349" t="n">
        <v>3.723800812168495</v>
      </c>
      <c r="S16" s="350" t="n"/>
      <c r="U16" s="350" t="n"/>
      <c r="W16" s="350" t="n"/>
    </row>
    <row r="17">
      <c r="A17" s="123" t="n">
        <v>16</v>
      </c>
      <c r="B17" s="59" t="n">
        <v>16</v>
      </c>
      <c r="C17" s="59" t="inlineStr">
        <is>
          <t>Apolipoprotein B</t>
        </is>
      </c>
      <c r="D17" s="342" t="inlineStr">
        <is>
          <t>Serum/plasma</t>
        </is>
      </c>
      <c r="E17" s="342" t="n">
        <v>7.3</v>
      </c>
      <c r="F17" s="342" t="n">
        <v>20.1</v>
      </c>
      <c r="G17" s="342" t="inlineStr">
        <is>
          <t>June 6th 2022</t>
        </is>
      </c>
      <c r="H17" s="343" t="n">
        <v>44720</v>
      </c>
      <c r="I17" s="344" t="n">
        <v>5.475</v>
      </c>
      <c r="J17" s="344" t="n">
        <v>8.019215204744166</v>
      </c>
      <c r="K17" s="345" t="n">
        <v>17.05296520474417</v>
      </c>
      <c r="L17" s="346" t="n">
        <v>3.65</v>
      </c>
      <c r="M17" s="346" t="n">
        <v>5.346143469829443</v>
      </c>
      <c r="N17" s="347" t="n">
        <v>11.36864346982944</v>
      </c>
      <c r="O17" s="348" t="n">
        <v>1.825</v>
      </c>
      <c r="P17" s="348" t="n">
        <v>2.673071734914722</v>
      </c>
      <c r="Q17" s="349" t="n">
        <v>5.684321734914722</v>
      </c>
      <c r="S17" s="350" t="n"/>
      <c r="U17" s="350" t="n"/>
      <c r="W17" s="350" t="n"/>
    </row>
    <row r="18">
      <c r="A18" s="123" t="n">
        <v>17</v>
      </c>
      <c r="B18" s="59" t="n">
        <v>17</v>
      </c>
      <c r="C18" s="59" t="inlineStr">
        <is>
          <t>Aspartate transaminase (AST)</t>
        </is>
      </c>
      <c r="D18" s="342" t="inlineStr">
        <is>
          <t>Serum/plasma</t>
        </is>
      </c>
      <c r="E18" s="342" t="n">
        <v>9.5</v>
      </c>
      <c r="F18" s="342" t="n">
        <v>20.7</v>
      </c>
      <c r="G18" s="342" t="inlineStr">
        <is>
          <t>June 6th 2022</t>
        </is>
      </c>
      <c r="H18" s="343" t="n">
        <v>44720</v>
      </c>
      <c r="I18" s="344" t="n">
        <v>7.125</v>
      </c>
      <c r="J18" s="344" t="n">
        <v>8.540949156856046</v>
      </c>
      <c r="K18" s="345" t="n">
        <v>20.29719915685605</v>
      </c>
      <c r="L18" s="346" t="n">
        <v>4.75</v>
      </c>
      <c r="M18" s="346" t="n">
        <v>5.693966104570698</v>
      </c>
      <c r="N18" s="347" t="n">
        <v>13.5314661045707</v>
      </c>
      <c r="O18" s="348" t="n">
        <v>2.375</v>
      </c>
      <c r="P18" s="348" t="n">
        <v>2.846983052285349</v>
      </c>
      <c r="Q18" s="349" t="n">
        <v>6.765733052285348</v>
      </c>
      <c r="S18" s="350" t="n"/>
      <c r="U18" s="350" t="n"/>
      <c r="W18" s="350" t="n"/>
    </row>
    <row r="19">
      <c r="A19" s="123" t="n">
        <v>18</v>
      </c>
      <c r="B19" s="59" t="n">
        <v>18</v>
      </c>
      <c r="C19" s="59" t="inlineStr">
        <is>
          <t>b-2 microglobulin</t>
        </is>
      </c>
      <c r="D19" s="342" t="inlineStr">
        <is>
          <t>Serum/plasma</t>
        </is>
      </c>
      <c r="E19" s="342" t="n">
        <v>4.1</v>
      </c>
      <c r="F19" s="342" t="n">
        <v>11.5</v>
      </c>
      <c r="G19" s="342" t="inlineStr">
        <is>
          <t>June 6th 2022</t>
        </is>
      </c>
      <c r="H19" s="343" t="n">
        <v>44720</v>
      </c>
      <c r="I19" s="344" t="n">
        <v>3.075</v>
      </c>
      <c r="J19" s="344" t="n">
        <v>4.578379899047261</v>
      </c>
      <c r="K19" s="345" t="n">
        <v>9.65212989904726</v>
      </c>
      <c r="L19" s="346" t="n">
        <v>2.05</v>
      </c>
      <c r="M19" s="346" t="n">
        <v>3.052253266031507</v>
      </c>
      <c r="N19" s="347" t="n">
        <v>6.434753266031507</v>
      </c>
      <c r="O19" s="348" t="n">
        <v>1.025</v>
      </c>
      <c r="P19" s="348" t="n">
        <v>1.526126633015753</v>
      </c>
      <c r="Q19" s="349" t="n">
        <v>3.217376633015753</v>
      </c>
      <c r="S19" s="350" t="n"/>
      <c r="U19" s="350" t="n"/>
      <c r="W19" s="350" t="n"/>
    </row>
    <row r="20">
      <c r="A20" s="123" t="n">
        <v>19</v>
      </c>
      <c r="B20" s="59" t="n">
        <v>19</v>
      </c>
      <c r="C20" s="59" t="inlineStr">
        <is>
          <t>Basophils</t>
        </is>
      </c>
      <c r="D20" s="342" t="inlineStr">
        <is>
          <t>Whole Blood</t>
        </is>
      </c>
      <c r="E20" s="342" t="n">
        <v>12.4</v>
      </c>
      <c r="F20" s="342" t="n">
        <v>26.3</v>
      </c>
      <c r="G20" s="342" t="inlineStr">
        <is>
          <t>June 6th 2022</t>
        </is>
      </c>
      <c r="H20" s="343" t="n">
        <v>44720</v>
      </c>
      <c r="I20" s="344" t="n">
        <v>9.300000000000001</v>
      </c>
      <c r="J20" s="344" t="n">
        <v>10.9037335922151</v>
      </c>
      <c r="K20" s="345" t="n">
        <v>26.2487335922151</v>
      </c>
      <c r="L20" s="346" t="n">
        <v>6.2</v>
      </c>
      <c r="M20" s="346" t="n">
        <v>7.2691557281434</v>
      </c>
      <c r="N20" s="347" t="n">
        <v>17.4991557281434</v>
      </c>
      <c r="O20" s="348" t="n">
        <v>3.1</v>
      </c>
      <c r="P20" s="348" t="n">
        <v>3.6345778640717</v>
      </c>
      <c r="Q20" s="349" t="n">
        <v>8.7495778640717</v>
      </c>
      <c r="S20" s="350" t="n"/>
      <c r="U20" s="350" t="n"/>
      <c r="W20" s="350" t="n"/>
    </row>
    <row r="21">
      <c r="A21" s="123" t="n">
        <v>20</v>
      </c>
      <c r="B21" s="59" t="n">
        <v>20</v>
      </c>
      <c r="C21" s="59" t="inlineStr">
        <is>
          <t>Bilirubin</t>
        </is>
      </c>
      <c r="D21" s="342" t="inlineStr">
        <is>
          <t>Serum/plasma</t>
        </is>
      </c>
      <c r="E21" s="342" t="n">
        <v>20</v>
      </c>
      <c r="F21" s="342" t="n">
        <v>26.6</v>
      </c>
      <c r="G21" s="342" t="inlineStr">
        <is>
          <t>June 6th 2022</t>
        </is>
      </c>
      <c r="H21" s="343" t="n">
        <v>44720</v>
      </c>
      <c r="I21" s="344" t="n">
        <v>15</v>
      </c>
      <c r="J21" s="344" t="n">
        <v>12.48000901441982</v>
      </c>
      <c r="K21" s="345" t="n">
        <v>37.23000901441982</v>
      </c>
      <c r="L21" s="346" t="n">
        <v>10</v>
      </c>
      <c r="M21" s="346" t="n">
        <v>8.320006009613214</v>
      </c>
      <c r="N21" s="347" t="n">
        <v>24.82000600961322</v>
      </c>
      <c r="O21" s="348" t="n">
        <v>5</v>
      </c>
      <c r="P21" s="348" t="n">
        <v>4.160003004806607</v>
      </c>
      <c r="Q21" s="349" t="n">
        <v>12.41000300480661</v>
      </c>
      <c r="S21" s="350" t="n"/>
      <c r="U21" s="350" t="n"/>
      <c r="W21" s="350" t="n"/>
    </row>
    <row r="22">
      <c r="A22" s="123" t="n">
        <v>21</v>
      </c>
      <c r="B22" s="59" t="n">
        <v>21</v>
      </c>
      <c r="C22" s="59" t="inlineStr">
        <is>
          <t>Calcitonin</t>
        </is>
      </c>
      <c r="D22" s="342" t="inlineStr">
        <is>
          <t>Serum/plasma</t>
        </is>
      </c>
      <c r="E22" s="342" t="n">
        <v>13</v>
      </c>
      <c r="F22" s="342" t="n">
        <v>65.8</v>
      </c>
      <c r="G22" s="342" t="inlineStr">
        <is>
          <t>January 14th 2022</t>
        </is>
      </c>
      <c r="H22" s="343" t="n">
        <v>44720</v>
      </c>
      <c r="I22" s="344" t="n">
        <v>9.75</v>
      </c>
      <c r="J22" s="344" t="n">
        <v>25.15196314405696</v>
      </c>
      <c r="K22" s="345" t="n">
        <v>41.23946314405696</v>
      </c>
      <c r="L22" s="346" t="n">
        <v>6.5</v>
      </c>
      <c r="M22" s="346" t="n">
        <v>16.76797542937131</v>
      </c>
      <c r="N22" s="347" t="n">
        <v>27.49297542937131</v>
      </c>
      <c r="O22" s="348" t="n">
        <v>3.25</v>
      </c>
      <c r="P22" s="348" t="n">
        <v>8.383987714685654</v>
      </c>
      <c r="Q22" s="349" t="n">
        <v>13.74648771468565</v>
      </c>
      <c r="S22" s="350" t="n"/>
      <c r="U22" s="350" t="n"/>
      <c r="W22" s="350" t="n"/>
    </row>
    <row r="23">
      <c r="A23" s="123" t="n">
        <v>22</v>
      </c>
      <c r="B23" s="59" t="n">
        <v>22</v>
      </c>
      <c r="C23" s="59" t="inlineStr">
        <is>
          <t>Calcium (Ca)</t>
        </is>
      </c>
      <c r="D23" s="342" t="inlineStr">
        <is>
          <t>Serum/plasma</t>
        </is>
      </c>
      <c r="E23" s="342" t="n">
        <v>1.8</v>
      </c>
      <c r="F23" s="342" t="n">
        <v>2.7</v>
      </c>
      <c r="G23" s="342" t="inlineStr">
        <is>
          <t>June 6th 2022</t>
        </is>
      </c>
      <c r="H23" s="343" t="n">
        <v>44720</v>
      </c>
      <c r="I23" s="344" t="n">
        <v>1.35</v>
      </c>
      <c r="J23" s="344" t="n">
        <v>1.216873555469097</v>
      </c>
      <c r="K23" s="345" t="n">
        <v>3.444373555469097</v>
      </c>
      <c r="L23" s="346" t="n">
        <v>0.9</v>
      </c>
      <c r="M23" s="346" t="n">
        <v>0.8112490369793977</v>
      </c>
      <c r="N23" s="347" t="n">
        <v>2.296249036979398</v>
      </c>
      <c r="O23" s="348" t="n">
        <v>0.45</v>
      </c>
      <c r="P23" s="348" t="n">
        <v>0.4056245184896988</v>
      </c>
      <c r="Q23" s="349" t="n">
        <v>1.148124518489699</v>
      </c>
      <c r="S23" s="350" t="n"/>
      <c r="U23" s="350" t="n"/>
      <c r="W23" s="350" t="n"/>
    </row>
    <row r="24">
      <c r="A24" s="123" t="n">
        <v>23</v>
      </c>
      <c r="B24" s="59" t="n">
        <v>23</v>
      </c>
      <c r="C24" s="59" t="inlineStr">
        <is>
          <t>Cancer antigen 125 (CA-125)</t>
        </is>
      </c>
      <c r="D24" s="342" t="inlineStr">
        <is>
          <t>Serum/plasma</t>
        </is>
      </c>
      <c r="E24" s="342" t="n">
        <v>8.699999999999999</v>
      </c>
      <c r="F24" s="342" t="n">
        <v>25.4</v>
      </c>
      <c r="G24" s="342" t="inlineStr">
        <is>
          <t>June 6th 2022</t>
        </is>
      </c>
      <c r="H24" s="343" t="n">
        <v>44720</v>
      </c>
      <c r="I24" s="344" t="n">
        <v>6.524999999999999</v>
      </c>
      <c r="J24" s="344" t="n">
        <v>10.06824370235445</v>
      </c>
      <c r="K24" s="345" t="n">
        <v>20.83449370235444</v>
      </c>
      <c r="L24" s="346" t="n">
        <v>4.35</v>
      </c>
      <c r="M24" s="346" t="n">
        <v>6.712162468236298</v>
      </c>
      <c r="N24" s="347" t="n">
        <v>13.8896624682363</v>
      </c>
      <c r="O24" s="348" t="n">
        <v>2.175</v>
      </c>
      <c r="P24" s="348" t="n">
        <v>3.356081234118149</v>
      </c>
      <c r="Q24" s="349" t="n">
        <v>6.944831234118149</v>
      </c>
      <c r="S24" s="350" t="n"/>
      <c r="U24" s="350" t="n"/>
      <c r="W24" s="350" t="n"/>
    </row>
    <row r="25">
      <c r="A25" s="123" t="n">
        <v>24</v>
      </c>
      <c r="B25" s="59" t="n">
        <v>24</v>
      </c>
      <c r="C25" s="59" t="inlineStr">
        <is>
          <t>Cancer antigen 19-9 (CA 19-9)</t>
        </is>
      </c>
      <c r="D25" s="342" t="inlineStr">
        <is>
          <t>Serum/plasma</t>
        </is>
      </c>
      <c r="E25" s="342" t="n">
        <v>4.3</v>
      </c>
      <c r="F25" s="342" t="n">
        <v>57.4</v>
      </c>
      <c r="G25" s="342" t="inlineStr">
        <is>
          <t>June 6th 2022</t>
        </is>
      </c>
      <c r="H25" s="343" t="n">
        <v>44720</v>
      </c>
      <c r="I25" s="344" t="n">
        <v>3.225</v>
      </c>
      <c r="J25" s="344" t="n">
        <v>21.58531401786872</v>
      </c>
      <c r="K25" s="345" t="n">
        <v>26.90656401786872</v>
      </c>
      <c r="L25" s="346" t="n">
        <v>2.15</v>
      </c>
      <c r="M25" s="346" t="n">
        <v>14.39020934524581</v>
      </c>
      <c r="N25" s="347" t="n">
        <v>17.93770934524581</v>
      </c>
      <c r="O25" s="348" t="n">
        <v>1.075</v>
      </c>
      <c r="P25" s="348" t="n">
        <v>7.195104672622907</v>
      </c>
      <c r="Q25" s="349" t="n">
        <v>8.968854672622907</v>
      </c>
      <c r="S25" s="350" t="n"/>
      <c r="U25" s="350" t="n"/>
      <c r="W25" s="350" t="n"/>
    </row>
    <row r="26">
      <c r="A26" s="123" t="n">
        <v>25</v>
      </c>
      <c r="B26" s="59" t="n">
        <v>25</v>
      </c>
      <c r="C26" s="59" t="inlineStr">
        <is>
          <t>Cancer antigen 72-4 (CA 72-4)</t>
        </is>
      </c>
      <c r="D26" s="342" t="inlineStr">
        <is>
          <t>Serum/plasma</t>
        </is>
      </c>
      <c r="E26" s="342" t="n">
        <v>50.3</v>
      </c>
      <c r="F26" s="342" t="n">
        <v>103.4</v>
      </c>
      <c r="G26" s="342" t="inlineStr">
        <is>
          <t>November 20th 2019</t>
        </is>
      </c>
      <c r="H26" s="343" t="n">
        <v>44720</v>
      </c>
      <c r="I26" s="344" t="n">
        <v>37.72499999999999</v>
      </c>
      <c r="J26" s="344" t="n">
        <v>43.11953769754495</v>
      </c>
      <c r="K26" s="345" t="n">
        <v>105.3657876975449</v>
      </c>
      <c r="L26" s="346" t="n">
        <v>25.15</v>
      </c>
      <c r="M26" s="346" t="n">
        <v>28.74635846502997</v>
      </c>
      <c r="N26" s="347" t="n">
        <v>70.24385846502996</v>
      </c>
      <c r="O26" s="348" t="n">
        <v>12.575</v>
      </c>
      <c r="P26" s="348" t="n">
        <v>14.37317923251498</v>
      </c>
      <c r="Q26" s="349" t="n">
        <v>35.12192923251498</v>
      </c>
      <c r="S26" s="350" t="n"/>
      <c r="U26" s="350" t="n"/>
      <c r="W26" s="350" t="n"/>
    </row>
    <row r="27">
      <c r="A27" s="123" t="n">
        <v>26</v>
      </c>
      <c r="B27" s="59" t="n">
        <v>26</v>
      </c>
      <c r="C27" s="59" t="inlineStr">
        <is>
          <t>Carbon dioxide (total)</t>
        </is>
      </c>
      <c r="D27" s="342" t="inlineStr">
        <is>
          <t>Whole Blood</t>
        </is>
      </c>
      <c r="E27" s="342" t="n">
        <v>4</v>
      </c>
      <c r="F27" s="342" t="n">
        <v>4.8</v>
      </c>
      <c r="G27" s="342" t="inlineStr">
        <is>
          <t>February 11th 2021</t>
        </is>
      </c>
      <c r="H27" s="343" t="n">
        <v>44720</v>
      </c>
      <c r="I27" s="344" t="n">
        <v>3</v>
      </c>
      <c r="J27" s="344" t="n">
        <v>2.343074902771996</v>
      </c>
      <c r="K27" s="345" t="n">
        <v>7.293074902771996</v>
      </c>
      <c r="L27" s="346" t="n">
        <v>2</v>
      </c>
      <c r="M27" s="346" t="n">
        <v>1.562049935181331</v>
      </c>
      <c r="N27" s="347" t="n">
        <v>4.86204993518133</v>
      </c>
      <c r="O27" s="348" t="n">
        <v>1</v>
      </c>
      <c r="P27" s="348" t="n">
        <v>0.7810249675906654</v>
      </c>
      <c r="Q27" s="349" t="n">
        <v>2.431024967590665</v>
      </c>
      <c r="S27" s="350" t="n"/>
      <c r="U27" s="350" t="n"/>
      <c r="W27" s="350" t="n"/>
    </row>
    <row r="28">
      <c r="A28" s="123" t="n">
        <v>27</v>
      </c>
      <c r="B28" s="59" t="n">
        <v>27</v>
      </c>
      <c r="C28" s="59" t="inlineStr">
        <is>
          <t>Carcinoembryonic antigen (CEA)</t>
        </is>
      </c>
      <c r="D28" s="342" t="inlineStr">
        <is>
          <t>Serum/plasma</t>
        </is>
      </c>
      <c r="E28" s="342" t="n">
        <v>6.8</v>
      </c>
      <c r="F28" s="342" t="n">
        <v>59.3</v>
      </c>
      <c r="G28" s="342" t="inlineStr">
        <is>
          <t>June 6th 2022</t>
        </is>
      </c>
      <c r="H28" s="343" t="n">
        <v>44720</v>
      </c>
      <c r="I28" s="344" t="n">
        <v>5.1</v>
      </c>
      <c r="J28" s="344" t="n">
        <v>22.38322823566788</v>
      </c>
      <c r="K28" s="345" t="n">
        <v>30.79822823566788</v>
      </c>
      <c r="L28" s="346" t="n">
        <v>3.4</v>
      </c>
      <c r="M28" s="346" t="n">
        <v>14.92215215711192</v>
      </c>
      <c r="N28" s="347" t="n">
        <v>20.53215215711192</v>
      </c>
      <c r="O28" s="348" t="n">
        <v>1.7</v>
      </c>
      <c r="P28" s="348" t="n">
        <v>7.461076078555961</v>
      </c>
      <c r="Q28" s="349" t="n">
        <v>10.26607607855596</v>
      </c>
      <c r="S28" s="350" t="n"/>
      <c r="U28" s="350" t="n"/>
      <c r="W28" s="350" t="n"/>
    </row>
    <row r="29">
      <c r="A29" s="123" t="n">
        <v>28</v>
      </c>
      <c r="B29" s="59" t="n">
        <v>28</v>
      </c>
      <c r="C29" s="59" t="inlineStr">
        <is>
          <t>Ceruloplasmin</t>
        </is>
      </c>
      <c r="D29" s="342" t="inlineStr">
        <is>
          <t>Serum/plasma</t>
        </is>
      </c>
      <c r="E29" s="342" t="n">
        <v>4.9</v>
      </c>
      <c r="F29" s="342" t="n">
        <v>15.2</v>
      </c>
      <c r="G29" s="342" t="inlineStr">
        <is>
          <t>May 26th 2020</t>
        </is>
      </c>
      <c r="H29" s="343" t="n">
        <v>44720</v>
      </c>
      <c r="I29" s="344" t="n">
        <v>3.675</v>
      </c>
      <c r="J29" s="344" t="n">
        <v>5.988856839998766</v>
      </c>
      <c r="K29" s="345" t="n">
        <v>12.05260683999877</v>
      </c>
      <c r="L29" s="346" t="n">
        <v>2.45</v>
      </c>
      <c r="M29" s="346" t="n">
        <v>3.992571226665844</v>
      </c>
      <c r="N29" s="347" t="n">
        <v>8.035071226665844</v>
      </c>
      <c r="O29" s="348" t="n">
        <v>1.225</v>
      </c>
      <c r="P29" s="348" t="n">
        <v>1.996285613332922</v>
      </c>
      <c r="Q29" s="349" t="n">
        <v>4.017535613332922</v>
      </c>
      <c r="S29" s="350" t="n"/>
      <c r="U29" s="350" t="n"/>
      <c r="W29" s="350" t="n"/>
    </row>
    <row r="30">
      <c r="A30" s="123" t="n">
        <v>29</v>
      </c>
      <c r="B30" s="59" t="n">
        <v>29</v>
      </c>
      <c r="C30" s="59" t="inlineStr">
        <is>
          <t>Chloride</t>
        </is>
      </c>
      <c r="D30" s="342" t="inlineStr">
        <is>
          <t>Serum/plasma</t>
        </is>
      </c>
      <c r="E30" s="342" t="n">
        <v>1</v>
      </c>
      <c r="F30" s="342" t="n">
        <v>1.3</v>
      </c>
      <c r="G30" s="342" t="inlineStr">
        <is>
          <t>June 6th 2022</t>
        </is>
      </c>
      <c r="H30" s="343" t="n">
        <v>44720</v>
      </c>
      <c r="I30" s="344" t="n">
        <v>0.75</v>
      </c>
      <c r="J30" s="344" t="n">
        <v>0.6150457300071273</v>
      </c>
      <c r="K30" s="345" t="n">
        <v>1.852545730007127</v>
      </c>
      <c r="L30" s="346" t="n">
        <v>0.5</v>
      </c>
      <c r="M30" s="346" t="n">
        <v>0.4100304866714182</v>
      </c>
      <c r="N30" s="347" t="n">
        <v>1.235030486671418</v>
      </c>
      <c r="O30" s="348" t="n">
        <v>0.25</v>
      </c>
      <c r="P30" s="348" t="n">
        <v>0.2050152433357091</v>
      </c>
      <c r="Q30" s="349" t="n">
        <v>0.6175152433357091</v>
      </c>
      <c r="S30" s="350" t="n"/>
      <c r="U30" s="350" t="n"/>
      <c r="W30" s="350" t="n"/>
    </row>
    <row r="31">
      <c r="A31" s="123" t="n">
        <v>30</v>
      </c>
      <c r="B31" s="59" t="n">
        <v>30</v>
      </c>
      <c r="C31" s="59" t="inlineStr">
        <is>
          <t>Cholesterol</t>
        </is>
      </c>
      <c r="D31" s="342" t="inlineStr">
        <is>
          <t>Serum/plasma</t>
        </is>
      </c>
      <c r="E31" s="342" t="n">
        <v>5.3</v>
      </c>
      <c r="F31" s="342" t="n">
        <v>16.2</v>
      </c>
      <c r="G31" s="342" t="inlineStr">
        <is>
          <t>June 6th 2022</t>
        </is>
      </c>
      <c r="H31" s="343" t="n">
        <v>44720</v>
      </c>
      <c r="I31" s="344" t="n">
        <v>3.975</v>
      </c>
      <c r="J31" s="344" t="n">
        <v>6.391852724367169</v>
      </c>
      <c r="K31" s="345" t="n">
        <v>12.95060272436717</v>
      </c>
      <c r="L31" s="346" t="n">
        <v>2.65</v>
      </c>
      <c r="M31" s="346" t="n">
        <v>4.261235149578113</v>
      </c>
      <c r="N31" s="347" t="n">
        <v>8.633735149578111</v>
      </c>
      <c r="O31" s="348" t="n">
        <v>1.325</v>
      </c>
      <c r="P31" s="348" t="n">
        <v>2.130617574789056</v>
      </c>
      <c r="Q31" s="349" t="n">
        <v>4.316867574789056</v>
      </c>
      <c r="S31" s="350" t="n"/>
      <c r="U31" s="350" t="n"/>
      <c r="W31" s="350" t="n"/>
    </row>
    <row r="32">
      <c r="A32" s="123" t="n">
        <v>31</v>
      </c>
      <c r="B32" s="59" t="n">
        <v>31</v>
      </c>
      <c r="C32" s="59" t="inlineStr">
        <is>
          <t>Chromogranin A</t>
        </is>
      </c>
      <c r="D32" s="342" t="inlineStr">
        <is>
          <t>Serum/plasma</t>
        </is>
      </c>
      <c r="E32" s="342" t="n">
        <v>14.8</v>
      </c>
      <c r="F32" s="342" t="n">
        <v>30.6</v>
      </c>
      <c r="G32" s="342" t="inlineStr">
        <is>
          <t>June 6th 2022</t>
        </is>
      </c>
      <c r="H32" s="343" t="n">
        <v>44720</v>
      </c>
      <c r="I32" s="344" t="n">
        <v>11.1</v>
      </c>
      <c r="J32" s="344" t="n">
        <v>12.74669074701352</v>
      </c>
      <c r="K32" s="345" t="n">
        <v>31.06169074701352</v>
      </c>
      <c r="L32" s="346" t="n">
        <v>7.4</v>
      </c>
      <c r="M32" s="346" t="n">
        <v>8.497793831342344</v>
      </c>
      <c r="N32" s="347" t="n">
        <v>20.70779383134234</v>
      </c>
      <c r="O32" s="348" t="n">
        <v>3.7</v>
      </c>
      <c r="P32" s="348" t="n">
        <v>4.248896915671172</v>
      </c>
      <c r="Q32" s="349" t="n">
        <v>10.35389691567117</v>
      </c>
      <c r="S32" s="350" t="n"/>
      <c r="U32" s="350" t="n"/>
      <c r="W32" s="350" t="n"/>
    </row>
    <row r="33">
      <c r="A33" s="123" t="n">
        <v>32</v>
      </c>
      <c r="B33" s="59" t="n">
        <v>32</v>
      </c>
      <c r="C33" s="59" t="inlineStr">
        <is>
          <t>Complement 3 (C3)</t>
        </is>
      </c>
      <c r="D33" s="342" t="inlineStr">
        <is>
          <t>Serum/plasma</t>
        </is>
      </c>
      <c r="E33" s="342" t="n">
        <v>4.6</v>
      </c>
      <c r="F33" s="342" t="n">
        <v>15.2</v>
      </c>
      <c r="G33" s="342" t="inlineStr">
        <is>
          <t>November 25th 2019</t>
        </is>
      </c>
      <c r="H33" s="343" t="n">
        <v>44720</v>
      </c>
      <c r="I33" s="344" t="n">
        <v>3.45</v>
      </c>
      <c r="J33" s="344" t="n">
        <v>5.955302259331595</v>
      </c>
      <c r="K33" s="345" t="n">
        <v>11.64780225933159</v>
      </c>
      <c r="L33" s="346" t="n">
        <v>2.3</v>
      </c>
      <c r="M33" s="346" t="n">
        <v>3.970201506221063</v>
      </c>
      <c r="N33" s="347" t="n">
        <v>7.765201506221063</v>
      </c>
      <c r="O33" s="348" t="n">
        <v>1.15</v>
      </c>
      <c r="P33" s="348" t="n">
        <v>1.985100753110532</v>
      </c>
      <c r="Q33" s="349" t="n">
        <v>3.882600753110531</v>
      </c>
      <c r="S33" s="350" t="n"/>
      <c r="U33" s="350" t="n"/>
      <c r="W33" s="350" t="n"/>
    </row>
    <row r="34">
      <c r="A34" s="123" t="n">
        <v>33</v>
      </c>
      <c r="B34" s="59" t="n">
        <v>33</v>
      </c>
      <c r="C34" s="59" t="inlineStr">
        <is>
          <t>Complement 4 (C4)</t>
        </is>
      </c>
      <c r="D34" s="342" t="inlineStr">
        <is>
          <t>Serum/plasma</t>
        </is>
      </c>
      <c r="E34" s="342" t="n">
        <v>6.9</v>
      </c>
      <c r="F34" s="342" t="n">
        <v>24.5</v>
      </c>
      <c r="G34" s="342" t="inlineStr">
        <is>
          <t>April 29th 2020</t>
        </is>
      </c>
      <c r="H34" s="343" t="n">
        <v>44720</v>
      </c>
      <c r="I34" s="344" t="n">
        <v>5.175000000000001</v>
      </c>
      <c r="J34" s="344" t="n">
        <v>9.544910292925753</v>
      </c>
      <c r="K34" s="345" t="n">
        <v>18.08366029292575</v>
      </c>
      <c r="L34" s="346" t="n">
        <v>3.45</v>
      </c>
      <c r="M34" s="346" t="n">
        <v>6.363273528617169</v>
      </c>
      <c r="N34" s="347" t="n">
        <v>12.05577352861717</v>
      </c>
      <c r="O34" s="348" t="n">
        <v>1.725</v>
      </c>
      <c r="P34" s="348" t="n">
        <v>3.181636764308585</v>
      </c>
      <c r="Q34" s="349" t="n">
        <v>6.027886764308585</v>
      </c>
      <c r="S34" s="350" t="n"/>
      <c r="U34" s="350" t="n"/>
      <c r="W34" s="350" t="n"/>
    </row>
    <row r="35">
      <c r="A35" s="123" t="n">
        <v>34</v>
      </c>
      <c r="B35" s="59" t="n">
        <v>34</v>
      </c>
      <c r="C35" s="59" t="inlineStr">
        <is>
          <t>Copper</t>
        </is>
      </c>
      <c r="D35" s="342" t="inlineStr">
        <is>
          <t>Serum/plasma</t>
        </is>
      </c>
      <c r="E35" s="342" t="n">
        <v>7.4</v>
      </c>
      <c r="F35" s="342" t="n">
        <v>13.2</v>
      </c>
      <c r="G35" s="342" t="inlineStr">
        <is>
          <t>June 6th 2022</t>
        </is>
      </c>
      <c r="H35" s="343" t="n">
        <v>44720</v>
      </c>
      <c r="I35" s="344" t="n">
        <v>5.550000000000001</v>
      </c>
      <c r="J35" s="344" t="n">
        <v>5.674779731408083</v>
      </c>
      <c r="K35" s="345" t="n">
        <v>14.83227973140808</v>
      </c>
      <c r="L35" s="346" t="n">
        <v>3.7</v>
      </c>
      <c r="M35" s="346" t="n">
        <v>3.783186487605389</v>
      </c>
      <c r="N35" s="347" t="n">
        <v>9.888186487605388</v>
      </c>
      <c r="O35" s="348" t="n">
        <v>1.85</v>
      </c>
      <c r="P35" s="348" t="n">
        <v>1.891593243802695</v>
      </c>
      <c r="Q35" s="349" t="n">
        <v>4.944093243802694</v>
      </c>
      <c r="S35" s="350" t="n"/>
      <c r="U35" s="350" t="n"/>
      <c r="W35" s="350" t="n"/>
    </row>
    <row r="36">
      <c r="A36" s="123" t="n">
        <v>35</v>
      </c>
      <c r="B36" s="59" t="n">
        <v>35</v>
      </c>
      <c r="C36" s="59" t="inlineStr">
        <is>
          <t>Cortisol</t>
        </is>
      </c>
      <c r="D36" s="342" t="inlineStr">
        <is>
          <t>Serum/plasma</t>
        </is>
      </c>
      <c r="E36" s="342" t="n">
        <v>16.3</v>
      </c>
      <c r="F36" s="342" t="n">
        <v>48.7</v>
      </c>
      <c r="G36" s="342" t="inlineStr">
        <is>
          <t>June 6th 2022</t>
        </is>
      </c>
      <c r="H36" s="343" t="n">
        <v>44720</v>
      </c>
      <c r="I36" s="344" t="n">
        <v>12.225</v>
      </c>
      <c r="J36" s="344" t="n">
        <v>19.2582855545347</v>
      </c>
      <c r="K36" s="345" t="n">
        <v>39.4295355545347</v>
      </c>
      <c r="L36" s="346" t="n">
        <v>8.15</v>
      </c>
      <c r="M36" s="346" t="n">
        <v>12.83885703635647</v>
      </c>
      <c r="N36" s="347" t="n">
        <v>26.28635703635647</v>
      </c>
      <c r="O36" s="348" t="n">
        <v>4.075</v>
      </c>
      <c r="P36" s="348" t="n">
        <v>6.419428518178234</v>
      </c>
      <c r="Q36" s="349" t="n">
        <v>13.14317851817824</v>
      </c>
      <c r="S36" s="350" t="n"/>
      <c r="U36" s="350" t="n"/>
      <c r="W36" s="350" t="n"/>
    </row>
    <row r="37">
      <c r="A37" s="123" t="n">
        <v>36</v>
      </c>
      <c r="B37" s="59" t="n">
        <v>36</v>
      </c>
      <c r="C37" s="59" t="inlineStr">
        <is>
          <t>C-reactive protein (CRP)</t>
        </is>
      </c>
      <c r="D37" s="342" t="inlineStr">
        <is>
          <t>Serum/plasma</t>
        </is>
      </c>
      <c r="E37" s="342" t="n">
        <v>34</v>
      </c>
      <c r="F37" s="342" t="n">
        <v>83.59999999999999</v>
      </c>
      <c r="G37" s="342" t="inlineStr">
        <is>
          <t>June 6th 2022</t>
        </is>
      </c>
      <c r="H37" s="343" t="n">
        <v>44720</v>
      </c>
      <c r="I37" s="344" t="n">
        <v>25.5</v>
      </c>
      <c r="J37" s="344" t="n">
        <v>33.84353704919153</v>
      </c>
      <c r="K37" s="345" t="n">
        <v>75.91853704919153</v>
      </c>
      <c r="L37" s="346" t="n">
        <v>17</v>
      </c>
      <c r="M37" s="346" t="n">
        <v>22.56235803279435</v>
      </c>
      <c r="N37" s="347" t="n">
        <v>50.61235803279435</v>
      </c>
      <c r="O37" s="348" t="n">
        <v>8.5</v>
      </c>
      <c r="P37" s="348" t="n">
        <v>11.28117901639718</v>
      </c>
      <c r="Q37" s="349" t="n">
        <v>25.30617901639717</v>
      </c>
      <c r="S37" s="350" t="n"/>
      <c r="U37" s="350" t="n"/>
      <c r="W37" s="350" t="n"/>
    </row>
    <row r="38">
      <c r="A38" s="123" t="n">
        <v>37</v>
      </c>
      <c r="B38" s="59" t="n">
        <v>37</v>
      </c>
      <c r="C38" s="59" t="inlineStr">
        <is>
          <t>C-reactive protein (CRP) - high-sensitive</t>
        </is>
      </c>
      <c r="D38" s="342" t="inlineStr">
        <is>
          <t>Serum/plasma</t>
        </is>
      </c>
      <c r="E38" s="342" t="n">
        <v>58.9</v>
      </c>
      <c r="F38" s="342" t="n">
        <v>77.40000000000001</v>
      </c>
      <c r="G38" s="342" t="inlineStr">
        <is>
          <t>January 12th 2020</t>
        </is>
      </c>
      <c r="H38" s="343" t="n">
        <v>44720</v>
      </c>
      <c r="I38" s="344" t="n">
        <v>44.175</v>
      </c>
      <c r="J38" s="344" t="n">
        <v>36.47339141415287</v>
      </c>
      <c r="K38" s="345" t="n">
        <v>109.3621414141529</v>
      </c>
      <c r="L38" s="346" t="n">
        <v>29.45</v>
      </c>
      <c r="M38" s="346" t="n">
        <v>24.31559427610191</v>
      </c>
      <c r="N38" s="347" t="n">
        <v>72.90809427610191</v>
      </c>
      <c r="O38" s="348" t="n">
        <v>14.725</v>
      </c>
      <c r="P38" s="348" t="n">
        <v>12.15779713805096</v>
      </c>
      <c r="Q38" s="349" t="n">
        <v>36.45404713805095</v>
      </c>
      <c r="S38" s="350" t="n"/>
      <c r="U38" s="350" t="n"/>
      <c r="W38" s="350" t="n"/>
    </row>
    <row r="39">
      <c r="A39" s="123" t="n">
        <v>38</v>
      </c>
      <c r="B39" s="59" t="n">
        <v>38</v>
      </c>
      <c r="C39" s="59" t="inlineStr">
        <is>
          <t>Creatine Kinase</t>
        </is>
      </c>
      <c r="D39" s="342" t="inlineStr">
        <is>
          <t>Serum/plasma</t>
        </is>
      </c>
      <c r="E39" s="342" t="n">
        <v>15</v>
      </c>
      <c r="F39" s="342" t="n">
        <v>37.9</v>
      </c>
      <c r="G39" s="342" t="inlineStr">
        <is>
          <t>June 6th 2022</t>
        </is>
      </c>
      <c r="H39" s="343" t="n">
        <v>44720</v>
      </c>
      <c r="I39" s="344" t="n">
        <v>11.25</v>
      </c>
      <c r="J39" s="344" t="n">
        <v>15.28514904245294</v>
      </c>
      <c r="K39" s="345" t="n">
        <v>33.84764904245294</v>
      </c>
      <c r="L39" s="346" t="n">
        <v>7.5</v>
      </c>
      <c r="M39" s="346" t="n">
        <v>10.19009936163529</v>
      </c>
      <c r="N39" s="347" t="n">
        <v>22.56509936163529</v>
      </c>
      <c r="O39" s="348" t="n">
        <v>3.75</v>
      </c>
      <c r="P39" s="348" t="n">
        <v>5.095049680817646</v>
      </c>
      <c r="Q39" s="349" t="n">
        <v>11.28254968081765</v>
      </c>
      <c r="S39" s="350" t="n"/>
      <c r="U39" s="350" t="n"/>
      <c r="W39" s="350" t="n"/>
    </row>
    <row r="40">
      <c r="A40" s="123" t="n">
        <v>39</v>
      </c>
      <c r="B40" s="59" t="n">
        <v>39</v>
      </c>
      <c r="C40" s="59" t="inlineStr">
        <is>
          <t>Creatinine</t>
        </is>
      </c>
      <c r="D40" s="342" t="inlineStr">
        <is>
          <t>Serum/plasma</t>
        </is>
      </c>
      <c r="E40" s="342" t="n">
        <v>4.4</v>
      </c>
      <c r="F40" s="342" t="n">
        <v>14.1</v>
      </c>
      <c r="G40" s="342" t="inlineStr">
        <is>
          <t>June 6th 2022</t>
        </is>
      </c>
      <c r="H40" s="343" t="n">
        <v>44720</v>
      </c>
      <c r="I40" s="344" t="n">
        <v>3.3</v>
      </c>
      <c r="J40" s="344" t="n">
        <v>5.538967074283796</v>
      </c>
      <c r="K40" s="345" t="n">
        <v>10.9839670742838</v>
      </c>
      <c r="L40" s="346" t="n">
        <v>2.2</v>
      </c>
      <c r="M40" s="346" t="n">
        <v>3.692644716189198</v>
      </c>
      <c r="N40" s="347" t="n">
        <v>7.322644716189197</v>
      </c>
      <c r="O40" s="348" t="n">
        <v>1.1</v>
      </c>
      <c r="P40" s="348" t="n">
        <v>1.846322358094599</v>
      </c>
      <c r="Q40" s="349" t="n">
        <v>3.661322358094599</v>
      </c>
      <c r="S40" s="350" t="n"/>
      <c r="U40" s="350" t="n"/>
      <c r="W40" s="350" t="n"/>
    </row>
    <row r="41">
      <c r="A41" s="123" t="n">
        <v>40</v>
      </c>
      <c r="B41" s="59" t="n">
        <v>40</v>
      </c>
      <c r="C41" s="59" t="inlineStr">
        <is>
          <t>Cystatin C</t>
        </is>
      </c>
      <c r="D41" s="342" t="inlineStr">
        <is>
          <t>Serum/plasma</t>
        </is>
      </c>
      <c r="E41" s="342" t="n">
        <v>3.9</v>
      </c>
      <c r="F41" s="342" t="n">
        <v>12.1</v>
      </c>
      <c r="G41" s="342" t="inlineStr">
        <is>
          <t>June 6th 2022</t>
        </is>
      </c>
      <c r="H41" s="343" t="n">
        <v>44720</v>
      </c>
      <c r="I41" s="344" t="n">
        <v>2.925</v>
      </c>
      <c r="J41" s="344" t="n">
        <v>4.767369557733069</v>
      </c>
      <c r="K41" s="345" t="n">
        <v>9.593619557733067</v>
      </c>
      <c r="L41" s="346" t="n">
        <v>1.95</v>
      </c>
      <c r="M41" s="346" t="n">
        <v>3.178246371822046</v>
      </c>
      <c r="N41" s="347" t="n">
        <v>6.395746371822046</v>
      </c>
      <c r="O41" s="348" t="n">
        <v>0.975</v>
      </c>
      <c r="P41" s="348" t="n">
        <v>1.589123185911023</v>
      </c>
      <c r="Q41" s="349" t="n">
        <v>3.197873185911023</v>
      </c>
      <c r="S41" s="350" t="n"/>
      <c r="U41" s="350" t="n"/>
      <c r="W41" s="350" t="n"/>
    </row>
    <row r="42">
      <c r="A42" s="123" t="n">
        <v>41</v>
      </c>
      <c r="B42" s="59" t="n">
        <v>41</v>
      </c>
      <c r="C42" s="59" t="inlineStr">
        <is>
          <t>Dehydroepiandrosterone sulphate (DHEAS)</t>
        </is>
      </c>
      <c r="D42" s="342" t="inlineStr">
        <is>
          <t>Serum/plasma</t>
        </is>
      </c>
      <c r="E42" s="342" t="n">
        <v>5.9</v>
      </c>
      <c r="F42" s="342" t="n">
        <v>21</v>
      </c>
      <c r="G42" s="342" t="inlineStr">
        <is>
          <t>June 6th 2022</t>
        </is>
      </c>
      <c r="H42" s="343" t="n">
        <v>44720</v>
      </c>
      <c r="I42" s="344" t="n">
        <v>4.425000000000001</v>
      </c>
      <c r="J42" s="344" t="n">
        <v>8.179901053802546</v>
      </c>
      <c r="K42" s="345" t="n">
        <v>15.48115105380255</v>
      </c>
      <c r="L42" s="346" t="n">
        <v>2.95</v>
      </c>
      <c r="M42" s="346" t="n">
        <v>5.453267369201697</v>
      </c>
      <c r="N42" s="347" t="n">
        <v>10.3207673692017</v>
      </c>
      <c r="O42" s="348" t="n">
        <v>1.475</v>
      </c>
      <c r="P42" s="348" t="n">
        <v>2.726633684600849</v>
      </c>
      <c r="Q42" s="349" t="n">
        <v>5.160383684600848</v>
      </c>
      <c r="S42" s="350" t="n"/>
      <c r="U42" s="350" t="n"/>
      <c r="W42" s="350" t="n"/>
    </row>
    <row r="43">
      <c r="A43" s="123" t="n">
        <v>42</v>
      </c>
      <c r="B43" s="59" t="n">
        <v>42</v>
      </c>
      <c r="C43" s="59" t="inlineStr">
        <is>
          <t>Dihydroxytestosterone (DHT)</t>
        </is>
      </c>
      <c r="D43" s="342" t="inlineStr">
        <is>
          <t>Serum/plasma</t>
        </is>
      </c>
      <c r="E43" s="342" t="n">
        <v>11.5</v>
      </c>
      <c r="F43" s="342" t="n">
        <v>37.1</v>
      </c>
      <c r="G43" s="342" t="inlineStr">
        <is>
          <t>June 6th 2022</t>
        </is>
      </c>
      <c r="H43" s="343" t="n">
        <v>44720</v>
      </c>
      <c r="I43" s="344" t="n">
        <v>8.625</v>
      </c>
      <c r="J43" s="344" t="n">
        <v>14.56555225523564</v>
      </c>
      <c r="K43" s="345" t="n">
        <v>28.79680225523564</v>
      </c>
      <c r="L43" s="346" t="n">
        <v>5.75</v>
      </c>
      <c r="M43" s="346" t="n">
        <v>9.710368170157093</v>
      </c>
      <c r="N43" s="347" t="n">
        <v>19.19786817015709</v>
      </c>
      <c r="O43" s="348" t="n">
        <v>2.875</v>
      </c>
      <c r="P43" s="348" t="n">
        <v>4.855184085078546</v>
      </c>
      <c r="Q43" s="349" t="n">
        <v>9.598934085078547</v>
      </c>
      <c r="S43" s="350" t="n"/>
      <c r="U43" s="350" t="n"/>
      <c r="W43" s="350" t="n"/>
    </row>
    <row r="44">
      <c r="A44" s="123" t="n">
        <v>43</v>
      </c>
      <c r="B44" s="59" t="n">
        <v>43</v>
      </c>
      <c r="C44" s="59" t="inlineStr">
        <is>
          <t>Eosinophils</t>
        </is>
      </c>
      <c r="D44" s="342" t="inlineStr">
        <is>
          <t>Whole Blood</t>
        </is>
      </c>
      <c r="E44" s="342" t="n">
        <v>14.9</v>
      </c>
      <c r="F44" s="342" t="n">
        <v>65.3</v>
      </c>
      <c r="G44" s="342" t="inlineStr">
        <is>
          <t>June 6th 2022</t>
        </is>
      </c>
      <c r="H44" s="343" t="n">
        <v>44720</v>
      </c>
      <c r="I44" s="344" t="n">
        <v>11.175</v>
      </c>
      <c r="J44" s="344" t="n">
        <v>25.11688301720578</v>
      </c>
      <c r="K44" s="345" t="n">
        <v>43.55563301720578</v>
      </c>
      <c r="L44" s="346" t="n">
        <v>7.45</v>
      </c>
      <c r="M44" s="346" t="n">
        <v>16.74458867813718</v>
      </c>
      <c r="N44" s="347" t="n">
        <v>29.03708867813718</v>
      </c>
      <c r="O44" s="348" t="n">
        <v>3.725</v>
      </c>
      <c r="P44" s="348" t="n">
        <v>8.372294339068592</v>
      </c>
      <c r="Q44" s="349" t="n">
        <v>14.51854433906859</v>
      </c>
      <c r="S44" s="350" t="n"/>
      <c r="U44" s="350" t="n"/>
      <c r="W44" s="350" t="n"/>
    </row>
    <row r="45">
      <c r="A45" s="123" t="n">
        <v>44</v>
      </c>
      <c r="B45" s="59" t="n">
        <v>44</v>
      </c>
      <c r="C45" s="59" t="inlineStr">
        <is>
          <t>Erythrocytes</t>
        </is>
      </c>
      <c r="D45" s="342" t="inlineStr">
        <is>
          <t>Whole Blood</t>
        </is>
      </c>
      <c r="E45" s="342" t="n">
        <v>2.6</v>
      </c>
      <c r="F45" s="342" t="n">
        <v>6.4</v>
      </c>
      <c r="G45" s="342" t="inlineStr">
        <is>
          <t>June 6th 2022</t>
        </is>
      </c>
      <c r="H45" s="343" t="n">
        <v>44720</v>
      </c>
      <c r="I45" s="344" t="n">
        <v>1.95</v>
      </c>
      <c r="J45" s="344" t="n">
        <v>2.590487405875582</v>
      </c>
      <c r="K45" s="345" t="n">
        <v>5.807987405875582</v>
      </c>
      <c r="L45" s="346" t="n">
        <v>1.3</v>
      </c>
      <c r="M45" s="346" t="n">
        <v>1.726991603917055</v>
      </c>
      <c r="N45" s="347" t="n">
        <v>3.871991603917055</v>
      </c>
      <c r="O45" s="348" t="n">
        <v>0.65</v>
      </c>
      <c r="P45" s="348" t="n">
        <v>0.8634958019585273</v>
      </c>
      <c r="Q45" s="349" t="n">
        <v>1.935995801958527</v>
      </c>
      <c r="S45" s="350" t="n"/>
      <c r="U45" s="350" t="n"/>
      <c r="W45" s="350" t="n"/>
    </row>
    <row r="46">
      <c r="A46" s="123" t="n">
        <v>45</v>
      </c>
      <c r="B46" s="59" t="n">
        <v>45</v>
      </c>
      <c r="C46" s="59" t="inlineStr">
        <is>
          <t>Estradiol</t>
        </is>
      </c>
      <c r="D46" s="342" t="inlineStr">
        <is>
          <t>Serum/plasma</t>
        </is>
      </c>
      <c r="E46" s="342" t="n">
        <v>15</v>
      </c>
      <c r="F46" s="342" t="n">
        <v>13</v>
      </c>
      <c r="G46" s="342" t="inlineStr">
        <is>
          <t>April 20th 2020</t>
        </is>
      </c>
      <c r="H46" s="343" t="n">
        <v>44720</v>
      </c>
      <c r="I46" s="344" t="n">
        <v>11.25</v>
      </c>
      <c r="J46" s="344" t="n">
        <v>7.443537465479703</v>
      </c>
      <c r="K46" s="345" t="n">
        <v>26.0060374654797</v>
      </c>
      <c r="L46" s="346" t="n">
        <v>7.5</v>
      </c>
      <c r="M46" s="346" t="n">
        <v>4.962358310319802</v>
      </c>
      <c r="N46" s="347" t="n">
        <v>17.3373583103198</v>
      </c>
      <c r="O46" s="348" t="n">
        <v>3.75</v>
      </c>
      <c r="P46" s="348" t="n">
        <v>2.481179155159901</v>
      </c>
      <c r="Q46" s="349" t="n">
        <v>8.6686791551599</v>
      </c>
      <c r="S46" s="350" t="n"/>
      <c r="U46" s="350" t="n"/>
      <c r="W46" s="350" t="n"/>
    </row>
    <row r="47">
      <c r="A47" s="123" t="n">
        <v>46</v>
      </c>
      <c r="B47" s="59" t="n">
        <v>46</v>
      </c>
      <c r="C47" s="59" t="inlineStr">
        <is>
          <t>Ferritin</t>
        </is>
      </c>
      <c r="D47" s="342" t="inlineStr">
        <is>
          <t>Serum/plasma</t>
        </is>
      </c>
      <c r="E47" s="342" t="n">
        <v>12.8</v>
      </c>
      <c r="F47" s="342" t="n"/>
      <c r="G47" s="342" t="inlineStr">
        <is>
          <t>July 2nd 2020</t>
        </is>
      </c>
      <c r="H47" s="343" t="n">
        <v>44720</v>
      </c>
      <c r="I47" s="344" t="n">
        <v>9.600000000000001</v>
      </c>
      <c r="J47" s="344" t="n">
        <v>4.800000000000001</v>
      </c>
      <c r="K47" s="345" t="n">
        <v>20.64</v>
      </c>
      <c r="L47" s="346" t="n">
        <v>6.4</v>
      </c>
      <c r="M47" s="346" t="n">
        <v>3.2</v>
      </c>
      <c r="N47" s="347" t="n">
        <v>13.76</v>
      </c>
      <c r="O47" s="348" t="n">
        <v>3.2</v>
      </c>
      <c r="P47" s="348" t="n">
        <v>1.6</v>
      </c>
      <c r="Q47" s="349" t="n">
        <v>6.880000000000001</v>
      </c>
      <c r="S47" s="350" t="n"/>
      <c r="U47" s="350" t="n"/>
      <c r="W47" s="350" t="n"/>
    </row>
    <row r="48">
      <c r="A48" s="123" t="n">
        <v>47</v>
      </c>
      <c r="B48" s="59" t="n">
        <v>47</v>
      </c>
      <c r="C48" s="59" t="inlineStr">
        <is>
          <t>Fibroblast growth factor-23</t>
        </is>
      </c>
      <c r="D48" s="342" t="inlineStr">
        <is>
          <t>Serum/plasma</t>
        </is>
      </c>
      <c r="E48" s="342" t="n">
        <v>13.9</v>
      </c>
      <c r="F48" s="342" t="n">
        <v>21.4</v>
      </c>
      <c r="G48" s="342" t="inlineStr">
        <is>
          <t>June 6th 2022</t>
        </is>
      </c>
      <c r="H48" s="343" t="n">
        <v>44720</v>
      </c>
      <c r="I48" s="344" t="n">
        <v>10.425</v>
      </c>
      <c r="J48" s="344" t="n">
        <v>9.569262314828661</v>
      </c>
      <c r="K48" s="345" t="n">
        <v>26.77051231482866</v>
      </c>
      <c r="L48" s="346" t="n">
        <v>6.95</v>
      </c>
      <c r="M48" s="346" t="n">
        <v>6.379508209885774</v>
      </c>
      <c r="N48" s="347" t="n">
        <v>17.84700820988577</v>
      </c>
      <c r="O48" s="348" t="n">
        <v>3.475</v>
      </c>
      <c r="P48" s="348" t="n">
        <v>3.189754104942887</v>
      </c>
      <c r="Q48" s="349" t="n">
        <v>8.923504104942886</v>
      </c>
      <c r="S48" s="350" t="n"/>
      <c r="U48" s="350" t="n"/>
      <c r="W48" s="350" t="n"/>
    </row>
    <row r="49">
      <c r="A49" s="123" t="n">
        <v>48</v>
      </c>
      <c r="B49" s="59" t="n">
        <v>48</v>
      </c>
      <c r="C49" s="59" t="inlineStr">
        <is>
          <t>Follicle stimulating hormone (FSH)</t>
        </is>
      </c>
      <c r="D49" s="342" t="inlineStr">
        <is>
          <t>Serum/plasma</t>
        </is>
      </c>
      <c r="E49" s="342" t="n">
        <v>12.3</v>
      </c>
      <c r="F49" s="342" t="n">
        <v>42.1</v>
      </c>
      <c r="G49" s="342" t="inlineStr">
        <is>
          <t>June 6th 2022</t>
        </is>
      </c>
      <c r="H49" s="343" t="n">
        <v>44720</v>
      </c>
      <c r="I49" s="344" t="n">
        <v>9.225000000000001</v>
      </c>
      <c r="J49" s="344" t="n">
        <v>16.44750170998623</v>
      </c>
      <c r="K49" s="345" t="n">
        <v>31.66875170998624</v>
      </c>
      <c r="L49" s="346" t="n">
        <v>6.15</v>
      </c>
      <c r="M49" s="346" t="n">
        <v>10.96500113999082</v>
      </c>
      <c r="N49" s="347" t="n">
        <v>21.11250113999082</v>
      </c>
      <c r="O49" s="348" t="n">
        <v>3.075</v>
      </c>
      <c r="P49" s="348" t="n">
        <v>5.482500569995411</v>
      </c>
      <c r="Q49" s="349" t="n">
        <v>10.55625056999541</v>
      </c>
      <c r="S49" s="350" t="n"/>
      <c r="U49" s="350" t="n"/>
      <c r="W49" s="350" t="n"/>
    </row>
    <row r="50">
      <c r="A50" s="123" t="n">
        <v>49</v>
      </c>
      <c r="B50" s="59" t="n">
        <v>49</v>
      </c>
      <c r="C50" s="59" t="inlineStr">
        <is>
          <t>Free kappa light chain</t>
        </is>
      </c>
      <c r="D50" s="342" t="inlineStr">
        <is>
          <t>Serum/plasma</t>
        </is>
      </c>
      <c r="E50" s="342" t="n">
        <v>4.8</v>
      </c>
      <c r="F50" s="342" t="n">
        <v>15.3</v>
      </c>
      <c r="G50" s="342" t="inlineStr">
        <is>
          <t>May 26th 2020</t>
        </is>
      </c>
      <c r="H50" s="343" t="n">
        <v>44720</v>
      </c>
      <c r="I50" s="344" t="n">
        <v>3.6</v>
      </c>
      <c r="J50" s="344" t="n">
        <v>6.013227606701745</v>
      </c>
      <c r="K50" s="345" t="n">
        <v>11.95322760670174</v>
      </c>
      <c r="L50" s="346" t="n">
        <v>2.4</v>
      </c>
      <c r="M50" s="346" t="n">
        <v>4.008818404467831</v>
      </c>
      <c r="N50" s="347" t="n">
        <v>7.968818404467831</v>
      </c>
      <c r="O50" s="348" t="n">
        <v>1.2</v>
      </c>
      <c r="P50" s="348" t="n">
        <v>2.004409202233915</v>
      </c>
      <c r="Q50" s="349" t="n">
        <v>3.984409202233915</v>
      </c>
      <c r="S50" s="350" t="n"/>
      <c r="U50" s="350" t="n"/>
      <c r="W50" s="350" t="n"/>
    </row>
    <row r="51">
      <c r="A51" s="123" t="n">
        <v>50</v>
      </c>
      <c r="B51" s="59" t="n">
        <v>50</v>
      </c>
      <c r="C51" s="59" t="inlineStr">
        <is>
          <t>Free lambda light chain</t>
        </is>
      </c>
      <c r="D51" s="342" t="inlineStr">
        <is>
          <t>Serum/plasma</t>
        </is>
      </c>
      <c r="E51" s="342" t="n">
        <v>4.8</v>
      </c>
      <c r="F51" s="342" t="n">
        <v>17.3</v>
      </c>
      <c r="G51" s="342" t="inlineStr">
        <is>
          <t>November 20th 2019</t>
        </is>
      </c>
      <c r="H51" s="343" t="n">
        <v>44720</v>
      </c>
      <c r="I51" s="344" t="n">
        <v>3.6</v>
      </c>
      <c r="J51" s="344" t="n">
        <v>6.732581692783238</v>
      </c>
      <c r="K51" s="345" t="n">
        <v>12.67258169278324</v>
      </c>
      <c r="L51" s="346" t="n">
        <v>2.4</v>
      </c>
      <c r="M51" s="346" t="n">
        <v>4.488387795188825</v>
      </c>
      <c r="N51" s="347" t="n">
        <v>8.448387795188825</v>
      </c>
      <c r="O51" s="348" t="n">
        <v>1.2</v>
      </c>
      <c r="P51" s="348" t="n">
        <v>2.244193897594413</v>
      </c>
      <c r="Q51" s="349" t="n">
        <v>4.224193897594413</v>
      </c>
      <c r="S51" s="350" t="n"/>
      <c r="U51" s="350" t="n"/>
      <c r="W51" s="350" t="n"/>
    </row>
    <row r="52">
      <c r="A52" s="123" t="n">
        <v>51</v>
      </c>
      <c r="B52" s="59" t="n">
        <v>51</v>
      </c>
      <c r="C52" s="59" t="inlineStr">
        <is>
          <t>Fructosamine</t>
        </is>
      </c>
      <c r="D52" s="342" t="inlineStr">
        <is>
          <t>Serum/plasma</t>
        </is>
      </c>
      <c r="E52" s="342" t="n">
        <v>2.3</v>
      </c>
      <c r="F52" s="342" t="n">
        <v>6.3</v>
      </c>
      <c r="G52" s="342" t="inlineStr">
        <is>
          <t>November 20th 2019</t>
        </is>
      </c>
      <c r="H52" s="343" t="n">
        <v>44720</v>
      </c>
      <c r="I52" s="344" t="n">
        <v>1.725</v>
      </c>
      <c r="J52" s="344" t="n">
        <v>2.515017395566082</v>
      </c>
      <c r="K52" s="345" t="n">
        <v>5.361267395566082</v>
      </c>
      <c r="L52" s="346" t="n">
        <v>1.15</v>
      </c>
      <c r="M52" s="346" t="n">
        <v>1.676678263710722</v>
      </c>
      <c r="N52" s="347" t="n">
        <v>3.574178263710722</v>
      </c>
      <c r="O52" s="348" t="n">
        <v>0.575</v>
      </c>
      <c r="P52" s="348" t="n">
        <v>0.8383391318553608</v>
      </c>
      <c r="Q52" s="349" t="n">
        <v>1.787089131855361</v>
      </c>
      <c r="S52" s="350" t="n"/>
      <c r="U52" s="350" t="n"/>
      <c r="W52" s="350" t="n"/>
    </row>
    <row r="53">
      <c r="A53" s="123" t="n">
        <v>52</v>
      </c>
      <c r="B53" s="59" t="n">
        <v>52</v>
      </c>
      <c r="C53" s="59" t="inlineStr">
        <is>
          <t>g-glutamyl transferase activity</t>
        </is>
      </c>
      <c r="D53" s="342" t="inlineStr">
        <is>
          <t>Serum/plasma</t>
        </is>
      </c>
      <c r="E53" s="342" t="n">
        <v>9.1</v>
      </c>
      <c r="F53" s="342" t="n">
        <v>44.4</v>
      </c>
      <c r="G53" s="342" t="inlineStr">
        <is>
          <t>June 6th 2022</t>
        </is>
      </c>
      <c r="H53" s="343" t="n">
        <v>44720</v>
      </c>
      <c r="I53" s="344" t="n">
        <v>6.824999999999999</v>
      </c>
      <c r="J53" s="344" t="n">
        <v>16.99610709103705</v>
      </c>
      <c r="K53" s="345" t="n">
        <v>28.25735709103705</v>
      </c>
      <c r="L53" s="346" t="n">
        <v>4.55</v>
      </c>
      <c r="M53" s="346" t="n">
        <v>11.33073806069137</v>
      </c>
      <c r="N53" s="347" t="n">
        <v>18.83823806069137</v>
      </c>
      <c r="O53" s="348" t="n">
        <v>2.275</v>
      </c>
      <c r="P53" s="348" t="n">
        <v>5.665369030345684</v>
      </c>
      <c r="Q53" s="349" t="n">
        <v>9.419119030345684</v>
      </c>
      <c r="S53" s="350" t="n"/>
      <c r="U53" s="350" t="n"/>
      <c r="W53" s="350" t="n"/>
    </row>
    <row r="54">
      <c r="A54" s="123" t="n">
        <v>53</v>
      </c>
      <c r="B54" s="59" t="n">
        <v>53</v>
      </c>
      <c r="C54" s="59" t="inlineStr">
        <is>
          <t>Glucose</t>
        </is>
      </c>
      <c r="D54" s="342" t="inlineStr">
        <is>
          <t>Serum/plasma</t>
        </is>
      </c>
      <c r="E54" s="342" t="n">
        <v>4.9</v>
      </c>
      <c r="F54" s="342" t="n">
        <v>8.1</v>
      </c>
      <c r="G54" s="342" t="inlineStr">
        <is>
          <t>June 6th 2022</t>
        </is>
      </c>
      <c r="H54" s="343" t="n">
        <v>44720</v>
      </c>
      <c r="I54" s="344" t="n">
        <v>3.675</v>
      </c>
      <c r="J54" s="344" t="n">
        <v>3.55004401381166</v>
      </c>
      <c r="K54" s="345" t="n">
        <v>9.61379401381166</v>
      </c>
      <c r="L54" s="346" t="n">
        <v>2.45</v>
      </c>
      <c r="M54" s="346" t="n">
        <v>2.366696009207773</v>
      </c>
      <c r="N54" s="347" t="n">
        <v>6.409196009207774</v>
      </c>
      <c r="O54" s="348" t="n">
        <v>1.225</v>
      </c>
      <c r="P54" s="348" t="n">
        <v>1.183348004603887</v>
      </c>
      <c r="Q54" s="349" t="n">
        <v>3.204598004603887</v>
      </c>
      <c r="S54" s="350" t="n"/>
      <c r="U54" s="350" t="n"/>
      <c r="W54" s="350" t="n"/>
    </row>
    <row r="55">
      <c r="A55" s="123" t="n">
        <v>54</v>
      </c>
      <c r="B55" s="59" t="n">
        <v>54</v>
      </c>
      <c r="C55" s="59" t="inlineStr">
        <is>
          <t>Glycated albumin</t>
        </is>
      </c>
      <c r="D55" s="342" t="inlineStr">
        <is>
          <t>Serum/plasma</t>
        </is>
      </c>
      <c r="E55" s="342" t="n">
        <v>1.4</v>
      </c>
      <c r="F55" s="342" t="n">
        <v>5.7</v>
      </c>
      <c r="G55" s="342" t="inlineStr">
        <is>
          <t>June 6th 2022</t>
        </is>
      </c>
      <c r="H55" s="343" t="n">
        <v>44720</v>
      </c>
      <c r="I55" s="344" t="n">
        <v>1.05</v>
      </c>
      <c r="J55" s="344" t="n">
        <v>2.201029588624378</v>
      </c>
      <c r="K55" s="345" t="n">
        <v>3.933529588624378</v>
      </c>
      <c r="L55" s="346" t="n">
        <v>0.7</v>
      </c>
      <c r="M55" s="346" t="n">
        <v>1.467353059082919</v>
      </c>
      <c r="N55" s="347" t="n">
        <v>2.622353059082918</v>
      </c>
      <c r="O55" s="348" t="n">
        <v>0.35</v>
      </c>
      <c r="P55" s="348" t="n">
        <v>0.7336765295414595</v>
      </c>
      <c r="Q55" s="349" t="n">
        <v>1.311176529541459</v>
      </c>
      <c r="S55" s="350" t="n"/>
      <c r="U55" s="350" t="n"/>
      <c r="W55" s="350" t="n"/>
    </row>
    <row r="56">
      <c r="A56" s="123" t="n">
        <v>55</v>
      </c>
      <c r="B56" s="59" t="n">
        <v>55</v>
      </c>
      <c r="C56" s="59" t="inlineStr">
        <is>
          <t>Haematocrit (Hct)</t>
        </is>
      </c>
      <c r="D56" s="342" t="inlineStr">
        <is>
          <t>Whole Blood</t>
        </is>
      </c>
      <c r="E56" s="342" t="n">
        <v>2.8</v>
      </c>
      <c r="F56" s="342" t="n">
        <v>5.4</v>
      </c>
      <c r="G56" s="342" t="inlineStr">
        <is>
          <t>June 6th 2022</t>
        </is>
      </c>
      <c r="H56" s="343" t="n">
        <v>44720</v>
      </c>
      <c r="I56" s="344" t="n">
        <v>2.1</v>
      </c>
      <c r="J56" s="344" t="n">
        <v>2.281035948861832</v>
      </c>
      <c r="K56" s="345" t="n">
        <v>5.746035948861832</v>
      </c>
      <c r="L56" s="346" t="n">
        <v>1.4</v>
      </c>
      <c r="M56" s="346" t="n">
        <v>1.520690632574555</v>
      </c>
      <c r="N56" s="347" t="n">
        <v>3.830690632574554</v>
      </c>
      <c r="O56" s="348" t="n">
        <v>0.7</v>
      </c>
      <c r="P56" s="348" t="n">
        <v>0.7603453162872774</v>
      </c>
      <c r="Q56" s="349" t="n">
        <v>1.915345316287277</v>
      </c>
      <c r="S56" s="350" t="n"/>
      <c r="U56" s="350" t="n"/>
      <c r="W56" s="350" t="n"/>
    </row>
    <row r="57">
      <c r="A57" s="123" t="n">
        <v>56</v>
      </c>
      <c r="B57" s="59" t="n">
        <v>56</v>
      </c>
      <c r="C57" s="59" t="inlineStr">
        <is>
          <t>Haemoglobin A1c (IFCC)</t>
        </is>
      </c>
      <c r="D57" s="342" t="inlineStr">
        <is>
          <t>Whole Blood</t>
        </is>
      </c>
      <c r="E57" s="342" t="n">
        <v>1.6</v>
      </c>
      <c r="F57" s="342" t="n">
        <v>7.1</v>
      </c>
      <c r="G57" s="342" t="inlineStr">
        <is>
          <t>June 6th 2022</t>
        </is>
      </c>
      <c r="H57" s="343" t="n">
        <v>44720</v>
      </c>
      <c r="I57" s="344" t="n">
        <v>1.2</v>
      </c>
      <c r="J57" s="344" t="n">
        <v>2.729268445939314</v>
      </c>
      <c r="K57" s="345" t="n">
        <v>4.709268445939315</v>
      </c>
      <c r="L57" s="346" t="n">
        <v>0.8</v>
      </c>
      <c r="M57" s="346" t="n">
        <v>1.819512297292876</v>
      </c>
      <c r="N57" s="347" t="n">
        <v>3.139512297292876</v>
      </c>
      <c r="O57" s="348" t="n">
        <v>0.4</v>
      </c>
      <c r="P57" s="348" t="n">
        <v>0.9097561486464381</v>
      </c>
      <c r="Q57" s="349" t="n">
        <v>1.569756148646438</v>
      </c>
      <c r="S57" s="350" t="n"/>
      <c r="U57" s="350" t="n"/>
      <c r="W57" s="350" t="n"/>
    </row>
    <row r="58">
      <c r="A58" s="123" t="n">
        <v>57</v>
      </c>
      <c r="B58" s="59" t="n">
        <v>57</v>
      </c>
      <c r="C58" s="59" t="inlineStr">
        <is>
          <t>Haemoglobin A1c (NGSP)</t>
        </is>
      </c>
      <c r="D58" s="342" t="inlineStr">
        <is>
          <t>Whole Blood</t>
        </is>
      </c>
      <c r="E58" s="342" t="n">
        <v>1.1</v>
      </c>
      <c r="F58" s="342" t="n">
        <v>4.8</v>
      </c>
      <c r="G58" s="342" t="inlineStr">
        <is>
          <t>June 6th 2022</t>
        </is>
      </c>
      <c r="H58" s="343" t="n">
        <v>44720</v>
      </c>
      <c r="I58" s="344" t="n">
        <v>0.8250000000000001</v>
      </c>
      <c r="J58" s="344" t="n">
        <v>1.846660837836769</v>
      </c>
      <c r="K58" s="345" t="n">
        <v>3.20791083783677</v>
      </c>
      <c r="L58" s="346" t="n">
        <v>0.55</v>
      </c>
      <c r="M58" s="346" t="n">
        <v>1.231107225224513</v>
      </c>
      <c r="N58" s="347" t="n">
        <v>2.138607225224513</v>
      </c>
      <c r="O58" s="348" t="n">
        <v>0.275</v>
      </c>
      <c r="P58" s="348" t="n">
        <v>0.6155536126122565</v>
      </c>
      <c r="Q58" s="349" t="n">
        <v>1.069303612612257</v>
      </c>
      <c r="S58" s="350" t="n"/>
      <c r="U58" s="350" t="n"/>
      <c r="W58" s="350" t="n"/>
    </row>
    <row r="59">
      <c r="A59" s="123" t="n">
        <v>58</v>
      </c>
      <c r="B59" s="59" t="n">
        <v>58</v>
      </c>
      <c r="C59" s="59" t="inlineStr">
        <is>
          <t>Haemoglobin (Hb)</t>
        </is>
      </c>
      <c r="D59" s="342" t="inlineStr">
        <is>
          <t>Whole Blood</t>
        </is>
      </c>
      <c r="E59" s="342" t="n">
        <v>2.7</v>
      </c>
      <c r="F59" s="342" t="n">
        <v>5.9</v>
      </c>
      <c r="G59" s="342" t="inlineStr">
        <is>
          <t>June 6th 2022</t>
        </is>
      </c>
      <c r="H59" s="343" t="n">
        <v>44720</v>
      </c>
      <c r="I59" s="344" t="n">
        <v>2.025</v>
      </c>
      <c r="J59" s="344" t="n">
        <v>2.43316922962625</v>
      </c>
      <c r="K59" s="345" t="n">
        <v>5.77441922962625</v>
      </c>
      <c r="L59" s="346" t="n">
        <v>1.35</v>
      </c>
      <c r="M59" s="346" t="n">
        <v>1.622112819750833</v>
      </c>
      <c r="N59" s="347" t="n">
        <v>3.849612819750833</v>
      </c>
      <c r="O59" s="348" t="n">
        <v>0.675</v>
      </c>
      <c r="P59" s="348" t="n">
        <v>0.8110564098754167</v>
      </c>
      <c r="Q59" s="349" t="n">
        <v>1.924806409875417</v>
      </c>
      <c r="S59" s="350" t="n"/>
      <c r="U59" s="350" t="n"/>
      <c r="W59" s="350" t="n"/>
    </row>
    <row r="60">
      <c r="A60" s="123" t="n">
        <v>59</v>
      </c>
      <c r="B60" s="59" t="n">
        <v>59</v>
      </c>
      <c r="C60" s="59" t="inlineStr">
        <is>
          <t>Haptoglobin</t>
        </is>
      </c>
      <c r="D60" s="342" t="inlineStr">
        <is>
          <t>Serum/plasma</t>
        </is>
      </c>
      <c r="E60" s="342" t="n">
        <v>8.6</v>
      </c>
      <c r="F60" s="342" t="n">
        <v>39</v>
      </c>
      <c r="G60" s="342" t="inlineStr">
        <is>
          <t>June 6th 2022</t>
        </is>
      </c>
      <c r="H60" s="343" t="n">
        <v>44720</v>
      </c>
      <c r="I60" s="344" t="n">
        <v>6.449999999999999</v>
      </c>
      <c r="J60" s="344" t="n">
        <v>14.9763563659523</v>
      </c>
      <c r="K60" s="345" t="n">
        <v>25.6188563659523</v>
      </c>
      <c r="L60" s="346" t="n">
        <v>4.3</v>
      </c>
      <c r="M60" s="346" t="n">
        <v>9.984237577301533</v>
      </c>
      <c r="N60" s="347" t="n">
        <v>17.07923757730153</v>
      </c>
      <c r="O60" s="348" t="n">
        <v>2.15</v>
      </c>
      <c r="P60" s="348" t="n">
        <v>4.992118788650767</v>
      </c>
      <c r="Q60" s="349" t="n">
        <v>8.539618788650767</v>
      </c>
      <c r="S60" s="350" t="n"/>
      <c r="U60" s="350" t="n"/>
      <c r="W60" s="350" t="n"/>
    </row>
    <row r="61">
      <c r="A61" s="123" t="n">
        <v>60</v>
      </c>
      <c r="B61" s="59" t="n">
        <v>60</v>
      </c>
      <c r="C61" s="59" t="inlineStr">
        <is>
          <t>HDL cholesterol</t>
        </is>
      </c>
      <c r="D61" s="342" t="inlineStr">
        <is>
          <t>Serum/plasma</t>
        </is>
      </c>
      <c r="E61" s="342" t="n">
        <v>5.7</v>
      </c>
      <c r="F61" s="342" t="n">
        <v>24.4</v>
      </c>
      <c r="G61" s="342" t="inlineStr">
        <is>
          <t>June 6th 2022</t>
        </is>
      </c>
      <c r="H61" s="343" t="n">
        <v>44720</v>
      </c>
      <c r="I61" s="344" t="n">
        <v>4.275</v>
      </c>
      <c r="J61" s="344" t="n">
        <v>9.396350687900064</v>
      </c>
      <c r="K61" s="345" t="n">
        <v>16.45010068790006</v>
      </c>
      <c r="L61" s="346" t="n">
        <v>2.85</v>
      </c>
      <c r="M61" s="346" t="n">
        <v>6.264233791933376</v>
      </c>
      <c r="N61" s="347" t="n">
        <v>10.96673379193338</v>
      </c>
      <c r="O61" s="348" t="n">
        <v>1.425</v>
      </c>
      <c r="P61" s="348" t="n">
        <v>3.132116895966688</v>
      </c>
      <c r="Q61" s="349" t="n">
        <v>5.483366895966688</v>
      </c>
      <c r="S61" s="350" t="n"/>
      <c r="U61" s="350" t="n"/>
      <c r="W61" s="350" t="n"/>
    </row>
    <row r="62">
      <c r="A62" s="123" t="n">
        <v>61</v>
      </c>
      <c r="B62" s="59" t="n">
        <v>61</v>
      </c>
      <c r="C62" s="59" t="inlineStr">
        <is>
          <t>Human epididymis protein 4 (HE4)</t>
        </is>
      </c>
      <c r="D62" s="342" t="inlineStr">
        <is>
          <t>Serum/plasma</t>
        </is>
      </c>
      <c r="E62" s="342" t="n">
        <v>7</v>
      </c>
      <c r="F62" s="342" t="n">
        <v>17.9</v>
      </c>
      <c r="G62" s="342" t="inlineStr">
        <is>
          <t>April 19th 2022</t>
        </is>
      </c>
      <c r="H62" s="343" t="n">
        <v>44720</v>
      </c>
      <c r="I62" s="344" t="n">
        <v>5.25</v>
      </c>
      <c r="J62" s="344" t="n">
        <v>7.207515608723993</v>
      </c>
      <c r="K62" s="345" t="n">
        <v>15.87001560872399</v>
      </c>
      <c r="L62" s="346" t="n">
        <v>3.5</v>
      </c>
      <c r="M62" s="346" t="n">
        <v>4.805010405815995</v>
      </c>
      <c r="N62" s="347" t="n">
        <v>10.58001040581599</v>
      </c>
      <c r="O62" s="348" t="n">
        <v>1.75</v>
      </c>
      <c r="P62" s="348" t="n">
        <v>2.402505202907998</v>
      </c>
      <c r="Q62" s="349" t="n">
        <v>5.290005202907997</v>
      </c>
      <c r="S62" s="350" t="n"/>
      <c r="U62" s="350" t="n"/>
      <c r="W62" s="350" t="n"/>
    </row>
    <row r="63">
      <c r="A63" s="123" t="n">
        <v>62</v>
      </c>
      <c r="B63" s="59" t="n">
        <v>62</v>
      </c>
      <c r="C63" s="59" t="inlineStr">
        <is>
          <t>Hydrogen ion (H+)</t>
        </is>
      </c>
      <c r="D63" s="342" t="inlineStr">
        <is>
          <t>Whole Blood</t>
        </is>
      </c>
      <c r="E63" s="342" t="n">
        <v>3.5</v>
      </c>
      <c r="F63" s="342" t="n">
        <v>2</v>
      </c>
      <c r="G63" s="342" t="inlineStr">
        <is>
          <t>February 11th 2021</t>
        </is>
      </c>
      <c r="H63" s="343" t="n">
        <v>44720</v>
      </c>
      <c r="I63" s="344" t="n">
        <v>2.625</v>
      </c>
      <c r="J63" s="344" t="n">
        <v>1.511673327805978</v>
      </c>
      <c r="K63" s="345" t="n">
        <v>5.842923327805978</v>
      </c>
      <c r="L63" s="346" t="n">
        <v>1.75</v>
      </c>
      <c r="M63" s="346" t="n">
        <v>1.007782218537319</v>
      </c>
      <c r="N63" s="347" t="n">
        <v>3.895282218537318</v>
      </c>
      <c r="O63" s="348" t="n">
        <v>0.875</v>
      </c>
      <c r="P63" s="348" t="n">
        <v>0.5038911092686593</v>
      </c>
      <c r="Q63" s="349" t="n">
        <v>1.947641109268659</v>
      </c>
      <c r="S63" s="350" t="n"/>
      <c r="U63" s="350" t="n"/>
      <c r="W63" s="350" t="n"/>
    </row>
    <row r="64">
      <c r="A64" s="123" t="n">
        <v>63</v>
      </c>
      <c r="B64" s="59" t="n">
        <v>63</v>
      </c>
      <c r="C64" s="59" t="inlineStr">
        <is>
          <t>Immunoglobulin A (IgA)</t>
        </is>
      </c>
      <c r="D64" s="342" t="inlineStr">
        <is>
          <t>Serum/plasma</t>
        </is>
      </c>
      <c r="E64" s="342" t="n">
        <v>5.6</v>
      </c>
      <c r="F64" s="342" t="n">
        <v>19.5</v>
      </c>
      <c r="G64" s="342" t="inlineStr">
        <is>
          <t>June 6th 2022</t>
        </is>
      </c>
      <c r="H64" s="343" t="n">
        <v>44720</v>
      </c>
      <c r="I64" s="344" t="n">
        <v>4.199999999999999</v>
      </c>
      <c r="J64" s="344" t="n">
        <v>7.608065210682674</v>
      </c>
      <c r="K64" s="345" t="n">
        <v>14.53806521068267</v>
      </c>
      <c r="L64" s="346" t="n">
        <v>2.8</v>
      </c>
      <c r="M64" s="346" t="n">
        <v>5.072043473788449</v>
      </c>
      <c r="N64" s="347" t="n">
        <v>9.692043473788448</v>
      </c>
      <c r="O64" s="348" t="n">
        <v>1.4</v>
      </c>
      <c r="P64" s="348" t="n">
        <v>2.536021736894225</v>
      </c>
      <c r="Q64" s="349" t="n">
        <v>4.846021736894224</v>
      </c>
      <c r="S64" s="350" t="n"/>
      <c r="U64" s="350" t="n"/>
      <c r="W64" s="350" t="n"/>
    </row>
    <row r="65">
      <c r="A65" s="123" t="n">
        <v>64</v>
      </c>
      <c r="B65" s="59" t="n">
        <v>64</v>
      </c>
      <c r="C65" s="59" t="inlineStr">
        <is>
          <t>Immunoglobulin G (IgG)</t>
        </is>
      </c>
      <c r="D65" s="342" t="inlineStr">
        <is>
          <t>Serum/plasma</t>
        </is>
      </c>
      <c r="E65" s="342" t="n">
        <v>3.4</v>
      </c>
      <c r="F65" s="342" t="n">
        <v>17.1</v>
      </c>
      <c r="G65" s="342" t="inlineStr">
        <is>
          <t>June 6th 2022</t>
        </is>
      </c>
      <c r="H65" s="343" t="n">
        <v>44720</v>
      </c>
      <c r="I65" s="344" t="n">
        <v>2.55</v>
      </c>
      <c r="J65" s="344" t="n">
        <v>6.538025791475589</v>
      </c>
      <c r="K65" s="345" t="n">
        <v>10.74552579147559</v>
      </c>
      <c r="L65" s="346" t="n">
        <v>1.7</v>
      </c>
      <c r="M65" s="346" t="n">
        <v>4.358683860983726</v>
      </c>
      <c r="N65" s="347" t="n">
        <v>7.163683860983726</v>
      </c>
      <c r="O65" s="348" t="n">
        <v>0.85</v>
      </c>
      <c r="P65" s="348" t="n">
        <v>2.179341930491863</v>
      </c>
      <c r="Q65" s="349" t="n">
        <v>3.581841930491863</v>
      </c>
      <c r="S65" s="350" t="n"/>
      <c r="U65" s="350" t="n"/>
      <c r="W65" s="350" t="n"/>
    </row>
    <row r="66">
      <c r="A66" s="123" t="n">
        <v>65</v>
      </c>
      <c r="B66" s="59" t="n">
        <v>65</v>
      </c>
      <c r="C66" s="59" t="inlineStr">
        <is>
          <t>Immunoglobulin M (IgM)</t>
        </is>
      </c>
      <c r="D66" s="342" t="inlineStr">
        <is>
          <t>Serum/plasma</t>
        </is>
      </c>
      <c r="E66" s="342" t="n">
        <v>5.9</v>
      </c>
      <c r="F66" s="342" t="n">
        <v>48.5</v>
      </c>
      <c r="G66" s="342" t="inlineStr">
        <is>
          <t>January 10th 2020</t>
        </is>
      </c>
      <c r="H66" s="343" t="n">
        <v>44720</v>
      </c>
      <c r="I66" s="344" t="n">
        <v>4.425000000000001</v>
      </c>
      <c r="J66" s="344" t="n">
        <v>18.32158051315442</v>
      </c>
      <c r="K66" s="345" t="n">
        <v>25.62283051315442</v>
      </c>
      <c r="L66" s="346" t="n">
        <v>2.95</v>
      </c>
      <c r="M66" s="346" t="n">
        <v>12.21438700876962</v>
      </c>
      <c r="N66" s="347" t="n">
        <v>17.08188700876962</v>
      </c>
      <c r="O66" s="348" t="n">
        <v>1.475</v>
      </c>
      <c r="P66" s="348" t="n">
        <v>6.107193504384808</v>
      </c>
      <c r="Q66" s="349" t="n">
        <v>8.540943504384808</v>
      </c>
      <c r="S66" s="350" t="n"/>
      <c r="U66" s="350" t="n"/>
      <c r="W66" s="350" t="n"/>
    </row>
    <row r="67">
      <c r="A67" s="123" t="n">
        <v>66</v>
      </c>
      <c r="B67" s="59" t="n">
        <v>66</v>
      </c>
      <c r="C67" s="59" t="inlineStr">
        <is>
          <t>Insulin</t>
        </is>
      </c>
      <c r="D67" s="342" t="inlineStr">
        <is>
          <t>Serum/plasma</t>
        </is>
      </c>
      <c r="E67" s="342" t="n">
        <v>25.4</v>
      </c>
      <c r="F67" s="342" t="n">
        <v>33.4</v>
      </c>
      <c r="G67" s="342" t="inlineStr">
        <is>
          <t>June 6th 2022</t>
        </is>
      </c>
      <c r="H67" s="343" t="n">
        <v>44720</v>
      </c>
      <c r="I67" s="344" t="n">
        <v>19.05</v>
      </c>
      <c r="J67" s="344" t="n">
        <v>15.73535032975116</v>
      </c>
      <c r="K67" s="345" t="n">
        <v>47.16785032975115</v>
      </c>
      <c r="L67" s="346" t="n">
        <v>12.7</v>
      </c>
      <c r="M67" s="346" t="n">
        <v>10.49023355316744</v>
      </c>
      <c r="N67" s="347" t="n">
        <v>31.44523355316744</v>
      </c>
      <c r="O67" s="348" t="n">
        <v>6.35</v>
      </c>
      <c r="P67" s="348" t="n">
        <v>5.24511677658372</v>
      </c>
      <c r="Q67" s="349" t="n">
        <v>15.72261677658372</v>
      </c>
      <c r="S67" s="350" t="n"/>
      <c r="U67" s="350" t="n"/>
      <c r="W67" s="350" t="n"/>
    </row>
    <row r="68">
      <c r="A68" s="123" t="n">
        <v>67</v>
      </c>
      <c r="B68" s="59" t="n">
        <v>67</v>
      </c>
      <c r="C68" s="59" t="inlineStr">
        <is>
          <t>Insulin-like growth factor-1 (IGF-1)</t>
        </is>
      </c>
      <c r="D68" s="342" t="inlineStr">
        <is>
          <t>Serum/plasma</t>
        </is>
      </c>
      <c r="E68" s="342" t="n">
        <v>9.4</v>
      </c>
      <c r="F68" s="342" t="n">
        <v>27</v>
      </c>
      <c r="G68" s="342" t="inlineStr">
        <is>
          <t>October 29th 2019</t>
        </is>
      </c>
      <c r="H68" s="343" t="n">
        <v>44720</v>
      </c>
      <c r="I68" s="344" t="n">
        <v>7.050000000000001</v>
      </c>
      <c r="J68" s="344" t="n">
        <v>10.72106571195233</v>
      </c>
      <c r="K68" s="345" t="n">
        <v>22.35356571195233</v>
      </c>
      <c r="L68" s="346" t="n">
        <v>4.7</v>
      </c>
      <c r="M68" s="346" t="n">
        <v>7.147377141301556</v>
      </c>
      <c r="N68" s="347" t="n">
        <v>14.90237714130156</v>
      </c>
      <c r="O68" s="348" t="n">
        <v>2.35</v>
      </c>
      <c r="P68" s="348" t="n">
        <v>3.573688570650778</v>
      </c>
      <c r="Q68" s="349" t="n">
        <v>7.451188570650778</v>
      </c>
      <c r="S68" s="350" t="n"/>
      <c r="U68" s="350" t="n"/>
      <c r="W68" s="350" t="n"/>
    </row>
    <row r="69">
      <c r="A69" s="123" t="n">
        <v>68</v>
      </c>
      <c r="B69" s="59" t="n">
        <v>68</v>
      </c>
      <c r="C69" s="59" t="inlineStr">
        <is>
          <t>Interleukin-6 (IL6)</t>
        </is>
      </c>
      <c r="D69" s="342" t="inlineStr">
        <is>
          <t>Serum/plasma</t>
        </is>
      </c>
      <c r="E69" s="342" t="n">
        <v>27.8</v>
      </c>
      <c r="F69" s="342" t="n">
        <v>33.9</v>
      </c>
      <c r="G69" s="342" t="inlineStr">
        <is>
          <t>June 6th 2022</t>
        </is>
      </c>
      <c r="H69" s="343" t="n">
        <v>44720</v>
      </c>
      <c r="I69" s="344" t="n">
        <v>20.85</v>
      </c>
      <c r="J69" s="344" t="n">
        <v>16.44044650397306</v>
      </c>
      <c r="K69" s="345" t="n">
        <v>50.84294650397306</v>
      </c>
      <c r="L69" s="346" t="n">
        <v>13.9</v>
      </c>
      <c r="M69" s="346" t="n">
        <v>10.96029766931537</v>
      </c>
      <c r="N69" s="347" t="n">
        <v>33.89529766931537</v>
      </c>
      <c r="O69" s="348" t="n">
        <v>6.95</v>
      </c>
      <c r="P69" s="348" t="n">
        <v>5.480148834657686</v>
      </c>
      <c r="Q69" s="349" t="n">
        <v>16.94764883465768</v>
      </c>
      <c r="S69" s="350" t="n"/>
      <c r="U69" s="350" t="n"/>
      <c r="W69" s="350" t="n"/>
    </row>
    <row r="70">
      <c r="A70" s="123" t="n">
        <v>69</v>
      </c>
      <c r="B70" s="59" t="n">
        <v>69</v>
      </c>
      <c r="C70" s="59" t="inlineStr">
        <is>
          <t>Iron</t>
        </is>
      </c>
      <c r="D70" s="342" t="inlineStr">
        <is>
          <t>Serum/plasma</t>
        </is>
      </c>
      <c r="E70" s="342" t="n">
        <v>20.6</v>
      </c>
      <c r="F70" s="342" t="n">
        <v>32.3</v>
      </c>
      <c r="G70" s="342" t="inlineStr">
        <is>
          <t>June 6th 2022</t>
        </is>
      </c>
      <c r="H70" s="343" t="n">
        <v>44720</v>
      </c>
      <c r="I70" s="344" t="n">
        <v>15.45</v>
      </c>
      <c r="J70" s="344" t="n">
        <v>14.36622014483977</v>
      </c>
      <c r="K70" s="345" t="n">
        <v>39.85872014483976</v>
      </c>
      <c r="L70" s="346" t="n">
        <v>10.3</v>
      </c>
      <c r="M70" s="346" t="n">
        <v>9.577480096559846</v>
      </c>
      <c r="N70" s="347" t="n">
        <v>26.57248009655985</v>
      </c>
      <c r="O70" s="348" t="n">
        <v>5.15</v>
      </c>
      <c r="P70" s="348" t="n">
        <v>4.788740048279923</v>
      </c>
      <c r="Q70" s="349" t="n">
        <v>13.28624004827992</v>
      </c>
      <c r="S70" s="350" t="n"/>
      <c r="U70" s="350" t="n"/>
      <c r="W70" s="350" t="n"/>
    </row>
    <row r="71">
      <c r="A71" s="123" t="n">
        <v>70</v>
      </c>
      <c r="B71" s="59" t="n">
        <v>70</v>
      </c>
      <c r="C71" s="59" t="inlineStr">
        <is>
          <t>Lactate dehydrogenase (LDH) activity</t>
        </is>
      </c>
      <c r="D71" s="342" t="inlineStr">
        <is>
          <t>Serum/plasma</t>
        </is>
      </c>
      <c r="E71" s="342" t="n">
        <v>5.2</v>
      </c>
      <c r="F71" s="342" t="n">
        <v>12.6</v>
      </c>
      <c r="G71" s="342" t="inlineStr">
        <is>
          <t>November 18th 2020</t>
        </is>
      </c>
      <c r="H71" s="343" t="n">
        <v>44720</v>
      </c>
      <c r="I71" s="344" t="n">
        <v>3.9</v>
      </c>
      <c r="J71" s="344" t="n">
        <v>5.111567763416621</v>
      </c>
      <c r="K71" s="345" t="n">
        <v>11.54656776341662</v>
      </c>
      <c r="L71" s="346" t="n">
        <v>2.6</v>
      </c>
      <c r="M71" s="346" t="n">
        <v>3.407711842277747</v>
      </c>
      <c r="N71" s="347" t="n">
        <v>7.697711842277748</v>
      </c>
      <c r="O71" s="348" t="n">
        <v>1.3</v>
      </c>
      <c r="P71" s="348" t="n">
        <v>1.703855921138874</v>
      </c>
      <c r="Q71" s="349" t="n">
        <v>3.848855921138874</v>
      </c>
      <c r="S71" s="350" t="n"/>
      <c r="U71" s="350" t="n"/>
      <c r="W71" s="350" t="n"/>
    </row>
    <row r="72">
      <c r="A72" s="123" t="n">
        <v>71</v>
      </c>
      <c r="B72" s="59" t="n">
        <v>71</v>
      </c>
      <c r="C72" s="59" t="inlineStr">
        <is>
          <t>LDL Cholesterol</t>
        </is>
      </c>
      <c r="D72" s="342" t="inlineStr">
        <is>
          <t>Serum/plasma</t>
        </is>
      </c>
      <c r="E72" s="342" t="n">
        <v>8.300000000000001</v>
      </c>
      <c r="F72" s="342" t="n">
        <v>26.1</v>
      </c>
      <c r="G72" s="342" t="inlineStr">
        <is>
          <t>June 6th 2022</t>
        </is>
      </c>
      <c r="H72" s="343" t="n">
        <v>44720</v>
      </c>
      <c r="I72" s="344" t="n">
        <v>6.225000000000001</v>
      </c>
      <c r="J72" s="344" t="n">
        <v>10.27048258359849</v>
      </c>
      <c r="K72" s="345" t="n">
        <v>20.5417325835985</v>
      </c>
      <c r="L72" s="346" t="n">
        <v>4.15</v>
      </c>
      <c r="M72" s="346" t="n">
        <v>6.846988389065663</v>
      </c>
      <c r="N72" s="347" t="n">
        <v>13.69448838906566</v>
      </c>
      <c r="O72" s="348" t="n">
        <v>2.075</v>
      </c>
      <c r="P72" s="348" t="n">
        <v>3.423494194532831</v>
      </c>
      <c r="Q72" s="349" t="n">
        <v>6.847244194532832</v>
      </c>
      <c r="S72" s="350" t="n"/>
      <c r="U72" s="350" t="n"/>
      <c r="W72" s="350" t="n"/>
    </row>
    <row r="73">
      <c r="A73" s="123" t="n">
        <v>72</v>
      </c>
      <c r="B73" s="59" t="n">
        <v>72</v>
      </c>
      <c r="C73" s="59" t="inlineStr">
        <is>
          <t>Leukocytes</t>
        </is>
      </c>
      <c r="D73" s="342" t="inlineStr">
        <is>
          <t>Whole Blood</t>
        </is>
      </c>
      <c r="E73" s="342" t="n">
        <v>10.8</v>
      </c>
      <c r="F73" s="342" t="n">
        <v>16.4</v>
      </c>
      <c r="G73" s="342" t="inlineStr">
        <is>
          <t>June 6th 2022</t>
        </is>
      </c>
      <c r="H73" s="343" t="n">
        <v>44720</v>
      </c>
      <c r="I73" s="344" t="n">
        <v>8.100000000000001</v>
      </c>
      <c r="J73" s="344" t="n">
        <v>7.363762625180147</v>
      </c>
      <c r="K73" s="345" t="n">
        <v>20.72876262518015</v>
      </c>
      <c r="L73" s="346" t="n">
        <v>5.4</v>
      </c>
      <c r="M73" s="346" t="n">
        <v>4.909175083453431</v>
      </c>
      <c r="N73" s="347" t="n">
        <v>13.81917508345343</v>
      </c>
      <c r="O73" s="348" t="n">
        <v>2.7</v>
      </c>
      <c r="P73" s="348" t="n">
        <v>2.454587541726716</v>
      </c>
      <c r="Q73" s="349" t="n">
        <v>6.909587541726715</v>
      </c>
      <c r="S73" s="350" t="n"/>
      <c r="U73" s="350" t="n"/>
      <c r="W73" s="350" t="n"/>
    </row>
    <row r="74">
      <c r="A74" s="123" t="n">
        <v>73</v>
      </c>
      <c r="B74" s="59" t="n">
        <v>73</v>
      </c>
      <c r="C74" s="59" t="inlineStr">
        <is>
          <t>Lipase</t>
        </is>
      </c>
      <c r="D74" s="342" t="inlineStr">
        <is>
          <t>Serum/plasma</t>
        </is>
      </c>
      <c r="E74" s="342" t="n">
        <v>9.199999999999999</v>
      </c>
      <c r="F74" s="342" t="n">
        <v>24.8</v>
      </c>
      <c r="G74" s="342" t="inlineStr">
        <is>
          <t>June 6th 2022</t>
        </is>
      </c>
      <c r="H74" s="343" t="n">
        <v>44720</v>
      </c>
      <c r="I74" s="344" t="n">
        <v>6.899999999999999</v>
      </c>
      <c r="J74" s="344" t="n">
        <v>9.919299370419264</v>
      </c>
      <c r="K74" s="345" t="n">
        <v>21.30429937041926</v>
      </c>
      <c r="L74" s="346" t="n">
        <v>4.6</v>
      </c>
      <c r="M74" s="346" t="n">
        <v>6.612866246946176</v>
      </c>
      <c r="N74" s="347" t="n">
        <v>14.20286624694618</v>
      </c>
      <c r="O74" s="348" t="n">
        <v>2.3</v>
      </c>
      <c r="P74" s="348" t="n">
        <v>3.306433123473088</v>
      </c>
      <c r="Q74" s="349" t="n">
        <v>7.101433123473088</v>
      </c>
      <c r="S74" s="350" t="n"/>
      <c r="U74" s="350" t="n"/>
      <c r="W74" s="350" t="n"/>
    </row>
    <row r="75">
      <c r="A75" s="123" t="n">
        <v>74</v>
      </c>
      <c r="B75" s="59" t="n">
        <v>74</v>
      </c>
      <c r="C75" s="59" t="inlineStr">
        <is>
          <t>Lipoprotein (a)</t>
        </is>
      </c>
      <c r="D75" s="342" t="inlineStr">
        <is>
          <t>Serum/plasma</t>
        </is>
      </c>
      <c r="E75" s="342" t="n">
        <v>8.800000000000001</v>
      </c>
      <c r="F75" s="342" t="n"/>
      <c r="G75" s="342" t="inlineStr">
        <is>
          <t>January 13th 2022</t>
        </is>
      </c>
      <c r="H75" s="343" t="n">
        <v>44720</v>
      </c>
      <c r="I75" s="344" t="n">
        <v>6.600000000000001</v>
      </c>
      <c r="J75" s="344" t="n">
        <v>3.3</v>
      </c>
      <c r="K75" s="345" t="n">
        <v>14.19</v>
      </c>
      <c r="L75" s="346" t="n">
        <v>4.4</v>
      </c>
      <c r="M75" s="346" t="n">
        <v>2.2</v>
      </c>
      <c r="N75" s="347" t="n">
        <v>9.460000000000001</v>
      </c>
      <c r="O75" s="348" t="n">
        <v>2.2</v>
      </c>
      <c r="P75" s="348" t="n">
        <v>1.1</v>
      </c>
      <c r="Q75" s="349" t="n">
        <v>4.73</v>
      </c>
      <c r="S75" s="350" t="n"/>
      <c r="U75" s="350" t="n"/>
      <c r="W75" s="350" t="n"/>
    </row>
    <row r="76">
      <c r="A76" s="123" t="n">
        <v>75</v>
      </c>
      <c r="B76" s="59" t="n">
        <v>75</v>
      </c>
      <c r="C76" s="59" t="inlineStr">
        <is>
          <t>Luteinising hormone (LH)</t>
        </is>
      </c>
      <c r="D76" s="342" t="inlineStr">
        <is>
          <t>Serum/plasma</t>
        </is>
      </c>
      <c r="E76" s="342" t="n">
        <v>22.7</v>
      </c>
      <c r="F76" s="342" t="n">
        <v>30.8</v>
      </c>
      <c r="G76" s="342" t="inlineStr">
        <is>
          <t>June 6th 2022</t>
        </is>
      </c>
      <c r="H76" s="343" t="n">
        <v>44720</v>
      </c>
      <c r="I76" s="344" t="n">
        <v>17.025</v>
      </c>
      <c r="J76" s="344" t="n">
        <v>14.34800182081115</v>
      </c>
      <c r="K76" s="345" t="n">
        <v>42.43925182081114</v>
      </c>
      <c r="L76" s="346" t="n">
        <v>11.35</v>
      </c>
      <c r="M76" s="346" t="n">
        <v>9.565334547207431</v>
      </c>
      <c r="N76" s="347" t="n">
        <v>28.29283454720743</v>
      </c>
      <c r="O76" s="348" t="n">
        <v>5.675</v>
      </c>
      <c r="P76" s="348" t="n">
        <v>4.782667273603716</v>
      </c>
      <c r="Q76" s="349" t="n">
        <v>14.14641727360372</v>
      </c>
      <c r="S76" s="350" t="n"/>
      <c r="U76" s="350" t="n"/>
      <c r="W76" s="350" t="n"/>
    </row>
    <row r="77">
      <c r="A77" s="123" t="n">
        <v>76</v>
      </c>
      <c r="B77" s="59" t="n">
        <v>76</v>
      </c>
      <c r="C77" s="59" t="inlineStr">
        <is>
          <t>Lymphocytes</t>
        </is>
      </c>
      <c r="D77" s="342" t="inlineStr">
        <is>
          <t>Whole Blood</t>
        </is>
      </c>
      <c r="E77" s="342" t="n">
        <v>10.8</v>
      </c>
      <c r="F77" s="342" t="n">
        <v>22.6</v>
      </c>
      <c r="G77" s="342" t="inlineStr">
        <is>
          <t>June 6th 2022</t>
        </is>
      </c>
      <c r="H77" s="343" t="n">
        <v>44720</v>
      </c>
      <c r="I77" s="344" t="n">
        <v>8.100000000000001</v>
      </c>
      <c r="J77" s="344" t="n">
        <v>9.392982753098188</v>
      </c>
      <c r="K77" s="345" t="n">
        <v>22.75798275309819</v>
      </c>
      <c r="L77" s="346" t="n">
        <v>5.4</v>
      </c>
      <c r="M77" s="346" t="n">
        <v>6.261988502065458</v>
      </c>
      <c r="N77" s="347" t="n">
        <v>15.17198850206546</v>
      </c>
      <c r="O77" s="348" t="n">
        <v>2.7</v>
      </c>
      <c r="P77" s="348" t="n">
        <v>3.130994251032729</v>
      </c>
      <c r="Q77" s="349" t="n">
        <v>7.585994251032729</v>
      </c>
      <c r="S77" s="350" t="n"/>
      <c r="U77" s="350" t="n"/>
      <c r="W77" s="350" t="n"/>
    </row>
    <row r="78">
      <c r="A78" s="123" t="n">
        <v>77</v>
      </c>
      <c r="B78" s="59" t="n">
        <v>77</v>
      </c>
      <c r="C78" s="59" t="inlineStr">
        <is>
          <t>Magnesium</t>
        </is>
      </c>
      <c r="D78" s="342" t="inlineStr">
        <is>
          <t>Serum/plasma</t>
        </is>
      </c>
      <c r="E78" s="342" t="n">
        <v>2.8</v>
      </c>
      <c r="F78" s="342" t="n">
        <v>5.7</v>
      </c>
      <c r="G78" s="342" t="inlineStr">
        <is>
          <t>June 6th 2022</t>
        </is>
      </c>
      <c r="H78" s="343" t="n">
        <v>44720</v>
      </c>
      <c r="I78" s="344" t="n">
        <v>2.1</v>
      </c>
      <c r="J78" s="344" t="n">
        <v>2.381471446396114</v>
      </c>
      <c r="K78" s="345" t="n">
        <v>5.846471446396114</v>
      </c>
      <c r="L78" s="346" t="n">
        <v>1.4</v>
      </c>
      <c r="M78" s="346" t="n">
        <v>1.587647630930743</v>
      </c>
      <c r="N78" s="347" t="n">
        <v>3.897647630930742</v>
      </c>
      <c r="O78" s="348" t="n">
        <v>0.7</v>
      </c>
      <c r="P78" s="348" t="n">
        <v>0.7938238154653714</v>
      </c>
      <c r="Q78" s="349" t="n">
        <v>1.948823815465371</v>
      </c>
      <c r="S78" s="350" t="n"/>
      <c r="U78" s="350" t="n"/>
      <c r="W78" s="350" t="n"/>
    </row>
    <row r="79">
      <c r="A79" s="123" t="n">
        <v>79</v>
      </c>
      <c r="B79" s="59" t="n">
        <v>78</v>
      </c>
      <c r="C79" s="59" t="inlineStr">
        <is>
          <t>Mean corpuscular haemoglobin concentration (MCHC)</t>
        </is>
      </c>
      <c r="D79" s="342" t="inlineStr">
        <is>
          <t>Whole Blood</t>
        </is>
      </c>
      <c r="E79" s="342" t="n">
        <v>0.9</v>
      </c>
      <c r="F79" s="342" t="n">
        <v>1.4</v>
      </c>
      <c r="G79" s="342" t="inlineStr">
        <is>
          <t>June 6th 2022</t>
        </is>
      </c>
      <c r="H79" s="343" t="n">
        <v>44720</v>
      </c>
      <c r="I79" s="344" t="n">
        <v>0.675</v>
      </c>
      <c r="J79" s="344" t="n">
        <v>0.6241243866409963</v>
      </c>
      <c r="K79" s="345" t="n">
        <v>1.737874386640996</v>
      </c>
      <c r="L79" s="346" t="n">
        <v>0.45</v>
      </c>
      <c r="M79" s="346" t="n">
        <v>0.4160829244273309</v>
      </c>
      <c r="N79" s="347" t="n">
        <v>1.158582924427331</v>
      </c>
      <c r="O79" s="348" t="n">
        <v>0.225</v>
      </c>
      <c r="P79" s="348" t="n">
        <v>0.2080414622136655</v>
      </c>
      <c r="Q79" s="349" t="n">
        <v>0.5792914622136655</v>
      </c>
      <c r="S79" s="350" t="n"/>
      <c r="U79" s="350" t="n"/>
      <c r="W79" s="350" t="n"/>
    </row>
    <row r="80">
      <c r="A80" s="123" t="n">
        <v>78</v>
      </c>
      <c r="B80" s="59" t="n">
        <v>79</v>
      </c>
      <c r="C80" s="59" t="inlineStr">
        <is>
          <t>Mean corpuscular haemoglobin (MCH)</t>
        </is>
      </c>
      <c r="D80" s="342" t="inlineStr">
        <is>
          <t>Whole Blood</t>
        </is>
      </c>
      <c r="E80" s="342" t="n">
        <v>0.8</v>
      </c>
      <c r="F80" s="342" t="n">
        <v>4.3</v>
      </c>
      <c r="G80" s="342" t="inlineStr">
        <is>
          <t>June 6th 2022</t>
        </is>
      </c>
      <c r="H80" s="343" t="n">
        <v>44720</v>
      </c>
      <c r="I80" s="344" t="n">
        <v>0.6000000000000001</v>
      </c>
      <c r="J80" s="344" t="n">
        <v>1.640169579647178</v>
      </c>
      <c r="K80" s="345" t="n">
        <v>2.630169579647178</v>
      </c>
      <c r="L80" s="346" t="n">
        <v>0.4</v>
      </c>
      <c r="M80" s="346" t="n">
        <v>1.093446386431452</v>
      </c>
      <c r="N80" s="347" t="n">
        <v>1.753446386431452</v>
      </c>
      <c r="O80" s="348" t="n">
        <v>0.2</v>
      </c>
      <c r="P80" s="348" t="n">
        <v>0.5467231932157259</v>
      </c>
      <c r="Q80" s="349" t="n">
        <v>0.876723193215726</v>
      </c>
      <c r="S80" s="350" t="n"/>
      <c r="U80" s="350" t="n"/>
      <c r="W80" s="350" t="n"/>
    </row>
    <row r="81">
      <c r="A81" s="123" t="n">
        <v>80</v>
      </c>
      <c r="B81" s="59" t="n">
        <v>80</v>
      </c>
      <c r="C81" s="59" t="inlineStr">
        <is>
          <t>Mean corpuscular volume (MCV)</t>
        </is>
      </c>
      <c r="D81" s="342" t="inlineStr">
        <is>
          <t>Whole Blood</t>
        </is>
      </c>
      <c r="E81" s="342" t="n">
        <v>0.8</v>
      </c>
      <c r="F81" s="342" t="n">
        <v>3.7</v>
      </c>
      <c r="G81" s="342" t="inlineStr">
        <is>
          <t>June 6th 2022</t>
        </is>
      </c>
      <c r="H81" s="343" t="n">
        <v>44720</v>
      </c>
      <c r="I81" s="344" t="n">
        <v>0.6000000000000001</v>
      </c>
      <c r="J81" s="344" t="n">
        <v>1.419561992306078</v>
      </c>
      <c r="K81" s="345" t="n">
        <v>2.409561992306078</v>
      </c>
      <c r="L81" s="346" t="n">
        <v>0.4</v>
      </c>
      <c r="M81" s="346" t="n">
        <v>0.946374661537385</v>
      </c>
      <c r="N81" s="347" t="n">
        <v>1.606374661537385</v>
      </c>
      <c r="O81" s="348" t="n">
        <v>0.2</v>
      </c>
      <c r="P81" s="348" t="n">
        <v>0.4731873307686925</v>
      </c>
      <c r="Q81" s="349" t="n">
        <v>0.8031873307686925</v>
      </c>
      <c r="S81" s="350" t="n"/>
      <c r="U81" s="350" t="n"/>
      <c r="W81" s="350" t="n"/>
    </row>
    <row r="82">
      <c r="A82" s="123" t="n">
        <v>81</v>
      </c>
      <c r="B82" s="59" t="n">
        <v>81</v>
      </c>
      <c r="C82" s="59" t="inlineStr">
        <is>
          <t>Mean platelet volume (MPV)</t>
        </is>
      </c>
      <c r="D82" s="342" t="inlineStr">
        <is>
          <t>Whole Blood</t>
        </is>
      </c>
      <c r="E82" s="342" t="n">
        <v>2.2</v>
      </c>
      <c r="F82" s="342" t="n">
        <v>7</v>
      </c>
      <c r="G82" s="342" t="inlineStr">
        <is>
          <t>June 6th 2022</t>
        </is>
      </c>
      <c r="H82" s="343" t="n">
        <v>44720</v>
      </c>
      <c r="I82" s="344" t="n">
        <v>1.65</v>
      </c>
      <c r="J82" s="344" t="n">
        <v>2.751590449176621</v>
      </c>
      <c r="K82" s="345" t="n">
        <v>5.474090449176622</v>
      </c>
      <c r="L82" s="346" t="n">
        <v>1.1</v>
      </c>
      <c r="M82" s="346" t="n">
        <v>1.834393632784414</v>
      </c>
      <c r="N82" s="347" t="n">
        <v>3.649393632784414</v>
      </c>
      <c r="O82" s="348" t="n">
        <v>0.55</v>
      </c>
      <c r="P82" s="348" t="n">
        <v>0.9171968163922071</v>
      </c>
      <c r="Q82" s="349" t="n">
        <v>1.824696816392207</v>
      </c>
      <c r="S82" s="350" t="n"/>
      <c r="U82" s="350" t="n"/>
      <c r="W82" s="350" t="n"/>
    </row>
    <row r="83">
      <c r="A83" s="123" t="n">
        <v>82</v>
      </c>
      <c r="B83" s="59" t="n">
        <v>82</v>
      </c>
      <c r="C83" s="59" t="inlineStr">
        <is>
          <t>Monocytes</t>
        </is>
      </c>
      <c r="D83" s="342" t="inlineStr">
        <is>
          <t>Whole Blood</t>
        </is>
      </c>
      <c r="E83" s="342" t="n">
        <v>13.3</v>
      </c>
      <c r="F83" s="342" t="n">
        <v>22.2</v>
      </c>
      <c r="G83" s="342" t="inlineStr">
        <is>
          <t>June 6th 2022</t>
        </is>
      </c>
      <c r="H83" s="343" t="n">
        <v>44720</v>
      </c>
      <c r="I83" s="344" t="n">
        <v>9.975000000000001</v>
      </c>
      <c r="J83" s="344" t="n">
        <v>9.70467831769812</v>
      </c>
      <c r="K83" s="345" t="n">
        <v>26.16342831769812</v>
      </c>
      <c r="L83" s="346" t="n">
        <v>6.65</v>
      </c>
      <c r="M83" s="346" t="n">
        <v>6.46978554513208</v>
      </c>
      <c r="N83" s="347" t="n">
        <v>17.44228554513208</v>
      </c>
      <c r="O83" s="348" t="n">
        <v>3.325</v>
      </c>
      <c r="P83" s="348" t="n">
        <v>3.23489277256604</v>
      </c>
      <c r="Q83" s="349" t="n">
        <v>8.72114277256604</v>
      </c>
      <c r="S83" s="350" t="n"/>
      <c r="U83" s="350" t="n"/>
      <c r="W83" s="350" t="n"/>
    </row>
    <row r="84">
      <c r="A84" s="123" t="n">
        <v>83</v>
      </c>
      <c r="B84" s="59" t="n">
        <v>83</v>
      </c>
      <c r="C84" s="59" t="inlineStr">
        <is>
          <t>Neuron specific enolase</t>
        </is>
      </c>
      <c r="D84" s="342" t="inlineStr">
        <is>
          <t>Serum/plasma</t>
        </is>
      </c>
      <c r="E84" s="342" t="n">
        <v>10.8</v>
      </c>
      <c r="F84" s="342" t="n">
        <v>16.6</v>
      </c>
      <c r="G84" s="342" t="inlineStr">
        <is>
          <t>June 6th 2022</t>
        </is>
      </c>
      <c r="H84" s="343" t="n">
        <v>44720</v>
      </c>
      <c r="I84" s="344" t="n">
        <v>8.100000000000001</v>
      </c>
      <c r="J84" s="344" t="n">
        <v>7.426514996955168</v>
      </c>
      <c r="K84" s="345" t="n">
        <v>20.79151499695517</v>
      </c>
      <c r="L84" s="346" t="n">
        <v>5.4</v>
      </c>
      <c r="M84" s="346" t="n">
        <v>4.951009997970112</v>
      </c>
      <c r="N84" s="347" t="n">
        <v>13.86100999797011</v>
      </c>
      <c r="O84" s="348" t="n">
        <v>2.7</v>
      </c>
      <c r="P84" s="348" t="n">
        <v>2.475504998985056</v>
      </c>
      <c r="Q84" s="349" t="n">
        <v>6.930504998985056</v>
      </c>
      <c r="S84" s="350" t="n"/>
      <c r="U84" s="350" t="n"/>
      <c r="W84" s="350" t="n"/>
    </row>
    <row r="85">
      <c r="A85" s="123" t="n">
        <v>84</v>
      </c>
      <c r="B85" s="59" t="n">
        <v>84</v>
      </c>
      <c r="C85" s="59" t="inlineStr">
        <is>
          <t>Neutrophils</t>
        </is>
      </c>
      <c r="D85" s="342" t="inlineStr">
        <is>
          <t>Whole Blood</t>
        </is>
      </c>
      <c r="E85" s="342" t="n">
        <v>14</v>
      </c>
      <c r="F85" s="342" t="n">
        <v>23.5</v>
      </c>
      <c r="G85" s="342" t="inlineStr">
        <is>
          <t>June 6th 2022</t>
        </is>
      </c>
      <c r="H85" s="343" t="n">
        <v>44720</v>
      </c>
      <c r="I85" s="344" t="n">
        <v>10.5</v>
      </c>
      <c r="J85" s="344" t="n">
        <v>10.25780952494245</v>
      </c>
      <c r="K85" s="345" t="n">
        <v>27.58280952494245</v>
      </c>
      <c r="L85" s="346" t="n">
        <v>7</v>
      </c>
      <c r="M85" s="346" t="n">
        <v>6.838539683294965</v>
      </c>
      <c r="N85" s="347" t="n">
        <v>18.38853968329497</v>
      </c>
      <c r="O85" s="348" t="n">
        <v>3.5</v>
      </c>
      <c r="P85" s="348" t="n">
        <v>3.419269841647483</v>
      </c>
      <c r="Q85" s="349" t="n">
        <v>9.194269841647483</v>
      </c>
      <c r="S85" s="350" t="n"/>
      <c r="U85" s="350" t="n"/>
      <c r="W85" s="350" t="n"/>
    </row>
    <row r="86">
      <c r="A86" s="123" t="n">
        <v>85</v>
      </c>
      <c r="B86" s="59" t="n">
        <v>85</v>
      </c>
      <c r="C86" s="59" t="inlineStr">
        <is>
          <t>Orosmucoid</t>
        </is>
      </c>
      <c r="D86" s="342" t="inlineStr">
        <is>
          <t>Serum/plasma</t>
        </is>
      </c>
      <c r="E86" s="342" t="n">
        <v>7.3</v>
      </c>
      <c r="F86" s="342" t="n">
        <v>24</v>
      </c>
      <c r="G86" s="342" t="inlineStr">
        <is>
          <t>June 6th 2022</t>
        </is>
      </c>
      <c r="H86" s="343" t="n">
        <v>44720</v>
      </c>
      <c r="I86" s="344" t="n">
        <v>5.475</v>
      </c>
      <c r="J86" s="344" t="n">
        <v>9.407119976379594</v>
      </c>
      <c r="K86" s="345" t="n">
        <v>18.4408699763796</v>
      </c>
      <c r="L86" s="346" t="n">
        <v>3.65</v>
      </c>
      <c r="M86" s="346" t="n">
        <v>6.271413317586395</v>
      </c>
      <c r="N86" s="347" t="n">
        <v>12.29391331758639</v>
      </c>
      <c r="O86" s="348" t="n">
        <v>1.825</v>
      </c>
      <c r="P86" s="348" t="n">
        <v>3.135706658793198</v>
      </c>
      <c r="Q86" s="349" t="n">
        <v>6.146956658793197</v>
      </c>
      <c r="S86" s="350" t="n"/>
      <c r="U86" s="350" t="n"/>
      <c r="W86" s="350" t="n"/>
    </row>
    <row r="87">
      <c r="A87" s="123" t="n">
        <v>86</v>
      </c>
      <c r="B87" s="59" t="n">
        <v>86</v>
      </c>
      <c r="C87" s="59" t="inlineStr">
        <is>
          <t>Osteocalcin</t>
        </is>
      </c>
      <c r="D87" s="342" t="inlineStr">
        <is>
          <t>Serum/plasma</t>
        </is>
      </c>
      <c r="E87" s="342" t="n">
        <v>8.9</v>
      </c>
      <c r="F87" s="342" t="n">
        <v>32.3</v>
      </c>
      <c r="G87" s="342" t="inlineStr">
        <is>
          <t>June 6th 2022</t>
        </is>
      </c>
      <c r="H87" s="343" t="n">
        <v>44720</v>
      </c>
      <c r="I87" s="344" t="n">
        <v>6.675000000000001</v>
      </c>
      <c r="J87" s="344" t="n">
        <v>12.56389917581322</v>
      </c>
      <c r="K87" s="345" t="n">
        <v>23.57764917581321</v>
      </c>
      <c r="L87" s="346" t="n">
        <v>4.45</v>
      </c>
      <c r="M87" s="346" t="n">
        <v>8.375932783875477</v>
      </c>
      <c r="N87" s="347" t="n">
        <v>15.71843278387548</v>
      </c>
      <c r="O87" s="348" t="n">
        <v>2.225</v>
      </c>
      <c r="P87" s="348" t="n">
        <v>4.187966391937739</v>
      </c>
      <c r="Q87" s="349" t="n">
        <v>7.859216391937739</v>
      </c>
      <c r="S87" s="350" t="n"/>
      <c r="U87" s="350" t="n"/>
      <c r="W87" s="350" t="n"/>
    </row>
    <row r="88">
      <c r="A88" s="123" t="n">
        <v>87</v>
      </c>
      <c r="B88" s="59" t="n">
        <v>87</v>
      </c>
      <c r="C88" s="59" t="inlineStr">
        <is>
          <t>Pancreatic Amylase</t>
        </is>
      </c>
      <c r="D88" s="342" t="inlineStr">
        <is>
          <t>Serum/plasma</t>
        </is>
      </c>
      <c r="E88" s="342" t="n">
        <v>6.6</v>
      </c>
      <c r="F88" s="342" t="n">
        <v>25.7</v>
      </c>
      <c r="G88" s="342" t="inlineStr">
        <is>
          <t>June 6th 2022</t>
        </is>
      </c>
      <c r="H88" s="343" t="n">
        <v>44720</v>
      </c>
      <c r="I88" s="344" t="n">
        <v>4.949999999999999</v>
      </c>
      <c r="J88" s="344" t="n">
        <v>9.95022769839967</v>
      </c>
      <c r="K88" s="345" t="n">
        <v>18.11772769839967</v>
      </c>
      <c r="L88" s="346" t="n">
        <v>3.3</v>
      </c>
      <c r="M88" s="346" t="n">
        <v>6.633485132266447</v>
      </c>
      <c r="N88" s="347" t="n">
        <v>12.07848513226645</v>
      </c>
      <c r="O88" s="348" t="n">
        <v>1.65</v>
      </c>
      <c r="P88" s="348" t="n">
        <v>3.316742566133223</v>
      </c>
      <c r="Q88" s="349" t="n">
        <v>6.039242566133224</v>
      </c>
      <c r="S88" s="350" t="n"/>
      <c r="U88" s="350" t="n"/>
      <c r="W88" s="350" t="n"/>
    </row>
    <row r="89">
      <c r="A89" s="123" t="n">
        <v>88</v>
      </c>
      <c r="B89" s="59" t="n">
        <v>88</v>
      </c>
      <c r="C89" s="59" t="inlineStr">
        <is>
          <t>Parathyroid hormone</t>
        </is>
      </c>
      <c r="D89" s="342" t="inlineStr">
        <is>
          <t>Serum/plasma</t>
        </is>
      </c>
      <c r="E89" s="342" t="n">
        <v>15.7</v>
      </c>
      <c r="F89" s="342" t="n">
        <v>23.5</v>
      </c>
      <c r="G89" s="342" t="inlineStr">
        <is>
          <t>June 6th 2022</t>
        </is>
      </c>
      <c r="H89" s="343" t="n">
        <v>44720</v>
      </c>
      <c r="I89" s="344" t="n">
        <v>11.775</v>
      </c>
      <c r="J89" s="344" t="n">
        <v>10.59824572747773</v>
      </c>
      <c r="K89" s="345" t="n">
        <v>30.02699572747773</v>
      </c>
      <c r="L89" s="346" t="n">
        <v>7.85</v>
      </c>
      <c r="M89" s="346" t="n">
        <v>7.065497151651821</v>
      </c>
      <c r="N89" s="347" t="n">
        <v>20.01799715165182</v>
      </c>
      <c r="O89" s="348" t="n">
        <v>3.925</v>
      </c>
      <c r="P89" s="348" t="n">
        <v>3.532748575825911</v>
      </c>
      <c r="Q89" s="349" t="n">
        <v>10.00899857582591</v>
      </c>
      <c r="S89" s="350" t="n"/>
      <c r="U89" s="350" t="n"/>
      <c r="W89" s="350" t="n"/>
    </row>
    <row r="90">
      <c r="A90" s="123" t="n">
        <v>89</v>
      </c>
      <c r="B90" s="59" t="n">
        <v>89</v>
      </c>
      <c r="C90" s="59" t="inlineStr">
        <is>
          <t>Partial pressure carbon dioxide</t>
        </is>
      </c>
      <c r="D90" s="342" t="inlineStr">
        <is>
          <t>Whole Blood</t>
        </is>
      </c>
      <c r="E90" s="342" t="n">
        <v>4.8</v>
      </c>
      <c r="F90" s="342" t="n">
        <v>5.3</v>
      </c>
      <c r="G90" s="342" t="inlineStr">
        <is>
          <t>February 11th 2021</t>
        </is>
      </c>
      <c r="H90" s="343" t="n">
        <v>44720</v>
      </c>
      <c r="I90" s="344" t="n">
        <v>3.6</v>
      </c>
      <c r="J90" s="344" t="n">
        <v>2.681446671108713</v>
      </c>
      <c r="K90" s="345" t="n">
        <v>8.621446671108712</v>
      </c>
      <c r="L90" s="346" t="n">
        <v>2.4</v>
      </c>
      <c r="M90" s="346" t="n">
        <v>1.787631114072475</v>
      </c>
      <c r="N90" s="347" t="n">
        <v>5.747631114072475</v>
      </c>
      <c r="O90" s="348" t="n">
        <v>1.2</v>
      </c>
      <c r="P90" s="348" t="n">
        <v>0.8938155570362377</v>
      </c>
      <c r="Q90" s="349" t="n">
        <v>2.873815557036238</v>
      </c>
      <c r="S90" s="350" t="n"/>
      <c r="U90" s="350" t="n"/>
      <c r="W90" s="350" t="n"/>
    </row>
    <row r="91">
      <c r="A91" s="123" t="n">
        <v>90</v>
      </c>
      <c r="B91" s="59" t="n">
        <v>90</v>
      </c>
      <c r="C91" s="59" t="inlineStr">
        <is>
          <t>Phosphate</t>
        </is>
      </c>
      <c r="D91" s="342" t="inlineStr">
        <is>
          <t>Serum/plasma</t>
        </is>
      </c>
      <c r="E91" s="342" t="n">
        <v>7.7</v>
      </c>
      <c r="F91" s="342" t="n">
        <v>10.7</v>
      </c>
      <c r="G91" s="342" t="inlineStr">
        <is>
          <t>June 6th 2022</t>
        </is>
      </c>
      <c r="H91" s="343" t="n">
        <v>44720</v>
      </c>
      <c r="I91" s="344" t="n">
        <v>5.775</v>
      </c>
      <c r="J91" s="344" t="n">
        <v>4.943461590828839</v>
      </c>
      <c r="K91" s="345" t="n">
        <v>14.47221159082884</v>
      </c>
      <c r="L91" s="346" t="n">
        <v>3.85</v>
      </c>
      <c r="M91" s="346" t="n">
        <v>3.295641060552559</v>
      </c>
      <c r="N91" s="347" t="n">
        <v>9.648141060552559</v>
      </c>
      <c r="O91" s="348" t="n">
        <v>1.925</v>
      </c>
      <c r="P91" s="348" t="n">
        <v>1.64782053027628</v>
      </c>
      <c r="Q91" s="349" t="n">
        <v>4.82407053027628</v>
      </c>
      <c r="S91" s="350" t="n"/>
      <c r="U91" s="350" t="n"/>
      <c r="W91" s="350" t="n"/>
    </row>
    <row r="92">
      <c r="A92" s="123" t="n">
        <v>93</v>
      </c>
      <c r="B92" s="59" t="n">
        <v>91</v>
      </c>
      <c r="C92" s="59" t="inlineStr">
        <is>
          <t>Plateletcrit</t>
        </is>
      </c>
      <c r="D92" s="342" t="inlineStr">
        <is>
          <t>Whole Blood</t>
        </is>
      </c>
      <c r="E92" s="342" t="n">
        <v>6.4</v>
      </c>
      <c r="F92" s="342" t="n">
        <v>13.5</v>
      </c>
      <c r="G92" s="342" t="inlineStr">
        <is>
          <t>June 6th 2022</t>
        </is>
      </c>
      <c r="H92" s="343" t="n">
        <v>44720</v>
      </c>
      <c r="I92" s="344" t="n">
        <v>4.800000000000001</v>
      </c>
      <c r="J92" s="344" t="n">
        <v>5.602580320709378</v>
      </c>
      <c r="K92" s="345" t="n">
        <v>13.52258032070938</v>
      </c>
      <c r="L92" s="346" t="n">
        <v>3.2</v>
      </c>
      <c r="M92" s="346" t="n">
        <v>3.735053547139585</v>
      </c>
      <c r="N92" s="347" t="n">
        <v>9.015053547139585</v>
      </c>
      <c r="O92" s="348" t="n">
        <v>1.6</v>
      </c>
      <c r="P92" s="348" t="n">
        <v>1.867526773569793</v>
      </c>
      <c r="Q92" s="349" t="n">
        <v>4.507526773569793</v>
      </c>
      <c r="S92" s="350" t="n"/>
      <c r="U92" s="350" t="n"/>
      <c r="W92" s="350" t="n"/>
    </row>
    <row r="93">
      <c r="A93" s="123" t="n">
        <v>91</v>
      </c>
      <c r="B93" s="59" t="n">
        <v>92</v>
      </c>
      <c r="C93" s="59" t="inlineStr">
        <is>
          <t>Platelet distribution wide (PDW)</t>
        </is>
      </c>
      <c r="D93" s="342" t="inlineStr">
        <is>
          <t>Whole Blood</t>
        </is>
      </c>
      <c r="E93" s="342" t="n">
        <v>3.8</v>
      </c>
      <c r="F93" s="342" t="n">
        <v>12.3</v>
      </c>
      <c r="G93" s="342" t="inlineStr">
        <is>
          <t>June 6th 2022</t>
        </is>
      </c>
      <c r="H93" s="343" t="n">
        <v>44720</v>
      </c>
      <c r="I93" s="344" t="n">
        <v>2.85</v>
      </c>
      <c r="J93" s="344" t="n">
        <v>4.82760616144275</v>
      </c>
      <c r="K93" s="345" t="n">
        <v>9.530106161442749</v>
      </c>
      <c r="L93" s="346" t="n">
        <v>1.9</v>
      </c>
      <c r="M93" s="346" t="n">
        <v>3.2184041076285</v>
      </c>
      <c r="N93" s="347" t="n">
        <v>6.353404107628499</v>
      </c>
      <c r="O93" s="348" t="n">
        <v>0.95</v>
      </c>
      <c r="P93" s="348" t="n">
        <v>1.60920205381425</v>
      </c>
      <c r="Q93" s="349" t="n">
        <v>3.17670205381425</v>
      </c>
      <c r="S93" s="350" t="n"/>
      <c r="U93" s="350" t="n"/>
      <c r="W93" s="350" t="n"/>
    </row>
    <row r="94">
      <c r="A94" s="123" t="n">
        <v>92</v>
      </c>
      <c r="B94" s="59" t="n">
        <v>93</v>
      </c>
      <c r="C94" s="59" t="inlineStr">
        <is>
          <t>Platelet larger cell ratio (P-LCR)</t>
        </is>
      </c>
      <c r="D94" s="342" t="inlineStr">
        <is>
          <t>Whole Blood</t>
        </is>
      </c>
      <c r="E94" s="342" t="n">
        <v>6.7</v>
      </c>
      <c r="F94" s="342" t="n">
        <v>20.9</v>
      </c>
      <c r="G94" s="342" t="inlineStr">
        <is>
          <t>July 3rd 2020</t>
        </is>
      </c>
      <c r="H94" s="343" t="n">
        <v>44720</v>
      </c>
      <c r="I94" s="344" t="n">
        <v>5.025</v>
      </c>
      <c r="J94" s="344" t="n">
        <v>8.230374383951194</v>
      </c>
      <c r="K94" s="345" t="n">
        <v>16.52162438395119</v>
      </c>
      <c r="L94" s="346" t="n">
        <v>3.35</v>
      </c>
      <c r="M94" s="346" t="n">
        <v>5.486916255967462</v>
      </c>
      <c r="N94" s="347" t="n">
        <v>11.01441625596746</v>
      </c>
      <c r="O94" s="348" t="n">
        <v>1.675</v>
      </c>
      <c r="P94" s="348" t="n">
        <v>2.743458127983731</v>
      </c>
      <c r="Q94" s="349" t="n">
        <v>5.507208127983731</v>
      </c>
      <c r="S94" s="350" t="n"/>
      <c r="U94" s="350" t="n"/>
      <c r="W94" s="350" t="n"/>
    </row>
    <row r="95">
      <c r="A95" s="123" t="n">
        <v>94</v>
      </c>
      <c r="B95" s="59" t="n">
        <v>94</v>
      </c>
      <c r="C95" s="59" t="inlineStr">
        <is>
          <t>Potassium</t>
        </is>
      </c>
      <c r="D95" s="342" t="inlineStr">
        <is>
          <t>Serum/plasma</t>
        </is>
      </c>
      <c r="E95" s="342" t="n">
        <v>4</v>
      </c>
      <c r="F95" s="342" t="n">
        <v>4.1</v>
      </c>
      <c r="G95" s="342" t="inlineStr">
        <is>
          <t>June 6th 2022</t>
        </is>
      </c>
      <c r="H95" s="343" t="n">
        <v>44720</v>
      </c>
      <c r="I95" s="344" t="n">
        <v>3</v>
      </c>
      <c r="J95" s="344" t="n">
        <v>2.148000523742953</v>
      </c>
      <c r="K95" s="345" t="n">
        <v>7.098000523742952</v>
      </c>
      <c r="L95" s="346" t="n">
        <v>2</v>
      </c>
      <c r="M95" s="346" t="n">
        <v>1.432000349161969</v>
      </c>
      <c r="N95" s="347" t="n">
        <v>4.732000349161968</v>
      </c>
      <c r="O95" s="348" t="n">
        <v>1</v>
      </c>
      <c r="P95" s="348" t="n">
        <v>0.7160001745809843</v>
      </c>
      <c r="Q95" s="349" t="n">
        <v>2.366000174580984</v>
      </c>
      <c r="S95" s="350" t="n"/>
      <c r="U95" s="350" t="n"/>
      <c r="W95" s="350" t="n"/>
    </row>
    <row r="96">
      <c r="A96" s="123" t="n">
        <v>95</v>
      </c>
      <c r="B96" s="59" t="n">
        <v>95</v>
      </c>
      <c r="C96" s="59" t="inlineStr">
        <is>
          <t>Prolactin</t>
        </is>
      </c>
      <c r="D96" s="342" t="inlineStr">
        <is>
          <t>Serum/plasma</t>
        </is>
      </c>
      <c r="E96" s="342" t="n">
        <v>29.5</v>
      </c>
      <c r="F96" s="342" t="n">
        <v>43</v>
      </c>
      <c r="G96" s="342" t="inlineStr">
        <is>
          <t>June 6th 2022</t>
        </is>
      </c>
      <c r="H96" s="343" t="n">
        <v>44720</v>
      </c>
      <c r="I96" s="344" t="n">
        <v>22.125</v>
      </c>
      <c r="J96" s="344" t="n">
        <v>19.55491066842291</v>
      </c>
      <c r="K96" s="345" t="n">
        <v>56.06116066842291</v>
      </c>
      <c r="L96" s="346" t="n">
        <v>14.75</v>
      </c>
      <c r="M96" s="346" t="n">
        <v>13.03660711228194</v>
      </c>
      <c r="N96" s="347" t="n">
        <v>37.37410711228193</v>
      </c>
      <c r="O96" s="348" t="n">
        <v>7.375</v>
      </c>
      <c r="P96" s="348" t="n">
        <v>6.518303556140969</v>
      </c>
      <c r="Q96" s="349" t="n">
        <v>18.68705355614097</v>
      </c>
      <c r="S96" s="350" t="n"/>
      <c r="U96" s="350" t="n"/>
      <c r="W96" s="350" t="n"/>
    </row>
    <row r="97">
      <c r="A97" s="123" t="n">
        <v>96</v>
      </c>
      <c r="B97" s="59" t="n">
        <v>96</v>
      </c>
      <c r="C97" s="59" t="inlineStr">
        <is>
          <t>Prostate specific antigen (PSA)</t>
        </is>
      </c>
      <c r="D97" s="342" t="inlineStr">
        <is>
          <t>Serum/plasma</t>
        </is>
      </c>
      <c r="E97" s="342" t="n">
        <v>6.8</v>
      </c>
      <c r="F97" s="342" t="n">
        <v>42</v>
      </c>
      <c r="G97" s="342" t="inlineStr">
        <is>
          <t>October 20th 2019</t>
        </is>
      </c>
      <c r="H97" s="343" t="n">
        <v>44720</v>
      </c>
      <c r="I97" s="344" t="n">
        <v>5.1</v>
      </c>
      <c r="J97" s="344" t="n">
        <v>15.95509323068969</v>
      </c>
      <c r="K97" s="345" t="n">
        <v>24.37009323068969</v>
      </c>
      <c r="L97" s="346" t="n">
        <v>3.4</v>
      </c>
      <c r="M97" s="346" t="n">
        <v>10.63672882045979</v>
      </c>
      <c r="N97" s="347" t="n">
        <v>16.24672882045979</v>
      </c>
      <c r="O97" s="348" t="n">
        <v>1.7</v>
      </c>
      <c r="P97" s="348" t="n">
        <v>5.318364410229897</v>
      </c>
      <c r="Q97" s="349" t="n">
        <v>8.123364410229897</v>
      </c>
      <c r="S97" s="350" t="n"/>
      <c r="U97" s="350" t="n"/>
      <c r="W97" s="350" t="n"/>
    </row>
    <row r="98">
      <c r="A98" s="123" t="n">
        <v>97</v>
      </c>
      <c r="B98" s="59" t="n">
        <v>97</v>
      </c>
      <c r="C98" s="59" t="inlineStr">
        <is>
          <t>Prostate specific antigen (PSA) - Conjugated</t>
        </is>
      </c>
      <c r="D98" s="342" t="inlineStr">
        <is>
          <t>Serum/plasma</t>
        </is>
      </c>
      <c r="E98" s="342" t="n">
        <v>8.800000000000001</v>
      </c>
      <c r="F98" s="342" t="n">
        <v>57.7</v>
      </c>
      <c r="G98" s="342" t="inlineStr">
        <is>
          <t>November 9th 2019</t>
        </is>
      </c>
      <c r="H98" s="343" t="n">
        <v>44720</v>
      </c>
      <c r="I98" s="344" t="n">
        <v>6.600000000000001</v>
      </c>
      <c r="J98" s="344" t="n">
        <v>21.88769988486684</v>
      </c>
      <c r="K98" s="345" t="n">
        <v>32.77769988486685</v>
      </c>
      <c r="L98" s="346" t="n">
        <v>4.4</v>
      </c>
      <c r="M98" s="346" t="n">
        <v>14.59179992324456</v>
      </c>
      <c r="N98" s="347" t="n">
        <v>21.85179992324456</v>
      </c>
      <c r="O98" s="348" t="n">
        <v>2.2</v>
      </c>
      <c r="P98" s="348" t="n">
        <v>7.295899961622282</v>
      </c>
      <c r="Q98" s="349" t="n">
        <v>10.92589996162228</v>
      </c>
      <c r="S98" s="350" t="n"/>
      <c r="U98" s="350" t="n"/>
      <c r="W98" s="350" t="n"/>
    </row>
    <row r="99">
      <c r="A99" s="123" t="n">
        <v>98</v>
      </c>
      <c r="B99" s="59" t="n">
        <v>98</v>
      </c>
      <c r="C99" s="59" t="inlineStr">
        <is>
          <t>Prostate specific antigen (PSA) - free</t>
        </is>
      </c>
      <c r="D99" s="342" t="inlineStr">
        <is>
          <t>Serum/plasma</t>
        </is>
      </c>
      <c r="E99" s="342" t="n">
        <v>7.1</v>
      </c>
      <c r="F99" s="342" t="n">
        <v>46.2</v>
      </c>
      <c r="G99" s="342" t="inlineStr">
        <is>
          <t>October 20th 2019</t>
        </is>
      </c>
      <c r="H99" s="343" t="n">
        <v>44720</v>
      </c>
      <c r="I99" s="344" t="n">
        <v>5.324999999999999</v>
      </c>
      <c r="J99" s="344" t="n">
        <v>17.52839214674295</v>
      </c>
      <c r="K99" s="345" t="n">
        <v>26.31464214674295</v>
      </c>
      <c r="L99" s="346" t="n">
        <v>3.55</v>
      </c>
      <c r="M99" s="346" t="n">
        <v>11.6855947644953</v>
      </c>
      <c r="N99" s="347" t="n">
        <v>17.5430947644953</v>
      </c>
      <c r="O99" s="348" t="n">
        <v>1.775</v>
      </c>
      <c r="P99" s="348" t="n">
        <v>5.84279738224765</v>
      </c>
      <c r="Q99" s="349" t="n">
        <v>8.77154738224765</v>
      </c>
      <c r="S99" s="350" t="n"/>
      <c r="U99" s="350" t="n"/>
      <c r="W99" s="350" t="n"/>
    </row>
    <row r="100">
      <c r="A100" s="123" t="n">
        <v>99</v>
      </c>
      <c r="B100" s="59" t="n">
        <v>99</v>
      </c>
      <c r="C100" s="59" t="inlineStr">
        <is>
          <t>Protein (total)</t>
        </is>
      </c>
      <c r="D100" s="342" t="inlineStr">
        <is>
          <t>Serum/plasma</t>
        </is>
      </c>
      <c r="E100" s="342" t="n">
        <v>2.6</v>
      </c>
      <c r="F100" s="342" t="n">
        <v>4.6</v>
      </c>
      <c r="G100" s="342" t="inlineStr">
        <is>
          <t>June 6th 2022</t>
        </is>
      </c>
      <c r="H100" s="343" t="n">
        <v>44720</v>
      </c>
      <c r="I100" s="344" t="n">
        <v>1.95</v>
      </c>
      <c r="J100" s="344" t="n">
        <v>1.981476722043436</v>
      </c>
      <c r="K100" s="345" t="n">
        <v>5.198976722043437</v>
      </c>
      <c r="L100" s="346" t="n">
        <v>1.3</v>
      </c>
      <c r="M100" s="346" t="n">
        <v>1.320984481362291</v>
      </c>
      <c r="N100" s="347" t="n">
        <v>3.465984481362291</v>
      </c>
      <c r="O100" s="348" t="n">
        <v>0.65</v>
      </c>
      <c r="P100" s="348" t="n">
        <v>0.6604922406811453</v>
      </c>
      <c r="Q100" s="349" t="n">
        <v>1.732992240681145</v>
      </c>
      <c r="S100" s="350" t="n"/>
      <c r="U100" s="350" t="n"/>
      <c r="W100" s="350" t="n"/>
    </row>
    <row r="101">
      <c r="A101" s="123" t="n">
        <v>100</v>
      </c>
      <c r="B101" s="59" t="n">
        <v>100</v>
      </c>
      <c r="C101" s="59" t="inlineStr">
        <is>
          <t>Red cell distribution wide standard deviation (RDW-SD)</t>
        </is>
      </c>
      <c r="D101" s="342" t="inlineStr">
        <is>
          <t>Whole Blood</t>
        </is>
      </c>
      <c r="E101" s="342" t="n">
        <v>1.6</v>
      </c>
      <c r="F101" s="342" t="n">
        <v>4.2</v>
      </c>
      <c r="G101" s="342" t="inlineStr">
        <is>
          <t>June 6th 2022</t>
        </is>
      </c>
      <c r="H101" s="343" t="n">
        <v>44720</v>
      </c>
      <c r="I101" s="344" t="n">
        <v>1.2</v>
      </c>
      <c r="J101" s="344" t="n">
        <v>1.685415379068318</v>
      </c>
      <c r="K101" s="345" t="n">
        <v>3.665415379068317</v>
      </c>
      <c r="L101" s="346" t="n">
        <v>0.8</v>
      </c>
      <c r="M101" s="346" t="n">
        <v>1.123610252712212</v>
      </c>
      <c r="N101" s="347" t="n">
        <v>2.443610252712212</v>
      </c>
      <c r="O101" s="348" t="n">
        <v>0.4</v>
      </c>
      <c r="P101" s="348" t="n">
        <v>0.5618051263561058</v>
      </c>
      <c r="Q101" s="349" t="n">
        <v>1.221805126356106</v>
      </c>
      <c r="S101" s="350" t="n"/>
      <c r="U101" s="350" t="n"/>
      <c r="W101" s="350" t="n"/>
    </row>
    <row r="102">
      <c r="A102" s="123" t="n">
        <v>101</v>
      </c>
      <c r="B102" s="59" t="n">
        <v>101</v>
      </c>
      <c r="C102" s="59" t="inlineStr">
        <is>
          <t>Renin</t>
        </is>
      </c>
      <c r="D102" s="342" t="inlineStr">
        <is>
          <t>Serum/plasma</t>
        </is>
      </c>
      <c r="E102" s="342" t="n">
        <v>30.1</v>
      </c>
      <c r="F102" s="342" t="n">
        <v>41.6</v>
      </c>
      <c r="G102" s="342" t="inlineStr">
        <is>
          <t>November 18th 2019</t>
        </is>
      </c>
      <c r="H102" s="343" t="n">
        <v>44720</v>
      </c>
      <c r="I102" s="344" t="n">
        <v>22.575</v>
      </c>
      <c r="J102" s="344" t="n">
        <v>19.25532799642738</v>
      </c>
      <c r="K102" s="345" t="n">
        <v>56.50407799642738</v>
      </c>
      <c r="L102" s="346" t="n">
        <v>15.05</v>
      </c>
      <c r="M102" s="346" t="n">
        <v>12.83688533095159</v>
      </c>
      <c r="N102" s="347" t="n">
        <v>37.66938533095158</v>
      </c>
      <c r="O102" s="348" t="n">
        <v>7.525</v>
      </c>
      <c r="P102" s="348" t="n">
        <v>6.418442665475793</v>
      </c>
      <c r="Q102" s="349" t="n">
        <v>18.83469266547579</v>
      </c>
      <c r="S102" s="350" t="n"/>
      <c r="U102" s="350" t="n"/>
      <c r="W102" s="350" t="n"/>
    </row>
    <row r="103">
      <c r="A103" s="123" t="n">
        <v>102</v>
      </c>
      <c r="B103" s="59" t="n">
        <v>102</v>
      </c>
      <c r="C103" s="59" t="inlineStr">
        <is>
          <t>Reticulocyte haemoglobin equivalent (RET-He)</t>
        </is>
      </c>
      <c r="D103" s="342" t="inlineStr">
        <is>
          <t>Whole Blood</t>
        </is>
      </c>
      <c r="E103" s="342" t="n">
        <v>1.7</v>
      </c>
      <c r="F103" s="342" t="n">
        <v>3.3</v>
      </c>
      <c r="G103" s="342" t="inlineStr">
        <is>
          <t>June 6th 2022</t>
        </is>
      </c>
      <c r="H103" s="343" t="n">
        <v>44720</v>
      </c>
      <c r="I103" s="344" t="n">
        <v>1.275</v>
      </c>
      <c r="J103" s="344" t="n">
        <v>1.392053339495294</v>
      </c>
      <c r="K103" s="345" t="n">
        <v>3.495803339495294</v>
      </c>
      <c r="L103" s="346" t="n">
        <v>0.85</v>
      </c>
      <c r="M103" s="346" t="n">
        <v>0.9280355596635292</v>
      </c>
      <c r="N103" s="347" t="n">
        <v>2.330535559663529</v>
      </c>
      <c r="O103" s="348" t="n">
        <v>0.425</v>
      </c>
      <c r="P103" s="348" t="n">
        <v>0.4640177798317646</v>
      </c>
      <c r="Q103" s="349" t="n">
        <v>1.165267779831765</v>
      </c>
      <c r="S103" s="350" t="n"/>
      <c r="U103" s="350" t="n"/>
      <c r="W103" s="350" t="n"/>
    </row>
    <row r="104">
      <c r="A104" s="123" t="n">
        <v>103</v>
      </c>
      <c r="B104" s="59" t="n">
        <v>103</v>
      </c>
      <c r="C104" s="59" t="inlineStr">
        <is>
          <t>Reticulocytes</t>
        </is>
      </c>
      <c r="D104" s="342" t="inlineStr">
        <is>
          <t>Whole Blood</t>
        </is>
      </c>
      <c r="E104" s="342" t="n">
        <v>9.699999999999999</v>
      </c>
      <c r="F104" s="342" t="n">
        <v>27.1</v>
      </c>
      <c r="G104" s="342" t="inlineStr">
        <is>
          <t>June 6th 2022</t>
        </is>
      </c>
      <c r="H104" s="343" t="n">
        <v>44720</v>
      </c>
      <c r="I104" s="344" t="n">
        <v>7.274999999999999</v>
      </c>
      <c r="J104" s="344" t="n">
        <v>10.79387847346819</v>
      </c>
      <c r="K104" s="345" t="n">
        <v>22.79762847346819</v>
      </c>
      <c r="L104" s="346" t="n">
        <v>4.85</v>
      </c>
      <c r="M104" s="346" t="n">
        <v>7.195918982312127</v>
      </c>
      <c r="N104" s="347" t="n">
        <v>15.19841898231213</v>
      </c>
      <c r="O104" s="348" t="n">
        <v>2.425</v>
      </c>
      <c r="P104" s="348" t="n">
        <v>3.597959491156064</v>
      </c>
      <c r="Q104" s="349" t="n">
        <v>7.599209491156063</v>
      </c>
      <c r="S104" s="350" t="n"/>
      <c r="U104" s="350" t="n"/>
      <c r="W104" s="350" t="n"/>
    </row>
    <row r="105">
      <c r="A105" s="123" t="n">
        <v>104</v>
      </c>
      <c r="B105" s="59" t="n">
        <v>104</v>
      </c>
      <c r="C105" s="59" t="inlineStr">
        <is>
          <t>S100 calcium-binding protein B (S100B)</t>
        </is>
      </c>
      <c r="D105" s="342" t="inlineStr">
        <is>
          <t>Serum/plasma</t>
        </is>
      </c>
      <c r="E105" s="342" t="n">
        <v>10.2</v>
      </c>
      <c r="F105" s="342" t="n">
        <v>32.7</v>
      </c>
      <c r="G105" s="342" t="inlineStr">
        <is>
          <t>November 20th 2019</t>
        </is>
      </c>
      <c r="H105" s="343" t="n">
        <v>44720</v>
      </c>
      <c r="I105" s="344" t="n">
        <v>7.649999999999999</v>
      </c>
      <c r="J105" s="344" t="n">
        <v>12.84521433258317</v>
      </c>
      <c r="K105" s="345" t="n">
        <v>25.46771433258317</v>
      </c>
      <c r="L105" s="346" t="n">
        <v>5.1</v>
      </c>
      <c r="M105" s="346" t="n">
        <v>8.563476221722112</v>
      </c>
      <c r="N105" s="347" t="n">
        <v>16.97847622172211</v>
      </c>
      <c r="O105" s="348" t="n">
        <v>2.55</v>
      </c>
      <c r="P105" s="348" t="n">
        <v>4.281738110861056</v>
      </c>
      <c r="Q105" s="349" t="n">
        <v>8.489238110861056</v>
      </c>
      <c r="S105" s="350" t="n"/>
      <c r="U105" s="350" t="n"/>
      <c r="W105" s="350" t="n"/>
    </row>
    <row r="106">
      <c r="A106" s="123" t="n">
        <v>105</v>
      </c>
      <c r="B106" s="59" t="n">
        <v>105</v>
      </c>
      <c r="C106" s="59" t="inlineStr">
        <is>
          <t>Selenium</t>
        </is>
      </c>
      <c r="D106" s="342" t="inlineStr">
        <is>
          <t>Serum/plasma</t>
        </is>
      </c>
      <c r="E106" s="342" t="n">
        <v>7.7</v>
      </c>
      <c r="F106" s="342" t="n">
        <v>11.3</v>
      </c>
      <c r="G106" s="342" t="inlineStr">
        <is>
          <t>June 6th 2022</t>
        </is>
      </c>
      <c r="H106" s="343" t="n">
        <v>44720</v>
      </c>
      <c r="I106" s="344" t="n">
        <v>5.775</v>
      </c>
      <c r="J106" s="344" t="n">
        <v>5.127773639699787</v>
      </c>
      <c r="K106" s="345" t="n">
        <v>14.65652363969979</v>
      </c>
      <c r="L106" s="346" t="n">
        <v>3.85</v>
      </c>
      <c r="M106" s="346" t="n">
        <v>3.418515759799858</v>
      </c>
      <c r="N106" s="347" t="n">
        <v>9.771015759799859</v>
      </c>
      <c r="O106" s="348" t="n">
        <v>1.925</v>
      </c>
      <c r="P106" s="348" t="n">
        <v>1.709257879899929</v>
      </c>
      <c r="Q106" s="349" t="n">
        <v>4.885507879899929</v>
      </c>
      <c r="S106" s="350" t="n"/>
      <c r="U106" s="350" t="n"/>
      <c r="W106" s="350" t="n"/>
    </row>
    <row r="107">
      <c r="A107" s="123" t="n">
        <v>106</v>
      </c>
      <c r="B107" s="59" t="n">
        <v>106</v>
      </c>
      <c r="C107" s="59" t="inlineStr">
        <is>
          <t>Sexual-hormone-binding-globulin (SHBG)</t>
        </is>
      </c>
      <c r="D107" s="342" t="inlineStr">
        <is>
          <t>Serum/plasma</t>
        </is>
      </c>
      <c r="E107" s="342" t="n">
        <v>9.6</v>
      </c>
      <c r="F107" s="342" t="n">
        <v>35.5</v>
      </c>
      <c r="G107" s="342" t="inlineStr">
        <is>
          <t>June 6th 2022</t>
        </is>
      </c>
      <c r="H107" s="343" t="n">
        <v>44720</v>
      </c>
      <c r="I107" s="344" t="n">
        <v>7.199999999999999</v>
      </c>
      <c r="J107" s="344" t="n">
        <v>13.79067279903341</v>
      </c>
      <c r="K107" s="345" t="n">
        <v>25.67067279903341</v>
      </c>
      <c r="L107" s="346" t="n">
        <v>4.8</v>
      </c>
      <c r="M107" s="346" t="n">
        <v>9.193781866022274</v>
      </c>
      <c r="N107" s="347" t="n">
        <v>17.11378186602227</v>
      </c>
      <c r="O107" s="348" t="n">
        <v>2.4</v>
      </c>
      <c r="P107" s="348" t="n">
        <v>4.596890933011137</v>
      </c>
      <c r="Q107" s="349" t="n">
        <v>8.556890933011136</v>
      </c>
      <c r="S107" s="350" t="n"/>
      <c r="U107" s="350" t="n"/>
      <c r="W107" s="350" t="n"/>
    </row>
    <row r="108">
      <c r="A108" s="123" t="n">
        <v>107</v>
      </c>
      <c r="B108" s="59" t="n">
        <v>107</v>
      </c>
      <c r="C108" s="59" t="inlineStr">
        <is>
          <t>Sodium</t>
        </is>
      </c>
      <c r="D108" s="342" t="inlineStr">
        <is>
          <t>Serum/plasma</t>
        </is>
      </c>
      <c r="E108" s="342" t="n">
        <v>0.5</v>
      </c>
      <c r="F108" s="342" t="n">
        <v>0.9</v>
      </c>
      <c r="G108" s="342" t="inlineStr">
        <is>
          <t>June 6th 2022</t>
        </is>
      </c>
      <c r="H108" s="343" t="n">
        <v>44720</v>
      </c>
      <c r="I108" s="344" t="n">
        <v>0.375</v>
      </c>
      <c r="J108" s="344" t="n">
        <v>0.3860861302870125</v>
      </c>
      <c r="K108" s="345" t="n">
        <v>1.004836130287012</v>
      </c>
      <c r="L108" s="346" t="n">
        <v>0.25</v>
      </c>
      <c r="M108" s="346" t="n">
        <v>0.257390753524675</v>
      </c>
      <c r="N108" s="347" t="n">
        <v>0.669890753524675</v>
      </c>
      <c r="O108" s="348" t="n">
        <v>0.125</v>
      </c>
      <c r="P108" s="348" t="n">
        <v>0.1286953767623375</v>
      </c>
      <c r="Q108" s="349" t="n">
        <v>0.3349453767623375</v>
      </c>
      <c r="S108" s="350" t="n"/>
      <c r="U108" s="350" t="n"/>
      <c r="W108" s="350" t="n"/>
    </row>
    <row r="109">
      <c r="A109" s="123" t="n">
        <v>108</v>
      </c>
      <c r="B109" s="59" t="n">
        <v>108</v>
      </c>
      <c r="C109" s="59" t="inlineStr">
        <is>
          <t>Soluble transferrin receptor (sTfr)</t>
        </is>
      </c>
      <c r="D109" s="342" t="inlineStr">
        <is>
          <t>Serum/plasma</t>
        </is>
      </c>
      <c r="E109" s="342" t="n">
        <v>6.9</v>
      </c>
      <c r="F109" s="342" t="n">
        <v>19.1</v>
      </c>
      <c r="G109" s="342" t="inlineStr">
        <is>
          <t>May 26th 2020</t>
        </is>
      </c>
      <c r="H109" s="343" t="n">
        <v>44720</v>
      </c>
      <c r="I109" s="344" t="n">
        <v>5.175000000000001</v>
      </c>
      <c r="J109" s="344" t="n">
        <v>7.615547419588431</v>
      </c>
      <c r="K109" s="345" t="n">
        <v>16.15429741958843</v>
      </c>
      <c r="L109" s="346" t="n">
        <v>3.45</v>
      </c>
      <c r="M109" s="346" t="n">
        <v>5.077031613058954</v>
      </c>
      <c r="N109" s="347" t="n">
        <v>10.76953161305895</v>
      </c>
      <c r="O109" s="348" t="n">
        <v>1.725</v>
      </c>
      <c r="P109" s="348" t="n">
        <v>2.538515806529477</v>
      </c>
      <c r="Q109" s="349" t="n">
        <v>5.384765806529477</v>
      </c>
      <c r="S109" s="350" t="n"/>
      <c r="U109" s="350" t="n"/>
      <c r="W109" s="350" t="n"/>
    </row>
    <row r="110">
      <c r="A110" s="123" t="n">
        <v>109</v>
      </c>
      <c r="B110" s="59" t="n">
        <v>109</v>
      </c>
      <c r="C110" s="59" t="inlineStr">
        <is>
          <t>Standard bicarbonate</t>
        </is>
      </c>
      <c r="D110" s="342" t="inlineStr">
        <is>
          <t>Serum/plasma</t>
        </is>
      </c>
      <c r="E110" s="342" t="n">
        <v>4.2</v>
      </c>
      <c r="F110" s="342" t="n">
        <v>4.4</v>
      </c>
      <c r="G110" s="342" t="inlineStr">
        <is>
          <t>February 11th 2021</t>
        </is>
      </c>
      <c r="H110" s="343" t="n">
        <v>44720</v>
      </c>
      <c r="I110" s="344" t="n">
        <v>3.15</v>
      </c>
      <c r="J110" s="344" t="n">
        <v>2.281035948861832</v>
      </c>
      <c r="K110" s="345" t="n">
        <v>7.478535948861833</v>
      </c>
      <c r="L110" s="346" t="n">
        <v>2.1</v>
      </c>
      <c r="M110" s="346" t="n">
        <v>1.520690632574555</v>
      </c>
      <c r="N110" s="347" t="n">
        <v>4.985690632574554</v>
      </c>
      <c r="O110" s="348" t="n">
        <v>1.05</v>
      </c>
      <c r="P110" s="348" t="n">
        <v>0.7603453162872774</v>
      </c>
      <c r="Q110" s="349" t="n">
        <v>2.492845316287277</v>
      </c>
      <c r="S110" s="350" t="n"/>
      <c r="U110" s="350" t="n"/>
      <c r="W110" s="350" t="n"/>
    </row>
    <row r="111">
      <c r="A111" s="123" t="n">
        <v>110</v>
      </c>
      <c r="B111" s="59" t="n">
        <v>110</v>
      </c>
      <c r="C111" s="59" t="inlineStr">
        <is>
          <t>Suppression of tumorigenicity 2 (ST2)</t>
        </is>
      </c>
      <c r="D111" s="342" t="inlineStr">
        <is>
          <t>Serum/plasma</t>
        </is>
      </c>
      <c r="E111" s="342" t="n">
        <v>10.5</v>
      </c>
      <c r="F111" s="342" t="n">
        <v>30.4</v>
      </c>
      <c r="G111" s="342" t="inlineStr">
        <is>
          <t>November 20th 2019</t>
        </is>
      </c>
      <c r="H111" s="343" t="n">
        <v>44720</v>
      </c>
      <c r="I111" s="344" t="n">
        <v>7.875</v>
      </c>
      <c r="J111" s="344" t="n">
        <v>12.06084185494528</v>
      </c>
      <c r="K111" s="345" t="n">
        <v>25.05459185494528</v>
      </c>
      <c r="L111" s="346" t="n">
        <v>5.25</v>
      </c>
      <c r="M111" s="346" t="n">
        <v>8.04056123663019</v>
      </c>
      <c r="N111" s="347" t="n">
        <v>16.70306123663019</v>
      </c>
      <c r="O111" s="348" t="n">
        <v>2.625</v>
      </c>
      <c r="P111" s="348" t="n">
        <v>4.020280618315095</v>
      </c>
      <c r="Q111" s="349" t="n">
        <v>8.351530618315095</v>
      </c>
      <c r="S111" s="350" t="n"/>
      <c r="U111" s="350" t="n"/>
      <c r="W111" s="350" t="n"/>
    </row>
    <row r="112">
      <c r="A112" s="123" t="n">
        <v>111</v>
      </c>
      <c r="B112" s="59" t="n">
        <v>111</v>
      </c>
      <c r="C112" s="59" t="inlineStr">
        <is>
          <t>Tartrate-resistant acid phosphatase (TRAP)</t>
        </is>
      </c>
      <c r="D112" s="342" t="inlineStr">
        <is>
          <t>Serum/plasma</t>
        </is>
      </c>
      <c r="E112" s="342" t="n">
        <v>10.8</v>
      </c>
      <c r="F112" s="342" t="n">
        <v>13.3</v>
      </c>
      <c r="G112" s="342" t="inlineStr">
        <is>
          <t>November 25th 2019</t>
        </is>
      </c>
      <c r="H112" s="343" t="n">
        <v>44720</v>
      </c>
      <c r="I112" s="344" t="n">
        <v>8.100000000000001</v>
      </c>
      <c r="J112" s="344" t="n">
        <v>6.424768964717719</v>
      </c>
      <c r="K112" s="345" t="n">
        <v>19.78976896471772</v>
      </c>
      <c r="L112" s="346" t="n">
        <v>5.4</v>
      </c>
      <c r="M112" s="346" t="n">
        <v>4.283179309811813</v>
      </c>
      <c r="N112" s="347" t="n">
        <v>13.19317930981181</v>
      </c>
      <c r="O112" s="348" t="n">
        <v>2.7</v>
      </c>
      <c r="P112" s="348" t="n">
        <v>2.141589654905907</v>
      </c>
      <c r="Q112" s="349" t="n">
        <v>6.596589654905907</v>
      </c>
      <c r="S112" s="350" t="n"/>
      <c r="U112" s="350" t="n"/>
      <c r="W112" s="350" t="n"/>
    </row>
    <row r="113">
      <c r="A113" s="123" t="n">
        <v>112</v>
      </c>
      <c r="B113" s="59" t="n">
        <v>112</v>
      </c>
      <c r="C113" s="59" t="inlineStr">
        <is>
          <t>Testosterone</t>
        </is>
      </c>
      <c r="D113" s="342" t="inlineStr">
        <is>
          <t>Serum/plasma</t>
        </is>
      </c>
      <c r="E113" s="342" t="n">
        <v>12.5</v>
      </c>
      <c r="F113" s="342" t="n">
        <v>21.4</v>
      </c>
      <c r="G113" s="342" t="inlineStr">
        <is>
          <t>June 6th 2022</t>
        </is>
      </c>
      <c r="H113" s="343" t="n">
        <v>44720</v>
      </c>
      <c r="I113" s="344" t="n">
        <v>9.375</v>
      </c>
      <c r="J113" s="344" t="n">
        <v>9.293722679852245</v>
      </c>
      <c r="K113" s="345" t="n">
        <v>24.76247267985224</v>
      </c>
      <c r="L113" s="346" t="n">
        <v>6.25</v>
      </c>
      <c r="M113" s="346" t="n">
        <v>6.195815119901496</v>
      </c>
      <c r="N113" s="347" t="n">
        <v>16.5083151199015</v>
      </c>
      <c r="O113" s="348" t="n">
        <v>3.125</v>
      </c>
      <c r="P113" s="348" t="n">
        <v>3.097907559950748</v>
      </c>
      <c r="Q113" s="349" t="n">
        <v>8.254157559950748</v>
      </c>
      <c r="S113" s="350" t="n"/>
      <c r="U113" s="350" t="n"/>
      <c r="W113" s="350" t="n"/>
    </row>
    <row r="114">
      <c r="A114" s="123" t="n">
        <v>113</v>
      </c>
      <c r="B114" s="59" t="n">
        <v>113</v>
      </c>
      <c r="C114" s="59" t="inlineStr">
        <is>
          <t>Testosterone - free</t>
        </is>
      </c>
      <c r="D114" s="342" t="inlineStr">
        <is>
          <t>Serum/plasma</t>
        </is>
      </c>
      <c r="E114" s="342" t="n">
        <v>21.9</v>
      </c>
      <c r="F114" s="342" t="n">
        <v>29</v>
      </c>
      <c r="G114" s="342" t="inlineStr">
        <is>
          <t>June 6th 2022</t>
        </is>
      </c>
      <c r="H114" s="343" t="n">
        <v>44720</v>
      </c>
      <c r="I114" s="344" t="n">
        <v>16.425</v>
      </c>
      <c r="J114" s="344" t="n">
        <v>13.62757429809135</v>
      </c>
      <c r="K114" s="345" t="n">
        <v>40.72882429809135</v>
      </c>
      <c r="L114" s="346" t="n">
        <v>10.95</v>
      </c>
      <c r="M114" s="346" t="n">
        <v>9.085049532060902</v>
      </c>
      <c r="N114" s="347" t="n">
        <v>27.1525495320609</v>
      </c>
      <c r="O114" s="348" t="n">
        <v>5.475</v>
      </c>
      <c r="P114" s="348" t="n">
        <v>4.542524766030451</v>
      </c>
      <c r="Q114" s="349" t="n">
        <v>13.57627476603045</v>
      </c>
      <c r="S114" s="350" t="n"/>
      <c r="U114" s="350" t="n"/>
      <c r="W114" s="350" t="n"/>
    </row>
    <row r="115">
      <c r="A115" s="123" t="n">
        <v>114</v>
      </c>
      <c r="B115" s="59" t="n">
        <v>114</v>
      </c>
      <c r="C115" s="59" t="inlineStr">
        <is>
          <t>Thrombocytes</t>
        </is>
      </c>
      <c r="D115" s="342" t="inlineStr">
        <is>
          <t>Whole Blood</t>
        </is>
      </c>
      <c r="E115" s="342" t="n">
        <v>7.5</v>
      </c>
      <c r="F115" s="342" t="n">
        <v>18.6</v>
      </c>
      <c r="G115" s="342" t="inlineStr">
        <is>
          <t>June 6th 2022</t>
        </is>
      </c>
      <c r="H115" s="343" t="n">
        <v>44720</v>
      </c>
      <c r="I115" s="344" t="n">
        <v>5.625</v>
      </c>
      <c r="J115" s="344" t="n">
        <v>7.520690211011221</v>
      </c>
      <c r="K115" s="345" t="n">
        <v>16.80194021101122</v>
      </c>
      <c r="L115" s="346" t="n">
        <v>3.75</v>
      </c>
      <c r="M115" s="346" t="n">
        <v>5.013793474007481</v>
      </c>
      <c r="N115" s="347" t="n">
        <v>11.20129347400748</v>
      </c>
      <c r="O115" s="348" t="n">
        <v>1.875</v>
      </c>
      <c r="P115" s="348" t="n">
        <v>2.50689673700374</v>
      </c>
      <c r="Q115" s="349" t="n">
        <v>5.600646737003741</v>
      </c>
      <c r="S115" s="350" t="n"/>
      <c r="U115" s="350" t="n"/>
      <c r="W115" s="350" t="n"/>
    </row>
    <row r="116">
      <c r="A116" s="123" t="n">
        <v>115</v>
      </c>
      <c r="B116" s="59" t="n">
        <v>115</v>
      </c>
      <c r="C116" s="59" t="inlineStr">
        <is>
          <t>Thyroglobulin</t>
        </is>
      </c>
      <c r="D116" s="342" t="inlineStr">
        <is>
          <t>Serum/plasma</t>
        </is>
      </c>
      <c r="E116" s="342" t="n">
        <v>10.5</v>
      </c>
      <c r="F116" s="342" t="n">
        <v>77.2</v>
      </c>
      <c r="G116" s="342" t="inlineStr">
        <is>
          <t>June 6th 2022</t>
        </is>
      </c>
      <c r="H116" s="343" t="n">
        <v>44720</v>
      </c>
      <c r="I116" s="344" t="n">
        <v>7.875</v>
      </c>
      <c r="J116" s="344" t="n">
        <v>29.21654336587407</v>
      </c>
      <c r="K116" s="345" t="n">
        <v>42.21029336587407</v>
      </c>
      <c r="L116" s="346" t="n">
        <v>5.25</v>
      </c>
      <c r="M116" s="346" t="n">
        <v>19.47769557724938</v>
      </c>
      <c r="N116" s="347" t="n">
        <v>28.14019557724938</v>
      </c>
      <c r="O116" s="348" t="n">
        <v>2.625</v>
      </c>
      <c r="P116" s="348" t="n">
        <v>9.738847788624689</v>
      </c>
      <c r="Q116" s="349" t="n">
        <v>14.07009778862469</v>
      </c>
      <c r="S116" s="350" t="n"/>
      <c r="U116" s="350" t="n"/>
      <c r="W116" s="350" t="n"/>
    </row>
    <row r="117">
      <c r="A117" s="123" t="n">
        <v>116</v>
      </c>
      <c r="B117" s="59" t="n">
        <v>116</v>
      </c>
      <c r="C117" s="59" t="inlineStr">
        <is>
          <t>Thyroid stimulating hormone (TSH)</t>
        </is>
      </c>
      <c r="D117" s="342" t="inlineStr">
        <is>
          <t>Serum/plasma</t>
        </is>
      </c>
      <c r="E117" s="342" t="n">
        <v>17.6</v>
      </c>
      <c r="F117" s="342" t="n">
        <v>35.9</v>
      </c>
      <c r="G117" s="342" t="inlineStr">
        <is>
          <t>June 6th 2022</t>
        </is>
      </c>
      <c r="H117" s="343" t="n">
        <v>44720</v>
      </c>
      <c r="I117" s="344" t="n">
        <v>13.2</v>
      </c>
      <c r="J117" s="344" t="n">
        <v>14.99329537660084</v>
      </c>
      <c r="K117" s="345" t="n">
        <v>36.77329537660084</v>
      </c>
      <c r="L117" s="346" t="n">
        <v>8.800000000000001</v>
      </c>
      <c r="M117" s="346" t="n">
        <v>9.995530251067224</v>
      </c>
      <c r="N117" s="347" t="n">
        <v>24.51553025106723</v>
      </c>
      <c r="O117" s="348" t="n">
        <v>4.4</v>
      </c>
      <c r="P117" s="348" t="n">
        <v>4.997765125533612</v>
      </c>
      <c r="Q117" s="349" t="n">
        <v>12.25776512553361</v>
      </c>
      <c r="S117" s="350" t="n"/>
      <c r="U117" s="350" t="n"/>
      <c r="W117" s="350" t="n"/>
    </row>
    <row r="118">
      <c r="A118" s="123" t="n">
        <v>117</v>
      </c>
      <c r="B118" s="59" t="n">
        <v>117</v>
      </c>
      <c r="C118" s="59" t="inlineStr">
        <is>
          <t>Thyroxine - free (FT4)</t>
        </is>
      </c>
      <c r="D118" s="342" t="inlineStr">
        <is>
          <t>Serum/plasma</t>
        </is>
      </c>
      <c r="E118" s="342" t="n">
        <v>4.8</v>
      </c>
      <c r="F118" s="342" t="n">
        <v>7.7</v>
      </c>
      <c r="G118" s="342" t="inlineStr">
        <is>
          <t>June 6th 2022</t>
        </is>
      </c>
      <c r="H118" s="343" t="n">
        <v>44720</v>
      </c>
      <c r="I118" s="344" t="n">
        <v>3.6</v>
      </c>
      <c r="J118" s="344" t="n">
        <v>3.402595516660774</v>
      </c>
      <c r="K118" s="345" t="n">
        <v>9.342595516660774</v>
      </c>
      <c r="L118" s="346" t="n">
        <v>2.4</v>
      </c>
      <c r="M118" s="346" t="n">
        <v>2.268397011107183</v>
      </c>
      <c r="N118" s="347" t="n">
        <v>6.228397011107182</v>
      </c>
      <c r="O118" s="348" t="n">
        <v>1.2</v>
      </c>
      <c r="P118" s="348" t="n">
        <v>1.134198505553591</v>
      </c>
      <c r="Q118" s="349" t="n">
        <v>3.114198505553591</v>
      </c>
      <c r="S118" s="350" t="n"/>
      <c r="U118" s="350" t="n"/>
      <c r="W118" s="350" t="n"/>
    </row>
    <row r="119">
      <c r="A119" s="123" t="n">
        <v>118</v>
      </c>
      <c r="B119" s="59" t="n">
        <v>118</v>
      </c>
      <c r="C119" s="59" t="inlineStr">
        <is>
          <t>Thyroxine - total (T4)</t>
        </is>
      </c>
      <c r="D119" s="342" t="inlineStr">
        <is>
          <t>Serum/plasma</t>
        </is>
      </c>
      <c r="E119" s="342" t="n">
        <v>6.4</v>
      </c>
      <c r="F119" s="342" t="n">
        <v>12</v>
      </c>
      <c r="G119" s="342" t="inlineStr">
        <is>
          <t>June 6th 2022</t>
        </is>
      </c>
      <c r="H119" s="343" t="n">
        <v>44720</v>
      </c>
      <c r="I119" s="344" t="n">
        <v>4.800000000000001</v>
      </c>
      <c r="J119" s="344" t="n">
        <v>5.1</v>
      </c>
      <c r="K119" s="345" t="n">
        <v>13.02</v>
      </c>
      <c r="L119" s="346" t="n">
        <v>3.2</v>
      </c>
      <c r="M119" s="346" t="n">
        <v>3.4</v>
      </c>
      <c r="N119" s="347" t="n">
        <v>8.68</v>
      </c>
      <c r="O119" s="348" t="n">
        <v>1.6</v>
      </c>
      <c r="P119" s="348" t="n">
        <v>1.7</v>
      </c>
      <c r="Q119" s="349" t="n">
        <v>4.34</v>
      </c>
      <c r="S119" s="350" t="n"/>
      <c r="U119" s="350" t="n"/>
      <c r="W119" s="350" t="n"/>
    </row>
    <row r="120">
      <c r="A120" s="123" t="n">
        <v>119</v>
      </c>
      <c r="B120" s="59" t="n">
        <v>119</v>
      </c>
      <c r="C120" s="59" t="inlineStr">
        <is>
          <t>Total tri-iodothyronine (T3)</t>
        </is>
      </c>
      <c r="D120" s="342" t="inlineStr">
        <is>
          <t>Serum/plasma</t>
        </is>
      </c>
      <c r="E120" s="342" t="n">
        <v>9.4</v>
      </c>
      <c r="F120" s="342" t="n">
        <v>12.2</v>
      </c>
      <c r="G120" s="342" t="inlineStr">
        <is>
          <t>June 6th 2022</t>
        </is>
      </c>
      <c r="H120" s="343" t="n">
        <v>44720</v>
      </c>
      <c r="I120" s="344" t="n">
        <v>7.050000000000001</v>
      </c>
      <c r="J120" s="344" t="n">
        <v>5.775486992453537</v>
      </c>
      <c r="K120" s="345" t="n">
        <v>17.40798699245354</v>
      </c>
      <c r="L120" s="346" t="n">
        <v>4.7</v>
      </c>
      <c r="M120" s="346" t="n">
        <v>3.850324661635691</v>
      </c>
      <c r="N120" s="347" t="n">
        <v>11.60532466163569</v>
      </c>
      <c r="O120" s="348" t="n">
        <v>2.35</v>
      </c>
      <c r="P120" s="348" t="n">
        <v>1.925162330817846</v>
      </c>
      <c r="Q120" s="349" t="n">
        <v>5.802662330817846</v>
      </c>
      <c r="S120" s="350" t="n"/>
      <c r="U120" s="350" t="n"/>
      <c r="W120" s="350" t="n"/>
    </row>
    <row r="121">
      <c r="A121" s="123" t="n">
        <v>120</v>
      </c>
      <c r="B121" s="59" t="n">
        <v>120</v>
      </c>
      <c r="C121" s="59" t="inlineStr">
        <is>
          <t>Transferrin</t>
        </is>
      </c>
      <c r="D121" s="342" t="inlineStr">
        <is>
          <t>Serum/plasma</t>
        </is>
      </c>
      <c r="E121" s="342" t="n">
        <v>3.8</v>
      </c>
      <c r="F121" s="342" t="n">
        <v>13.9</v>
      </c>
      <c r="G121" s="342" t="inlineStr">
        <is>
          <t>June 6th 2022</t>
        </is>
      </c>
      <c r="H121" s="343" t="n">
        <v>44720</v>
      </c>
      <c r="I121" s="344" t="n">
        <v>2.85</v>
      </c>
      <c r="J121" s="344" t="n">
        <v>5.403774722358436</v>
      </c>
      <c r="K121" s="345" t="n">
        <v>10.10627472235844</v>
      </c>
      <c r="L121" s="346" t="n">
        <v>1.9</v>
      </c>
      <c r="M121" s="346" t="n">
        <v>3.602516481572291</v>
      </c>
      <c r="N121" s="347" t="n">
        <v>6.737516481572291</v>
      </c>
      <c r="O121" s="348" t="n">
        <v>0.95</v>
      </c>
      <c r="P121" s="348" t="n">
        <v>1.801258240786145</v>
      </c>
      <c r="Q121" s="349" t="n">
        <v>3.368758240786145</v>
      </c>
      <c r="S121" s="350" t="n"/>
      <c r="U121" s="350" t="n"/>
      <c r="W121" s="350" t="n"/>
    </row>
    <row r="122">
      <c r="A122" s="123" t="n">
        <v>121</v>
      </c>
      <c r="B122" s="59" t="n">
        <v>121</v>
      </c>
      <c r="C122" s="59" t="inlineStr">
        <is>
          <t>Transthyretin</t>
        </is>
      </c>
      <c r="D122" s="342" t="inlineStr">
        <is>
          <t>Serum/plasma</t>
        </is>
      </c>
      <c r="E122" s="342" t="n">
        <v>10.9</v>
      </c>
      <c r="F122" s="342" t="n">
        <v>19.1</v>
      </c>
      <c r="G122" s="342" t="inlineStr">
        <is>
          <t>January 10th 2020</t>
        </is>
      </c>
      <c r="H122" s="343" t="n">
        <v>44720</v>
      </c>
      <c r="I122" s="344" t="n">
        <v>8.175000000000001</v>
      </c>
      <c r="J122" s="344" t="n">
        <v>8.24676072770394</v>
      </c>
      <c r="K122" s="345" t="n">
        <v>21.73551072770394</v>
      </c>
      <c r="L122" s="346" t="n">
        <v>5.45</v>
      </c>
      <c r="M122" s="346" t="n">
        <v>5.49784048513596</v>
      </c>
      <c r="N122" s="347" t="n">
        <v>14.49034048513596</v>
      </c>
      <c r="O122" s="348" t="n">
        <v>2.725</v>
      </c>
      <c r="P122" s="348" t="n">
        <v>2.74892024256798</v>
      </c>
      <c r="Q122" s="349" t="n">
        <v>7.24517024256798</v>
      </c>
      <c r="S122" s="350" t="n"/>
      <c r="U122" s="350" t="n"/>
      <c r="W122" s="350" t="n"/>
    </row>
    <row r="123">
      <c r="A123" s="123" t="n">
        <v>122</v>
      </c>
      <c r="B123" s="59" t="n">
        <v>122</v>
      </c>
      <c r="C123" s="59" t="inlineStr">
        <is>
          <t>Triglycerides</t>
        </is>
      </c>
      <c r="D123" s="342" t="inlineStr">
        <is>
          <t>Serum/plasma</t>
        </is>
      </c>
      <c r="E123" s="342" t="n">
        <v>20</v>
      </c>
      <c r="F123" s="342" t="n">
        <v>37</v>
      </c>
      <c r="G123" s="342" t="inlineStr">
        <is>
          <t>June 6th 2022</t>
        </is>
      </c>
      <c r="H123" s="343" t="n">
        <v>44720</v>
      </c>
      <c r="I123" s="344" t="n">
        <v>15</v>
      </c>
      <c r="J123" s="344" t="n">
        <v>15.77230563360982</v>
      </c>
      <c r="K123" s="345" t="n">
        <v>40.52230563360982</v>
      </c>
      <c r="L123" s="346" t="n">
        <v>10</v>
      </c>
      <c r="M123" s="346" t="n">
        <v>10.51487042240655</v>
      </c>
      <c r="N123" s="347" t="n">
        <v>27.01487042240655</v>
      </c>
      <c r="O123" s="348" t="n">
        <v>5</v>
      </c>
      <c r="P123" s="348" t="n">
        <v>5.257435211203273</v>
      </c>
      <c r="Q123" s="349" t="n">
        <v>13.50743521120327</v>
      </c>
      <c r="S123" s="350" t="n"/>
      <c r="U123" s="350" t="n"/>
      <c r="W123" s="350" t="n"/>
    </row>
    <row r="124">
      <c r="A124" s="123" t="n">
        <v>123</v>
      </c>
      <c r="B124" s="59" t="n">
        <v>123</v>
      </c>
      <c r="C124" s="59" t="inlineStr">
        <is>
          <t>Triiodothyronine - free (FT3)</t>
        </is>
      </c>
      <c r="D124" s="342" t="inlineStr">
        <is>
          <t>Serum/plasma</t>
        </is>
      </c>
      <c r="E124" s="342" t="n">
        <v>4.9</v>
      </c>
      <c r="F124" s="342" t="n">
        <v>8.300000000000001</v>
      </c>
      <c r="G124" s="342" t="inlineStr">
        <is>
          <t>June 6th 2022</t>
        </is>
      </c>
      <c r="H124" s="343" t="n">
        <v>44720</v>
      </c>
      <c r="I124" s="344" t="n">
        <v>3.675</v>
      </c>
      <c r="J124" s="344" t="n">
        <v>3.614424228006447</v>
      </c>
      <c r="K124" s="345" t="n">
        <v>9.678174228006448</v>
      </c>
      <c r="L124" s="346" t="n">
        <v>2.45</v>
      </c>
      <c r="M124" s="346" t="n">
        <v>2.409616152004298</v>
      </c>
      <c r="N124" s="347" t="n">
        <v>6.452116152004299</v>
      </c>
      <c r="O124" s="348" t="n">
        <v>1.225</v>
      </c>
      <c r="P124" s="348" t="n">
        <v>1.204808076002149</v>
      </c>
      <c r="Q124" s="349" t="n">
        <v>3.22605807600215</v>
      </c>
      <c r="S124" s="350" t="n"/>
      <c r="U124" s="350" t="n"/>
      <c r="W124" s="350" t="n"/>
    </row>
    <row r="125">
      <c r="A125" s="123" t="n">
        <v>124</v>
      </c>
      <c r="B125" s="59" t="n">
        <v>124</v>
      </c>
      <c r="C125" s="59" t="inlineStr">
        <is>
          <t>Troponin I, cardiac - high-sensitive (biweekly-monthly sampling)</t>
        </is>
      </c>
      <c r="D125" s="342" t="inlineStr">
        <is>
          <t>Serum/plasma</t>
        </is>
      </c>
      <c r="E125" s="342" t="n">
        <v>12</v>
      </c>
      <c r="F125" s="342" t="n">
        <v>35.8</v>
      </c>
      <c r="G125" s="342" t="inlineStr">
        <is>
          <t>June 6th 2022</t>
        </is>
      </c>
      <c r="H125" s="343" t="n">
        <v>44720</v>
      </c>
      <c r="I125" s="344" t="n">
        <v>9</v>
      </c>
      <c r="J125" s="344" t="n">
        <v>14.15911808694313</v>
      </c>
      <c r="K125" s="345" t="n">
        <v>29.00911808694313</v>
      </c>
      <c r="L125" s="346" t="n">
        <v>6</v>
      </c>
      <c r="M125" s="346" t="n">
        <v>9.439412057962084</v>
      </c>
      <c r="N125" s="347" t="n">
        <v>19.33941205796208</v>
      </c>
      <c r="O125" s="348" t="n">
        <v>3</v>
      </c>
      <c r="P125" s="348" t="n">
        <v>4.719706028981042</v>
      </c>
      <c r="Q125" s="349" t="n">
        <v>9.669706028981041</v>
      </c>
      <c r="S125" s="350" t="n"/>
      <c r="U125" s="350" t="n"/>
      <c r="W125" s="350" t="n"/>
    </row>
    <row r="126">
      <c r="A126" s="123" t="n">
        <v>125</v>
      </c>
      <c r="B126" s="59" t="n">
        <v>125</v>
      </c>
      <c r="C126" s="59" t="inlineStr">
        <is>
          <t>Troponin T, cardiac - high-sensitive (biweekly-monthly sampling)</t>
        </is>
      </c>
      <c r="D126" s="342" t="inlineStr">
        <is>
          <t>Serum/plasma</t>
        </is>
      </c>
      <c r="E126" s="342" t="n">
        <v>11.3</v>
      </c>
      <c r="F126" s="342" t="n">
        <v>30.8</v>
      </c>
      <c r="G126" s="342" t="inlineStr">
        <is>
          <t>June 6th 2022</t>
        </is>
      </c>
      <c r="H126" s="343" t="n">
        <v>44720</v>
      </c>
      <c r="I126" s="344" t="n">
        <v>8.475000000000001</v>
      </c>
      <c r="J126" s="344" t="n">
        <v>12.30280074820364</v>
      </c>
      <c r="K126" s="345" t="n">
        <v>26.28655074820364</v>
      </c>
      <c r="L126" s="346" t="n">
        <v>5.65</v>
      </c>
      <c r="M126" s="346" t="n">
        <v>8.201867165469093</v>
      </c>
      <c r="N126" s="347" t="n">
        <v>17.52436716546909</v>
      </c>
      <c r="O126" s="348" t="n">
        <v>2.825</v>
      </c>
      <c r="P126" s="348" t="n">
        <v>4.100933582734546</v>
      </c>
      <c r="Q126" s="349" t="n">
        <v>8.762183582734547</v>
      </c>
      <c r="S126" s="350" t="n"/>
      <c r="U126" s="350" t="n"/>
      <c r="W126" s="350" t="n"/>
    </row>
    <row r="127">
      <c r="A127" s="123" t="n">
        <v>126</v>
      </c>
      <c r="B127" s="59" t="n">
        <v>126</v>
      </c>
      <c r="C127" s="59" t="inlineStr">
        <is>
          <t>Tumor necrosis factor (TNF)</t>
        </is>
      </c>
      <c r="D127" s="342" t="inlineStr">
        <is>
          <t>Serum/plasma</t>
        </is>
      </c>
      <c r="E127" s="342" t="n">
        <v>16.1</v>
      </c>
      <c r="F127" s="342" t="n">
        <v>26.7</v>
      </c>
      <c r="G127" s="342" t="inlineStr">
        <is>
          <t>June 6th 2022</t>
        </is>
      </c>
      <c r="H127" s="343" t="n">
        <v>44720</v>
      </c>
      <c r="I127" s="344" t="n">
        <v>12.075</v>
      </c>
      <c r="J127" s="344" t="n">
        <v>11.69194434215285</v>
      </c>
      <c r="K127" s="345" t="n">
        <v>31.61569434215285</v>
      </c>
      <c r="L127" s="346" t="n">
        <v>8.050000000000001</v>
      </c>
      <c r="M127" s="346" t="n">
        <v>7.794629561435232</v>
      </c>
      <c r="N127" s="347" t="n">
        <v>21.07712956143523</v>
      </c>
      <c r="O127" s="348" t="n">
        <v>4.025</v>
      </c>
      <c r="P127" s="348" t="n">
        <v>3.897314780717616</v>
      </c>
      <c r="Q127" s="349" t="n">
        <v>10.53856478071762</v>
      </c>
      <c r="S127" s="350" t="n"/>
      <c r="U127" s="350" t="n"/>
      <c r="W127" s="350" t="n"/>
    </row>
    <row r="128">
      <c r="A128" s="123" t="n">
        <v>127</v>
      </c>
      <c r="B128" s="59" t="n">
        <v>127</v>
      </c>
      <c r="C128" s="59" t="inlineStr">
        <is>
          <t>Tyrosine</t>
        </is>
      </c>
      <c r="D128" s="342" t="inlineStr">
        <is>
          <t>Serum/plasma</t>
        </is>
      </c>
      <c r="E128" s="342" t="n">
        <v>7.5</v>
      </c>
      <c r="F128" s="342" t="n">
        <v>11.9</v>
      </c>
      <c r="G128" s="342" t="inlineStr">
        <is>
          <t>November 20th 2019</t>
        </is>
      </c>
      <c r="H128" s="343" t="n">
        <v>44720</v>
      </c>
      <c r="I128" s="344" t="n">
        <v>5.625</v>
      </c>
      <c r="J128" s="344" t="n">
        <v>5.274851893655404</v>
      </c>
      <c r="K128" s="345" t="n">
        <v>14.5561018936554</v>
      </c>
      <c r="L128" s="346" t="n">
        <v>3.75</v>
      </c>
      <c r="M128" s="346" t="n">
        <v>3.516567929103603</v>
      </c>
      <c r="N128" s="347" t="n">
        <v>9.704067929103603</v>
      </c>
      <c r="O128" s="348" t="n">
        <v>1.875</v>
      </c>
      <c r="P128" s="348" t="n">
        <v>1.758283964551801</v>
      </c>
      <c r="Q128" s="349" t="n">
        <v>4.852033964551802</v>
      </c>
      <c r="S128" s="350" t="n"/>
      <c r="U128" s="350" t="n"/>
      <c r="W128" s="350" t="n"/>
    </row>
    <row r="129">
      <c r="A129" s="123" t="n">
        <v>128</v>
      </c>
      <c r="B129" s="59" t="n">
        <v>128</v>
      </c>
      <c r="C129" s="59" t="inlineStr">
        <is>
          <t>Urate</t>
        </is>
      </c>
      <c r="D129" s="342" t="inlineStr">
        <is>
          <t>Serum/plasma</t>
        </is>
      </c>
      <c r="E129" s="342" t="n">
        <v>8.199999999999999</v>
      </c>
      <c r="F129" s="342" t="n">
        <v>22.4</v>
      </c>
      <c r="G129" s="342" t="inlineStr">
        <is>
          <t>June 6th 2022</t>
        </is>
      </c>
      <c r="H129" s="343" t="n">
        <v>44720</v>
      </c>
      <c r="I129" s="344" t="n">
        <v>6.149999999999999</v>
      </c>
      <c r="J129" s="344" t="n">
        <v>8.945145331407421</v>
      </c>
      <c r="K129" s="345" t="n">
        <v>19.09264533140742</v>
      </c>
      <c r="L129" s="346" t="n">
        <v>4.1</v>
      </c>
      <c r="M129" s="346" t="n">
        <v>5.963430220938281</v>
      </c>
      <c r="N129" s="347" t="n">
        <v>12.72843022093828</v>
      </c>
      <c r="O129" s="348" t="n">
        <v>2.05</v>
      </c>
      <c r="P129" s="348" t="n">
        <v>2.98171511046914</v>
      </c>
      <c r="Q129" s="349" t="n">
        <v>6.364215110469139</v>
      </c>
      <c r="S129" s="350" t="n"/>
      <c r="U129" s="350" t="n"/>
      <c r="W129" s="350" t="n"/>
    </row>
    <row r="130">
      <c r="A130" s="123" t="n">
        <v>129</v>
      </c>
      <c r="B130" s="59" t="n">
        <v>129</v>
      </c>
      <c r="C130" s="59" t="inlineStr">
        <is>
          <t>Urea</t>
        </is>
      </c>
      <c r="D130" s="342" t="inlineStr">
        <is>
          <t>Serum/plasma</t>
        </is>
      </c>
      <c r="E130" s="342" t="n">
        <v>13.9</v>
      </c>
      <c r="F130" s="342" t="n">
        <v>20.9</v>
      </c>
      <c r="G130" s="342" t="inlineStr">
        <is>
          <t>June 6th 2022</t>
        </is>
      </c>
      <c r="H130" s="343" t="n">
        <v>44720</v>
      </c>
      <c r="I130" s="344" t="n">
        <v>10.425</v>
      </c>
      <c r="J130" s="344" t="n">
        <v>9.412574700898793</v>
      </c>
      <c r="K130" s="345" t="n">
        <v>26.6138247008988</v>
      </c>
      <c r="L130" s="346" t="n">
        <v>6.95</v>
      </c>
      <c r="M130" s="346" t="n">
        <v>6.275049800599195</v>
      </c>
      <c r="N130" s="347" t="n">
        <v>17.74254980059919</v>
      </c>
      <c r="O130" s="348" t="n">
        <v>3.475</v>
      </c>
      <c r="P130" s="348" t="n">
        <v>3.137524900299598</v>
      </c>
      <c r="Q130" s="349" t="n">
        <v>8.871274900299596</v>
      </c>
      <c r="S130" s="350" t="n"/>
      <c r="U130" s="350" t="n"/>
      <c r="W130" s="350" t="n"/>
    </row>
    <row r="131">
      <c r="A131" s="123" t="n">
        <v>130</v>
      </c>
      <c r="B131" s="59" t="n">
        <v>130</v>
      </c>
      <c r="C131" s="59" t="inlineStr">
        <is>
          <t>Vitamin A</t>
        </is>
      </c>
      <c r="D131" s="342" t="inlineStr">
        <is>
          <t>Serum/plasma</t>
        </is>
      </c>
      <c r="E131" s="342" t="n">
        <v>6.1</v>
      </c>
      <c r="F131" s="342" t="n">
        <v>21</v>
      </c>
      <c r="G131" s="342" t="inlineStr">
        <is>
          <t>June 6th 2022</t>
        </is>
      </c>
      <c r="H131" s="343" t="n">
        <v>44720</v>
      </c>
      <c r="I131" s="344" t="n">
        <v>4.574999999999999</v>
      </c>
      <c r="J131" s="344" t="n">
        <v>8.200504938721762</v>
      </c>
      <c r="K131" s="345" t="n">
        <v>15.74925493872176</v>
      </c>
      <c r="L131" s="346" t="n">
        <v>3.05</v>
      </c>
      <c r="M131" s="346" t="n">
        <v>5.467003292481174</v>
      </c>
      <c r="N131" s="347" t="n">
        <v>10.49950329248117</v>
      </c>
      <c r="O131" s="348" t="n">
        <v>1.525</v>
      </c>
      <c r="P131" s="348" t="n">
        <v>2.733501646240587</v>
      </c>
      <c r="Q131" s="349" t="n">
        <v>5.249751646240587</v>
      </c>
      <c r="S131" s="350" t="n"/>
      <c r="U131" s="350" t="n"/>
      <c r="W131" s="350" t="n"/>
    </row>
    <row r="132">
      <c r="A132" s="123" t="n">
        <v>131</v>
      </c>
      <c r="B132" s="59" t="n">
        <v>131</v>
      </c>
      <c r="C132" s="59" t="inlineStr">
        <is>
          <t>Vitamin E</t>
        </is>
      </c>
      <c r="D132" s="342" t="inlineStr">
        <is>
          <t>Serum/plasma</t>
        </is>
      </c>
      <c r="E132" s="342" t="n">
        <v>7</v>
      </c>
      <c r="F132" s="342" t="n">
        <v>17.3</v>
      </c>
      <c r="G132" s="342" t="inlineStr">
        <is>
          <t>June 6th 2022</t>
        </is>
      </c>
      <c r="H132" s="343" t="n">
        <v>44720</v>
      </c>
      <c r="I132" s="344" t="n">
        <v>5.25</v>
      </c>
      <c r="J132" s="344" t="n">
        <v>6.998448488772351</v>
      </c>
      <c r="K132" s="345" t="n">
        <v>15.66094848877235</v>
      </c>
      <c r="L132" s="346" t="n">
        <v>3.5</v>
      </c>
      <c r="M132" s="346" t="n">
        <v>4.665632325848234</v>
      </c>
      <c r="N132" s="347" t="n">
        <v>10.44063232584823</v>
      </c>
      <c r="O132" s="348" t="n">
        <v>1.75</v>
      </c>
      <c r="P132" s="348" t="n">
        <v>2.332816162924117</v>
      </c>
      <c r="Q132" s="349" t="n">
        <v>5.220316162924117</v>
      </c>
      <c r="S132" s="350" t="n"/>
      <c r="U132" s="350" t="n"/>
      <c r="W132" s="350" t="n"/>
    </row>
    <row r="133">
      <c r="A133" s="123" t="n">
        <v>132</v>
      </c>
      <c r="B133" s="59" t="n">
        <v>132</v>
      </c>
      <c r="C133" s="59" t="inlineStr">
        <is>
          <t>Zinc</t>
        </is>
      </c>
      <c r="D133" s="342" t="inlineStr">
        <is>
          <t>Serum/plasma</t>
        </is>
      </c>
      <c r="E133" s="342" t="n">
        <v>8.5</v>
      </c>
      <c r="F133" s="342" t="n">
        <v>8.800000000000001</v>
      </c>
      <c r="G133" s="342" t="inlineStr">
        <is>
          <t>June 6th 2022</t>
        </is>
      </c>
      <c r="H133" s="343" t="n">
        <v>44720</v>
      </c>
      <c r="I133" s="344" t="n">
        <v>6.375</v>
      </c>
      <c r="J133" s="344" t="n">
        <v>4.588044926763469</v>
      </c>
      <c r="K133" s="345" t="n">
        <v>15.10679492676347</v>
      </c>
      <c r="L133" s="346" t="n">
        <v>4.25</v>
      </c>
      <c r="M133" s="346" t="n">
        <v>3.058696617842312</v>
      </c>
      <c r="N133" s="347" t="n">
        <v>10.07119661784231</v>
      </c>
      <c r="O133" s="348" t="n">
        <v>2.125</v>
      </c>
      <c r="P133" s="348" t="n">
        <v>1.529348308921156</v>
      </c>
      <c r="Q133" s="349" t="n">
        <v>5.035598308921156</v>
      </c>
      <c r="S133" s="350" t="n"/>
      <c r="U133" s="350" t="n"/>
      <c r="W133" s="35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Anna</dc:creator>
  <dcterms:created xsi:type="dcterms:W3CDTF">2013-03-21T18:32:24Z</dcterms:created>
  <dcterms:modified xsi:type="dcterms:W3CDTF">2023-08-14T12:43:25Z</dcterms:modified>
  <cp:lastModifiedBy>Cameron Francis</cp:lastModifiedBy>
  <cp:lastPrinted>2021-02-10T13:47:44Z</cp:lastPrinted>
</cp:coreProperties>
</file>