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Cameron.Francis\PycharmProjects\pythonProject\"/>
    </mc:Choice>
  </mc:AlternateContent>
  <xr:revisionPtr revIDLastSave="0" documentId="13_ncr:1_{7BD6906D-98FB-432F-8738-ED26308DF49D}" xr6:coauthVersionLast="47" xr6:coauthVersionMax="47" xr10:uidLastSave="{00000000-0000-0000-0000-000000000000}"/>
  <bookViews>
    <workbookView xWindow="-120" yWindow="-120" windowWidth="24240" windowHeight="13140" tabRatio="747" firstSheet="2" activeTab="3" xr2:uid="{00000000-000D-0000-FFFF-FFFF00000000}"/>
  </bookViews>
  <sheets>
    <sheet name="Instructions" sheetId="1" r:id="rId1"/>
    <sheet name="Ref values" sheetId="2" state="hidden" r:id="rId2"/>
    <sheet name="Reference values" sheetId="3" r:id="rId3"/>
    <sheet name=" Cobas assays" sheetId="4" r:id="rId4"/>
    <sheet name="Sheet1" sheetId="5" r:id="rId5"/>
    <sheet name=" Liaison assays" sheetId="6" r:id="rId6"/>
    <sheet name="UOM." sheetId="7" r:id="rId7"/>
    <sheet name="Raw Data" sheetId="8" r:id="rId8"/>
    <sheet name="EFLM targets" sheetId="9" state="hidden" r:id="rId9"/>
    <sheet name="Diasorin" sheetId="10" r:id="rId10"/>
  </sheets>
  <definedNames>
    <definedName name="_xlnm._FilterDatabase" localSheetId="3" hidden="1">' Cobas assays'!$A$6:$U$259</definedName>
    <definedName name="_xlnm._FilterDatabase" localSheetId="5" hidden="1">' Liaison assays'!$A$6:$W$16</definedName>
    <definedName name="_xlnm._FilterDatabase" localSheetId="1" hidden="1">'Ref values'!$A$4:$I$415</definedName>
    <definedName name="_xlnm._FilterDatabase" localSheetId="2" hidden="1">'Reference values'!$A$4:$AO$173</definedName>
    <definedName name="_xlnm._FilterDatabase" localSheetId="6" hidden="1">UOM.!$A$12:$BC$12</definedName>
    <definedName name="_xlnm.Print_Area" localSheetId="6">UOM.!$A$1:$AE$267</definedName>
    <definedName name="_xlnm.Print_Titles" localSheetId="6">UOM.!$5:$5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3" i="7" l="1"/>
  <c r="K263" i="7"/>
  <c r="J263" i="7"/>
  <c r="Q263" i="7" s="1"/>
  <c r="I263" i="7"/>
  <c r="N263" i="7" s="1"/>
  <c r="H263" i="7"/>
  <c r="D263" i="7"/>
  <c r="C263" i="7"/>
  <c r="A263" i="7"/>
  <c r="W262" i="7"/>
  <c r="K262" i="7"/>
  <c r="J262" i="7"/>
  <c r="I262" i="7"/>
  <c r="N262" i="7" s="1"/>
  <c r="H262" i="7"/>
  <c r="D262" i="7"/>
  <c r="C262" i="7"/>
  <c r="A262" i="7"/>
  <c r="W261" i="7"/>
  <c r="K261" i="7"/>
  <c r="J261" i="7"/>
  <c r="I261" i="7"/>
  <c r="N261" i="7" s="1"/>
  <c r="H261" i="7"/>
  <c r="D261" i="7"/>
  <c r="C261" i="7"/>
  <c r="A261" i="7"/>
  <c r="X260" i="7"/>
  <c r="W260" i="7"/>
  <c r="K260" i="7"/>
  <c r="N260" i="7" s="1"/>
  <c r="J260" i="7"/>
  <c r="Q260" i="7" s="1"/>
  <c r="I260" i="7"/>
  <c r="H260" i="7"/>
  <c r="D260" i="7"/>
  <c r="C260" i="7"/>
  <c r="A260" i="7"/>
  <c r="W259" i="7"/>
  <c r="K259" i="7"/>
  <c r="J259" i="7"/>
  <c r="I259" i="7"/>
  <c r="N259" i="7" s="1"/>
  <c r="H259" i="7"/>
  <c r="D259" i="7"/>
  <c r="C259" i="7"/>
  <c r="A259" i="7"/>
  <c r="W258" i="7"/>
  <c r="Q258" i="7"/>
  <c r="Y258" i="7" s="1"/>
  <c r="Z258" i="7" s="1"/>
  <c r="K258" i="7"/>
  <c r="J258" i="7"/>
  <c r="I258" i="7"/>
  <c r="N258" i="7" s="1"/>
  <c r="H258" i="7"/>
  <c r="D258" i="7"/>
  <c r="C258" i="7"/>
  <c r="A258" i="7"/>
  <c r="W257" i="7"/>
  <c r="Q257" i="7"/>
  <c r="AA257" i="7" s="1"/>
  <c r="K257" i="7"/>
  <c r="J257" i="7"/>
  <c r="I257" i="7"/>
  <c r="N257" i="7" s="1"/>
  <c r="H257" i="7"/>
  <c r="D257" i="7"/>
  <c r="C257" i="7"/>
  <c r="A257" i="7"/>
  <c r="W256" i="7"/>
  <c r="K256" i="7"/>
  <c r="J256" i="7"/>
  <c r="I256" i="7"/>
  <c r="N256" i="7" s="1"/>
  <c r="H256" i="7"/>
  <c r="D256" i="7"/>
  <c r="C256" i="7"/>
  <c r="A256" i="7"/>
  <c r="W255" i="7"/>
  <c r="K255" i="7"/>
  <c r="J255" i="7"/>
  <c r="I255" i="7"/>
  <c r="N255" i="7" s="1"/>
  <c r="H255" i="7"/>
  <c r="D255" i="7"/>
  <c r="C255" i="7"/>
  <c r="A255" i="7"/>
  <c r="W254" i="7"/>
  <c r="K254" i="7"/>
  <c r="J254" i="7"/>
  <c r="Q254" i="7" s="1"/>
  <c r="X254" i="7" s="1"/>
  <c r="I254" i="7"/>
  <c r="H254" i="7"/>
  <c r="D254" i="7"/>
  <c r="C254" i="7"/>
  <c r="A254" i="7"/>
  <c r="W253" i="7"/>
  <c r="K253" i="7"/>
  <c r="J253" i="7"/>
  <c r="I253" i="7"/>
  <c r="N253" i="7" s="1"/>
  <c r="H253" i="7"/>
  <c r="D253" i="7"/>
  <c r="C253" i="7"/>
  <c r="A253" i="7"/>
  <c r="W252" i="7"/>
  <c r="Q252" i="7"/>
  <c r="X252" i="7" s="1"/>
  <c r="K252" i="7"/>
  <c r="J252" i="7"/>
  <c r="I252" i="7"/>
  <c r="N252" i="7" s="1"/>
  <c r="H252" i="7"/>
  <c r="D252" i="7"/>
  <c r="C252" i="7"/>
  <c r="A252" i="7"/>
  <c r="W251" i="7"/>
  <c r="Q251" i="7"/>
  <c r="AA251" i="7" s="1"/>
  <c r="K251" i="7"/>
  <c r="J251" i="7"/>
  <c r="I251" i="7"/>
  <c r="N251" i="7" s="1"/>
  <c r="H251" i="7"/>
  <c r="D251" i="7"/>
  <c r="C251" i="7"/>
  <c r="A251" i="7"/>
  <c r="W250" i="7"/>
  <c r="K250" i="7"/>
  <c r="J250" i="7"/>
  <c r="I250" i="7"/>
  <c r="H250" i="7"/>
  <c r="D250" i="7"/>
  <c r="C250" i="7"/>
  <c r="A250" i="7"/>
  <c r="W249" i="7"/>
  <c r="K249" i="7"/>
  <c r="J249" i="7"/>
  <c r="I249" i="7"/>
  <c r="N249" i="7" s="1"/>
  <c r="H249" i="7"/>
  <c r="D249" i="7"/>
  <c r="C249" i="7"/>
  <c r="A249" i="7"/>
  <c r="W248" i="7"/>
  <c r="K248" i="7"/>
  <c r="J248" i="7"/>
  <c r="I248" i="7"/>
  <c r="H248" i="7"/>
  <c r="D248" i="7"/>
  <c r="C248" i="7"/>
  <c r="A248" i="7"/>
  <c r="Y247" i="7"/>
  <c r="Z247" i="7" s="1"/>
  <c r="W247" i="7"/>
  <c r="K247" i="7"/>
  <c r="N247" i="7" s="1"/>
  <c r="J247" i="7"/>
  <c r="Q247" i="7" s="1"/>
  <c r="I247" i="7"/>
  <c r="H247" i="7"/>
  <c r="D247" i="7"/>
  <c r="C247" i="7"/>
  <c r="A247" i="7"/>
  <c r="W246" i="7"/>
  <c r="O246" i="7"/>
  <c r="N246" i="7"/>
  <c r="K246" i="7"/>
  <c r="J246" i="7"/>
  <c r="Q246" i="7" s="1"/>
  <c r="I246" i="7"/>
  <c r="H246" i="7"/>
  <c r="D246" i="7"/>
  <c r="C246" i="7"/>
  <c r="A246" i="7"/>
  <c r="W245" i="7"/>
  <c r="K245" i="7"/>
  <c r="J245" i="7"/>
  <c r="Q245" i="7" s="1"/>
  <c r="AA245" i="7" s="1"/>
  <c r="I245" i="7"/>
  <c r="N245" i="7" s="1"/>
  <c r="H245" i="7"/>
  <c r="D245" i="7"/>
  <c r="C245" i="7"/>
  <c r="A245" i="7"/>
  <c r="W244" i="7"/>
  <c r="K244" i="7"/>
  <c r="J244" i="7"/>
  <c r="I244" i="7"/>
  <c r="H244" i="7"/>
  <c r="D244" i="7"/>
  <c r="C244" i="7"/>
  <c r="A244" i="7"/>
  <c r="W243" i="7"/>
  <c r="K243" i="7"/>
  <c r="J243" i="7"/>
  <c r="Q243" i="7" s="1"/>
  <c r="I243" i="7"/>
  <c r="N243" i="7" s="1"/>
  <c r="H243" i="7"/>
  <c r="D243" i="7"/>
  <c r="C243" i="7"/>
  <c r="A243" i="7"/>
  <c r="W242" i="7"/>
  <c r="K242" i="7"/>
  <c r="J242" i="7"/>
  <c r="Q242" i="7" s="1"/>
  <c r="X242" i="7" s="1"/>
  <c r="I242" i="7"/>
  <c r="H242" i="7"/>
  <c r="D242" i="7"/>
  <c r="C242" i="7"/>
  <c r="A242" i="7"/>
  <c r="W241" i="7"/>
  <c r="K241" i="7"/>
  <c r="J241" i="7"/>
  <c r="Q241" i="7" s="1"/>
  <c r="Y241" i="7" s="1"/>
  <c r="Z241" i="7" s="1"/>
  <c r="I241" i="7"/>
  <c r="N241" i="7" s="1"/>
  <c r="H241" i="7"/>
  <c r="D241" i="7"/>
  <c r="C241" i="7"/>
  <c r="A241" i="7"/>
  <c r="W240" i="7"/>
  <c r="O240" i="7"/>
  <c r="N240" i="7"/>
  <c r="K240" i="7"/>
  <c r="J240" i="7"/>
  <c r="Q240" i="7" s="1"/>
  <c r="I240" i="7"/>
  <c r="H240" i="7"/>
  <c r="D240" i="7"/>
  <c r="C240" i="7"/>
  <c r="A240" i="7"/>
  <c r="W239" i="7"/>
  <c r="K239" i="7"/>
  <c r="J239" i="7"/>
  <c r="Q239" i="7" s="1"/>
  <c r="AA239" i="7" s="1"/>
  <c r="I239" i="7"/>
  <c r="H239" i="7"/>
  <c r="D239" i="7"/>
  <c r="C239" i="7"/>
  <c r="A239" i="7"/>
  <c r="W238" i="7"/>
  <c r="K238" i="7"/>
  <c r="J238" i="7"/>
  <c r="I238" i="7"/>
  <c r="H238" i="7"/>
  <c r="D238" i="7"/>
  <c r="C238" i="7"/>
  <c r="A238" i="7"/>
  <c r="W237" i="7"/>
  <c r="K237" i="7"/>
  <c r="J237" i="7"/>
  <c r="Q237" i="7" s="1"/>
  <c r="I237" i="7"/>
  <c r="H237" i="7"/>
  <c r="D237" i="7"/>
  <c r="C237" i="7"/>
  <c r="A237" i="7"/>
  <c r="W236" i="7"/>
  <c r="K236" i="7"/>
  <c r="J236" i="7"/>
  <c r="I236" i="7"/>
  <c r="H236" i="7"/>
  <c r="D236" i="7"/>
  <c r="C236" i="7"/>
  <c r="A236" i="7"/>
  <c r="W235" i="7"/>
  <c r="K235" i="7"/>
  <c r="J235" i="7"/>
  <c r="Q235" i="7" s="1"/>
  <c r="Y235" i="7" s="1"/>
  <c r="Z235" i="7" s="1"/>
  <c r="I235" i="7"/>
  <c r="N235" i="7" s="1"/>
  <c r="F235" i="7" s="1"/>
  <c r="H235" i="7"/>
  <c r="D235" i="7"/>
  <c r="C235" i="7"/>
  <c r="A235" i="7"/>
  <c r="W234" i="7"/>
  <c r="N234" i="7"/>
  <c r="O234" i="7" s="1"/>
  <c r="K234" i="7"/>
  <c r="J234" i="7"/>
  <c r="I234" i="7"/>
  <c r="Q234" i="7" s="1"/>
  <c r="H234" i="7"/>
  <c r="D234" i="7"/>
  <c r="C234" i="7"/>
  <c r="A234" i="7"/>
  <c r="W233" i="7"/>
  <c r="K233" i="7"/>
  <c r="J233" i="7"/>
  <c r="Q233" i="7" s="1"/>
  <c r="AA233" i="7" s="1"/>
  <c r="I233" i="7"/>
  <c r="N233" i="7" s="1"/>
  <c r="H233" i="7"/>
  <c r="D233" i="7"/>
  <c r="C233" i="7"/>
  <c r="A233" i="7"/>
  <c r="W232" i="7"/>
  <c r="K232" i="7"/>
  <c r="J232" i="7"/>
  <c r="I232" i="7"/>
  <c r="H232" i="7"/>
  <c r="D232" i="7"/>
  <c r="C232" i="7"/>
  <c r="A232" i="7"/>
  <c r="W231" i="7"/>
  <c r="K231" i="7"/>
  <c r="J231" i="7"/>
  <c r="Q231" i="7" s="1"/>
  <c r="I231" i="7"/>
  <c r="N231" i="7" s="1"/>
  <c r="H231" i="7"/>
  <c r="D231" i="7"/>
  <c r="C231" i="7"/>
  <c r="A231" i="7"/>
  <c r="W230" i="7"/>
  <c r="K230" i="7"/>
  <c r="J230" i="7"/>
  <c r="Q230" i="7" s="1"/>
  <c r="I230" i="7"/>
  <c r="H230" i="7"/>
  <c r="D230" i="7"/>
  <c r="C230" i="7"/>
  <c r="A230" i="7"/>
  <c r="W229" i="7"/>
  <c r="K229" i="7"/>
  <c r="J229" i="7"/>
  <c r="I229" i="7"/>
  <c r="N229" i="7" s="1"/>
  <c r="H229" i="7"/>
  <c r="D229" i="7"/>
  <c r="C229" i="7"/>
  <c r="A229" i="7"/>
  <c r="W228" i="7"/>
  <c r="Q228" i="7"/>
  <c r="X228" i="7" s="1"/>
  <c r="K228" i="7"/>
  <c r="J228" i="7"/>
  <c r="I228" i="7"/>
  <c r="N228" i="7" s="1"/>
  <c r="H228" i="7"/>
  <c r="D228" i="7"/>
  <c r="C228" i="7"/>
  <c r="A228" i="7"/>
  <c r="W227" i="7"/>
  <c r="K227" i="7"/>
  <c r="J227" i="7"/>
  <c r="Q227" i="7" s="1"/>
  <c r="AA227" i="7" s="1"/>
  <c r="I227" i="7"/>
  <c r="H227" i="7"/>
  <c r="D227" i="7"/>
  <c r="C227" i="7"/>
  <c r="A227" i="7"/>
  <c r="W226" i="7"/>
  <c r="K226" i="7"/>
  <c r="J226" i="7"/>
  <c r="I226" i="7"/>
  <c r="H226" i="7"/>
  <c r="D226" i="7"/>
  <c r="C226" i="7"/>
  <c r="A226" i="7"/>
  <c r="W225" i="7"/>
  <c r="K225" i="7"/>
  <c r="J225" i="7"/>
  <c r="I225" i="7"/>
  <c r="H225" i="7"/>
  <c r="D225" i="7"/>
  <c r="C225" i="7"/>
  <c r="A225" i="7"/>
  <c r="W224" i="7"/>
  <c r="K224" i="7"/>
  <c r="J224" i="7"/>
  <c r="I224" i="7"/>
  <c r="H224" i="7"/>
  <c r="D224" i="7"/>
  <c r="C224" i="7"/>
  <c r="A224" i="7"/>
  <c r="Y223" i="7"/>
  <c r="Z223" i="7" s="1"/>
  <c r="W223" i="7"/>
  <c r="K223" i="7"/>
  <c r="J223" i="7"/>
  <c r="Q223" i="7" s="1"/>
  <c r="AA223" i="7" s="1"/>
  <c r="I223" i="7"/>
  <c r="H223" i="7"/>
  <c r="D223" i="7"/>
  <c r="C223" i="7"/>
  <c r="A223" i="7"/>
  <c r="W222" i="7"/>
  <c r="Q222" i="7"/>
  <c r="X222" i="7" s="1"/>
  <c r="K222" i="7"/>
  <c r="J222" i="7"/>
  <c r="I222" i="7"/>
  <c r="N222" i="7" s="1"/>
  <c r="O222" i="7" s="1"/>
  <c r="H222" i="7"/>
  <c r="D222" i="7"/>
  <c r="C222" i="7"/>
  <c r="A222" i="7"/>
  <c r="W221" i="7"/>
  <c r="Q221" i="7"/>
  <c r="K221" i="7"/>
  <c r="J221" i="7"/>
  <c r="I221" i="7"/>
  <c r="N221" i="7" s="1"/>
  <c r="H221" i="7"/>
  <c r="D221" i="7"/>
  <c r="C221" i="7"/>
  <c r="A221" i="7"/>
  <c r="W220" i="7"/>
  <c r="K220" i="7"/>
  <c r="J220" i="7"/>
  <c r="Q220" i="7" s="1"/>
  <c r="AA220" i="7" s="1"/>
  <c r="I220" i="7"/>
  <c r="N220" i="7" s="1"/>
  <c r="H220" i="7"/>
  <c r="D220" i="7"/>
  <c r="C220" i="7"/>
  <c r="A220" i="7"/>
  <c r="W219" i="7"/>
  <c r="K219" i="7"/>
  <c r="J219" i="7"/>
  <c r="Q219" i="7" s="1"/>
  <c r="I219" i="7"/>
  <c r="N219" i="7" s="1"/>
  <c r="H219" i="7"/>
  <c r="D219" i="7"/>
  <c r="C219" i="7"/>
  <c r="A219" i="7"/>
  <c r="W218" i="7"/>
  <c r="K218" i="7"/>
  <c r="J218" i="7"/>
  <c r="Q218" i="7" s="1"/>
  <c r="AA218" i="7" s="1"/>
  <c r="I218" i="7"/>
  <c r="H218" i="7"/>
  <c r="D218" i="7"/>
  <c r="C218" i="7"/>
  <c r="A218" i="7"/>
  <c r="W217" i="7"/>
  <c r="K217" i="7"/>
  <c r="N217" i="7" s="1"/>
  <c r="J217" i="7"/>
  <c r="Q217" i="7" s="1"/>
  <c r="AA217" i="7" s="1"/>
  <c r="I217" i="7"/>
  <c r="H217" i="7"/>
  <c r="D217" i="7"/>
  <c r="C217" i="7"/>
  <c r="A217" i="7"/>
  <c r="W216" i="7"/>
  <c r="K216" i="7"/>
  <c r="J216" i="7"/>
  <c r="I216" i="7"/>
  <c r="Q216" i="7" s="1"/>
  <c r="H216" i="7"/>
  <c r="D216" i="7"/>
  <c r="C216" i="7"/>
  <c r="A216" i="7"/>
  <c r="W215" i="7"/>
  <c r="K215" i="7"/>
  <c r="J215" i="7"/>
  <c r="I215" i="7"/>
  <c r="H215" i="7"/>
  <c r="D215" i="7"/>
  <c r="C215" i="7"/>
  <c r="A215" i="7"/>
  <c r="W214" i="7"/>
  <c r="K214" i="7"/>
  <c r="J214" i="7"/>
  <c r="I214" i="7"/>
  <c r="H214" i="7"/>
  <c r="D214" i="7"/>
  <c r="C214" i="7"/>
  <c r="A214" i="7"/>
  <c r="W213" i="7"/>
  <c r="K213" i="7"/>
  <c r="J213" i="7"/>
  <c r="I213" i="7"/>
  <c r="N213" i="7" s="1"/>
  <c r="O213" i="7" s="1"/>
  <c r="H213" i="7"/>
  <c r="D213" i="7"/>
  <c r="C213" i="7"/>
  <c r="A213" i="7"/>
  <c r="W212" i="7"/>
  <c r="K212" i="7"/>
  <c r="J212" i="7"/>
  <c r="I212" i="7"/>
  <c r="N212" i="7" s="1"/>
  <c r="H212" i="7"/>
  <c r="D212" i="7"/>
  <c r="C212" i="7"/>
  <c r="A212" i="7"/>
  <c r="W211" i="7"/>
  <c r="N211" i="7"/>
  <c r="O211" i="7" s="1"/>
  <c r="K211" i="7"/>
  <c r="J211" i="7"/>
  <c r="Q211" i="7" s="1"/>
  <c r="I211" i="7"/>
  <c r="H211" i="7"/>
  <c r="D211" i="7"/>
  <c r="C211" i="7"/>
  <c r="A211" i="7"/>
  <c r="W210" i="7"/>
  <c r="K210" i="7"/>
  <c r="J210" i="7"/>
  <c r="I210" i="7"/>
  <c r="N210" i="7" s="1"/>
  <c r="H210" i="7"/>
  <c r="D210" i="7"/>
  <c r="C210" i="7"/>
  <c r="A210" i="7"/>
  <c r="W209" i="7"/>
  <c r="N209" i="7"/>
  <c r="O209" i="7" s="1"/>
  <c r="K209" i="7"/>
  <c r="J209" i="7"/>
  <c r="Q209" i="7" s="1"/>
  <c r="AA209" i="7" s="1"/>
  <c r="I209" i="7"/>
  <c r="H209" i="7"/>
  <c r="D209" i="7"/>
  <c r="C209" i="7"/>
  <c r="A209" i="7"/>
  <c r="W208" i="7"/>
  <c r="K208" i="7"/>
  <c r="J208" i="7"/>
  <c r="I208" i="7"/>
  <c r="N208" i="7" s="1"/>
  <c r="H208" i="7"/>
  <c r="D208" i="7"/>
  <c r="C208" i="7"/>
  <c r="A208" i="7"/>
  <c r="W207" i="7"/>
  <c r="K207" i="7"/>
  <c r="J207" i="7"/>
  <c r="Q207" i="7" s="1"/>
  <c r="I207" i="7"/>
  <c r="N207" i="7" s="1"/>
  <c r="O207" i="7" s="1"/>
  <c r="H207" i="7"/>
  <c r="D207" i="7"/>
  <c r="C207" i="7"/>
  <c r="A207" i="7"/>
  <c r="W206" i="7"/>
  <c r="K206" i="7"/>
  <c r="J206" i="7"/>
  <c r="Q206" i="7" s="1"/>
  <c r="I206" i="7"/>
  <c r="N206" i="7" s="1"/>
  <c r="H206" i="7"/>
  <c r="D206" i="7"/>
  <c r="C206" i="7"/>
  <c r="A206" i="7"/>
  <c r="V205" i="7"/>
  <c r="F205" i="7"/>
  <c r="V204" i="7"/>
  <c r="F204" i="7"/>
  <c r="W203" i="7"/>
  <c r="N203" i="7"/>
  <c r="O203" i="7" s="1"/>
  <c r="K203" i="7"/>
  <c r="J203" i="7"/>
  <c r="I203" i="7"/>
  <c r="H203" i="7"/>
  <c r="D203" i="7"/>
  <c r="C203" i="7"/>
  <c r="A203" i="7"/>
  <c r="W202" i="7"/>
  <c r="K202" i="7"/>
  <c r="J202" i="7"/>
  <c r="I202" i="7"/>
  <c r="N202" i="7" s="1"/>
  <c r="H202" i="7"/>
  <c r="D202" i="7"/>
  <c r="C202" i="7"/>
  <c r="A202" i="7"/>
  <c r="W201" i="7"/>
  <c r="K201" i="7"/>
  <c r="J201" i="7"/>
  <c r="I201" i="7"/>
  <c r="H201" i="7"/>
  <c r="D201" i="7"/>
  <c r="C201" i="7"/>
  <c r="A201" i="7"/>
  <c r="W200" i="7"/>
  <c r="K200" i="7"/>
  <c r="N200" i="7" s="1"/>
  <c r="O200" i="7" s="1"/>
  <c r="J200" i="7"/>
  <c r="I200" i="7"/>
  <c r="H200" i="7"/>
  <c r="D200" i="7"/>
  <c r="C200" i="7"/>
  <c r="A200" i="7"/>
  <c r="W199" i="7"/>
  <c r="N199" i="7"/>
  <c r="O199" i="7" s="1"/>
  <c r="K199" i="7"/>
  <c r="J199" i="7"/>
  <c r="I199" i="7"/>
  <c r="Q199" i="7" s="1"/>
  <c r="AA199" i="7" s="1"/>
  <c r="H199" i="7"/>
  <c r="D199" i="7"/>
  <c r="C199" i="7"/>
  <c r="A199" i="7"/>
  <c r="W198" i="7"/>
  <c r="Q198" i="7"/>
  <c r="K198" i="7"/>
  <c r="J198" i="7"/>
  <c r="I198" i="7"/>
  <c r="H198" i="7"/>
  <c r="D198" i="7"/>
  <c r="C198" i="7"/>
  <c r="A198" i="7"/>
  <c r="W197" i="7"/>
  <c r="K197" i="7"/>
  <c r="J197" i="7"/>
  <c r="I197" i="7"/>
  <c r="N197" i="7" s="1"/>
  <c r="H197" i="7"/>
  <c r="D197" i="7"/>
  <c r="C197" i="7"/>
  <c r="A197" i="7"/>
  <c r="W196" i="7"/>
  <c r="K196" i="7"/>
  <c r="J196" i="7"/>
  <c r="I196" i="7"/>
  <c r="N196" i="7" s="1"/>
  <c r="H196" i="7"/>
  <c r="D196" i="7"/>
  <c r="C196" i="7"/>
  <c r="A196" i="7"/>
  <c r="W195" i="7"/>
  <c r="K195" i="7"/>
  <c r="N195" i="7" s="1"/>
  <c r="J195" i="7"/>
  <c r="Q195" i="7" s="1"/>
  <c r="AA195" i="7" s="1"/>
  <c r="I195" i="7"/>
  <c r="H195" i="7"/>
  <c r="D195" i="7"/>
  <c r="C195" i="7"/>
  <c r="A195" i="7"/>
  <c r="W194" i="7"/>
  <c r="K194" i="7"/>
  <c r="N194" i="7" s="1"/>
  <c r="O194" i="7" s="1"/>
  <c r="J194" i="7"/>
  <c r="Q194" i="7" s="1"/>
  <c r="AA194" i="7" s="1"/>
  <c r="I194" i="7"/>
  <c r="H194" i="7"/>
  <c r="D194" i="7"/>
  <c r="C194" i="7"/>
  <c r="A194" i="7"/>
  <c r="W193" i="7"/>
  <c r="Q193" i="7"/>
  <c r="Y193" i="7" s="1"/>
  <c r="Z193" i="7" s="1"/>
  <c r="K193" i="7"/>
  <c r="N193" i="7" s="1"/>
  <c r="J193" i="7"/>
  <c r="I193" i="7"/>
  <c r="H193" i="7"/>
  <c r="D193" i="7"/>
  <c r="C193" i="7"/>
  <c r="A193" i="7"/>
  <c r="W192" i="7"/>
  <c r="K192" i="7"/>
  <c r="J192" i="7"/>
  <c r="I192" i="7"/>
  <c r="Q192" i="7" s="1"/>
  <c r="H192" i="7"/>
  <c r="D192" i="7"/>
  <c r="C192" i="7"/>
  <c r="A192" i="7"/>
  <c r="W191" i="7"/>
  <c r="K191" i="7"/>
  <c r="J191" i="7"/>
  <c r="I191" i="7"/>
  <c r="N191" i="7" s="1"/>
  <c r="O191" i="7" s="1"/>
  <c r="H191" i="7"/>
  <c r="D191" i="7"/>
  <c r="C191" i="7"/>
  <c r="A191" i="7"/>
  <c r="W190" i="7"/>
  <c r="K190" i="7"/>
  <c r="J190" i="7"/>
  <c r="I190" i="7"/>
  <c r="N190" i="7" s="1"/>
  <c r="H190" i="7"/>
  <c r="D190" i="7"/>
  <c r="C190" i="7"/>
  <c r="A190" i="7"/>
  <c r="W189" i="7"/>
  <c r="K189" i="7"/>
  <c r="J189" i="7"/>
  <c r="I189" i="7"/>
  <c r="H189" i="7"/>
  <c r="D189" i="7"/>
  <c r="C189" i="7"/>
  <c r="A189" i="7"/>
  <c r="X188" i="7"/>
  <c r="W188" i="7"/>
  <c r="K188" i="7"/>
  <c r="J188" i="7"/>
  <c r="Q188" i="7" s="1"/>
  <c r="AA188" i="7" s="1"/>
  <c r="I188" i="7"/>
  <c r="H188" i="7"/>
  <c r="D188" i="7"/>
  <c r="C188" i="7"/>
  <c r="A188" i="7"/>
  <c r="W187" i="7"/>
  <c r="Q187" i="7"/>
  <c r="K187" i="7"/>
  <c r="N187" i="7" s="1"/>
  <c r="J187" i="7"/>
  <c r="I187" i="7"/>
  <c r="H187" i="7"/>
  <c r="D187" i="7"/>
  <c r="C187" i="7"/>
  <c r="A187" i="7"/>
  <c r="W186" i="7"/>
  <c r="K186" i="7"/>
  <c r="J186" i="7"/>
  <c r="Q186" i="7" s="1"/>
  <c r="X186" i="7" s="1"/>
  <c r="I186" i="7"/>
  <c r="N186" i="7" s="1"/>
  <c r="H186" i="7"/>
  <c r="D186" i="7"/>
  <c r="C186" i="7"/>
  <c r="A186" i="7"/>
  <c r="W185" i="7"/>
  <c r="K185" i="7"/>
  <c r="J185" i="7"/>
  <c r="I185" i="7"/>
  <c r="N185" i="7" s="1"/>
  <c r="O185" i="7" s="1"/>
  <c r="H185" i="7"/>
  <c r="D185" i="7"/>
  <c r="C185" i="7"/>
  <c r="A185" i="7"/>
  <c r="W184" i="7"/>
  <c r="K184" i="7"/>
  <c r="J184" i="7"/>
  <c r="Q184" i="7" s="1"/>
  <c r="I184" i="7"/>
  <c r="H184" i="7"/>
  <c r="D184" i="7"/>
  <c r="C184" i="7"/>
  <c r="A184" i="7"/>
  <c r="W183" i="7"/>
  <c r="K183" i="7"/>
  <c r="J183" i="7"/>
  <c r="I183" i="7"/>
  <c r="N183" i="7" s="1"/>
  <c r="H183" i="7"/>
  <c r="D183" i="7"/>
  <c r="C183" i="7"/>
  <c r="A183" i="7"/>
  <c r="W182" i="7"/>
  <c r="N182" i="7"/>
  <c r="O182" i="7" s="1"/>
  <c r="K182" i="7"/>
  <c r="J182" i="7"/>
  <c r="Q182" i="7" s="1"/>
  <c r="AA182" i="7" s="1"/>
  <c r="I182" i="7"/>
  <c r="H182" i="7"/>
  <c r="D182" i="7"/>
  <c r="C182" i="7"/>
  <c r="A182" i="7"/>
  <c r="W181" i="7"/>
  <c r="K181" i="7"/>
  <c r="J181" i="7"/>
  <c r="Q181" i="7" s="1"/>
  <c r="I181" i="7"/>
  <c r="N181" i="7" s="1"/>
  <c r="O181" i="7" s="1"/>
  <c r="H181" i="7"/>
  <c r="D181" i="7"/>
  <c r="C181" i="7"/>
  <c r="A181" i="7"/>
  <c r="W180" i="7"/>
  <c r="K180" i="7"/>
  <c r="J180" i="7"/>
  <c r="I180" i="7"/>
  <c r="Q180" i="7" s="1"/>
  <c r="H180" i="7"/>
  <c r="D180" i="7"/>
  <c r="C180" i="7"/>
  <c r="A180" i="7"/>
  <c r="W179" i="7"/>
  <c r="K179" i="7"/>
  <c r="J179" i="7"/>
  <c r="I179" i="7"/>
  <c r="H179" i="7"/>
  <c r="D179" i="7"/>
  <c r="C179" i="7"/>
  <c r="A179" i="7"/>
  <c r="W178" i="7"/>
  <c r="K178" i="7"/>
  <c r="J178" i="7"/>
  <c r="Q178" i="7" s="1"/>
  <c r="I178" i="7"/>
  <c r="N178" i="7" s="1"/>
  <c r="H178" i="7"/>
  <c r="D178" i="7"/>
  <c r="C178" i="7"/>
  <c r="A178" i="7"/>
  <c r="W177" i="7"/>
  <c r="K177" i="7"/>
  <c r="J177" i="7"/>
  <c r="I177" i="7"/>
  <c r="N177" i="7" s="1"/>
  <c r="H177" i="7"/>
  <c r="D177" i="7"/>
  <c r="C177" i="7"/>
  <c r="A177" i="7"/>
  <c r="W176" i="7"/>
  <c r="K176" i="7"/>
  <c r="N176" i="7" s="1"/>
  <c r="J176" i="7"/>
  <c r="Q176" i="7" s="1"/>
  <c r="AA176" i="7" s="1"/>
  <c r="I176" i="7"/>
  <c r="H176" i="7"/>
  <c r="D176" i="7"/>
  <c r="C176" i="7"/>
  <c r="A176" i="7"/>
  <c r="W175" i="7"/>
  <c r="Q175" i="7"/>
  <c r="AA175" i="7" s="1"/>
  <c r="K175" i="7"/>
  <c r="N175" i="7" s="1"/>
  <c r="J175" i="7"/>
  <c r="I175" i="7"/>
  <c r="H175" i="7"/>
  <c r="D175" i="7"/>
  <c r="C175" i="7"/>
  <c r="A175" i="7"/>
  <c r="W174" i="7"/>
  <c r="K174" i="7"/>
  <c r="J174" i="7"/>
  <c r="I174" i="7"/>
  <c r="Q174" i="7" s="1"/>
  <c r="H174" i="7"/>
  <c r="D174" i="7"/>
  <c r="C174" i="7"/>
  <c r="A174" i="7"/>
  <c r="W173" i="7"/>
  <c r="K173" i="7"/>
  <c r="J173" i="7"/>
  <c r="Q173" i="7" s="1"/>
  <c r="AA173" i="7" s="1"/>
  <c r="I173" i="7"/>
  <c r="N173" i="7" s="1"/>
  <c r="O173" i="7" s="1"/>
  <c r="H173" i="7"/>
  <c r="D173" i="7"/>
  <c r="C173" i="7"/>
  <c r="A173" i="7"/>
  <c r="W172" i="7"/>
  <c r="K172" i="7"/>
  <c r="J172" i="7"/>
  <c r="I172" i="7"/>
  <c r="N172" i="7" s="1"/>
  <c r="O172" i="7" s="1"/>
  <c r="H172" i="7"/>
  <c r="D172" i="7"/>
  <c r="C172" i="7"/>
  <c r="A172" i="7"/>
  <c r="W171" i="7"/>
  <c r="K171" i="7"/>
  <c r="J171" i="7"/>
  <c r="Q171" i="7" s="1"/>
  <c r="I171" i="7"/>
  <c r="H171" i="7"/>
  <c r="D171" i="7"/>
  <c r="C171" i="7"/>
  <c r="A171" i="7"/>
  <c r="W170" i="7"/>
  <c r="K170" i="7"/>
  <c r="J170" i="7"/>
  <c r="Q170" i="7" s="1"/>
  <c r="I170" i="7"/>
  <c r="H170" i="7"/>
  <c r="D170" i="7"/>
  <c r="C170" i="7"/>
  <c r="A170" i="7"/>
  <c r="W169" i="7"/>
  <c r="K169" i="7"/>
  <c r="J169" i="7"/>
  <c r="I169" i="7"/>
  <c r="N169" i="7" s="1"/>
  <c r="O169" i="7" s="1"/>
  <c r="H169" i="7"/>
  <c r="D169" i="7"/>
  <c r="C169" i="7"/>
  <c r="A169" i="7"/>
  <c r="W168" i="7"/>
  <c r="N168" i="7"/>
  <c r="O168" i="7" s="1"/>
  <c r="K168" i="7"/>
  <c r="J168" i="7"/>
  <c r="Q168" i="7" s="1"/>
  <c r="I168" i="7"/>
  <c r="H168" i="7"/>
  <c r="D168" i="7"/>
  <c r="C168" i="7"/>
  <c r="A168" i="7"/>
  <c r="W167" i="7"/>
  <c r="K167" i="7"/>
  <c r="J167" i="7"/>
  <c r="Q167" i="7" s="1"/>
  <c r="Y167" i="7" s="1"/>
  <c r="Z167" i="7" s="1"/>
  <c r="I167" i="7"/>
  <c r="H167" i="7"/>
  <c r="D167" i="7"/>
  <c r="C167" i="7"/>
  <c r="A167" i="7"/>
  <c r="W166" i="7"/>
  <c r="K166" i="7"/>
  <c r="J166" i="7"/>
  <c r="I166" i="7"/>
  <c r="N166" i="7" s="1"/>
  <c r="H166" i="7"/>
  <c r="D166" i="7"/>
  <c r="C166" i="7"/>
  <c r="A166" i="7"/>
  <c r="W165" i="7"/>
  <c r="K165" i="7"/>
  <c r="J165" i="7"/>
  <c r="Q165" i="7" s="1"/>
  <c r="I165" i="7"/>
  <c r="H165" i="7"/>
  <c r="D165" i="7"/>
  <c r="C165" i="7"/>
  <c r="A165" i="7"/>
  <c r="W164" i="7"/>
  <c r="K164" i="7"/>
  <c r="J164" i="7"/>
  <c r="Q164" i="7" s="1"/>
  <c r="I164" i="7"/>
  <c r="H164" i="7"/>
  <c r="D164" i="7"/>
  <c r="C164" i="7"/>
  <c r="A164" i="7"/>
  <c r="Y163" i="7"/>
  <c r="Z163" i="7" s="1"/>
  <c r="W163" i="7"/>
  <c r="K163" i="7"/>
  <c r="J163" i="7"/>
  <c r="Q163" i="7" s="1"/>
  <c r="I163" i="7"/>
  <c r="N163" i="7" s="1"/>
  <c r="H163" i="7"/>
  <c r="D163" i="7"/>
  <c r="C163" i="7"/>
  <c r="A163" i="7"/>
  <c r="W162" i="7"/>
  <c r="K162" i="7"/>
  <c r="J162" i="7"/>
  <c r="I162" i="7"/>
  <c r="N162" i="7" s="1"/>
  <c r="H162" i="7"/>
  <c r="D162" i="7"/>
  <c r="C162" i="7"/>
  <c r="A162" i="7"/>
  <c r="W161" i="7"/>
  <c r="K161" i="7"/>
  <c r="J161" i="7"/>
  <c r="Q161" i="7" s="1"/>
  <c r="AA161" i="7" s="1"/>
  <c r="I161" i="7"/>
  <c r="N161" i="7" s="1"/>
  <c r="H161" i="7"/>
  <c r="D161" i="7"/>
  <c r="C161" i="7"/>
  <c r="A161" i="7"/>
  <c r="W160" i="7"/>
  <c r="K160" i="7"/>
  <c r="J160" i="7"/>
  <c r="I160" i="7"/>
  <c r="H160" i="7"/>
  <c r="D160" i="7"/>
  <c r="C160" i="7"/>
  <c r="A160" i="7"/>
  <c r="W159" i="7"/>
  <c r="K159" i="7"/>
  <c r="J159" i="7"/>
  <c r="I159" i="7"/>
  <c r="N159" i="7" s="1"/>
  <c r="H159" i="7"/>
  <c r="D159" i="7"/>
  <c r="C159" i="7"/>
  <c r="A159" i="7"/>
  <c r="W158" i="7"/>
  <c r="K158" i="7"/>
  <c r="N158" i="7" s="1"/>
  <c r="J158" i="7"/>
  <c r="Q158" i="7" s="1"/>
  <c r="X158" i="7" s="1"/>
  <c r="I158" i="7"/>
  <c r="H158" i="7"/>
  <c r="D158" i="7"/>
  <c r="C158" i="7"/>
  <c r="A158" i="7"/>
  <c r="W157" i="7"/>
  <c r="K157" i="7"/>
  <c r="J157" i="7"/>
  <c r="Q157" i="7" s="1"/>
  <c r="Y157" i="7" s="1"/>
  <c r="Z157" i="7" s="1"/>
  <c r="I157" i="7"/>
  <c r="N157" i="7" s="1"/>
  <c r="H157" i="7"/>
  <c r="D157" i="7"/>
  <c r="C157" i="7"/>
  <c r="A157" i="7"/>
  <c r="W156" i="7"/>
  <c r="K156" i="7"/>
  <c r="J156" i="7"/>
  <c r="Q156" i="7" s="1"/>
  <c r="I156" i="7"/>
  <c r="N156" i="7" s="1"/>
  <c r="H156" i="7"/>
  <c r="D156" i="7"/>
  <c r="C156" i="7"/>
  <c r="A156" i="7"/>
  <c r="W155" i="7"/>
  <c r="K155" i="7"/>
  <c r="J155" i="7"/>
  <c r="Q155" i="7" s="1"/>
  <c r="AA155" i="7" s="1"/>
  <c r="I155" i="7"/>
  <c r="N155" i="7" s="1"/>
  <c r="H155" i="7"/>
  <c r="D155" i="7"/>
  <c r="C155" i="7"/>
  <c r="A155" i="7"/>
  <c r="W154" i="7"/>
  <c r="K154" i="7"/>
  <c r="J154" i="7"/>
  <c r="I154" i="7"/>
  <c r="H154" i="7"/>
  <c r="D154" i="7"/>
  <c r="C154" i="7"/>
  <c r="A154" i="7"/>
  <c r="W153" i="7"/>
  <c r="K153" i="7"/>
  <c r="J153" i="7"/>
  <c r="Q153" i="7" s="1"/>
  <c r="I153" i="7"/>
  <c r="N153" i="7" s="1"/>
  <c r="H153" i="7"/>
  <c r="D153" i="7"/>
  <c r="C153" i="7"/>
  <c r="A153" i="7"/>
  <c r="W152" i="7"/>
  <c r="K152" i="7"/>
  <c r="J152" i="7"/>
  <c r="I152" i="7"/>
  <c r="H152" i="7"/>
  <c r="D152" i="7"/>
  <c r="C152" i="7"/>
  <c r="A152" i="7"/>
  <c r="V151" i="7"/>
  <c r="F151" i="7"/>
  <c r="V150" i="7"/>
  <c r="F150" i="7"/>
  <c r="W149" i="7"/>
  <c r="K149" i="7"/>
  <c r="J149" i="7"/>
  <c r="I149" i="7"/>
  <c r="N149" i="7" s="1"/>
  <c r="H149" i="7"/>
  <c r="D149" i="7"/>
  <c r="C149" i="7"/>
  <c r="A149" i="7"/>
  <c r="X148" i="7"/>
  <c r="W148" i="7"/>
  <c r="K148" i="7"/>
  <c r="N148" i="7" s="1"/>
  <c r="J148" i="7"/>
  <c r="Q148" i="7" s="1"/>
  <c r="I148" i="7"/>
  <c r="H148" i="7"/>
  <c r="D148" i="7"/>
  <c r="C148" i="7"/>
  <c r="A148" i="7"/>
  <c r="W147" i="7"/>
  <c r="K147" i="7"/>
  <c r="J147" i="7"/>
  <c r="I147" i="7"/>
  <c r="N147" i="7" s="1"/>
  <c r="H147" i="7"/>
  <c r="D147" i="7"/>
  <c r="C147" i="7"/>
  <c r="A147" i="7"/>
  <c r="W146" i="7"/>
  <c r="K146" i="7"/>
  <c r="J146" i="7"/>
  <c r="Q146" i="7" s="1"/>
  <c r="Y146" i="7" s="1"/>
  <c r="Z146" i="7" s="1"/>
  <c r="I146" i="7"/>
  <c r="N146" i="7" s="1"/>
  <c r="O146" i="7" s="1"/>
  <c r="H146" i="7"/>
  <c r="D146" i="7"/>
  <c r="C146" i="7"/>
  <c r="A146" i="7"/>
  <c r="W145" i="7"/>
  <c r="Q145" i="7"/>
  <c r="K145" i="7"/>
  <c r="J145" i="7"/>
  <c r="I145" i="7"/>
  <c r="H145" i="7"/>
  <c r="D145" i="7"/>
  <c r="C145" i="7"/>
  <c r="A145" i="7"/>
  <c r="W144" i="7"/>
  <c r="K144" i="7"/>
  <c r="J144" i="7"/>
  <c r="I144" i="7"/>
  <c r="Q144" i="7" s="1"/>
  <c r="H144" i="7"/>
  <c r="D144" i="7"/>
  <c r="C144" i="7"/>
  <c r="A144" i="7"/>
  <c r="W143" i="7"/>
  <c r="K143" i="7"/>
  <c r="J143" i="7"/>
  <c r="I143" i="7"/>
  <c r="N143" i="7" s="1"/>
  <c r="O143" i="7" s="1"/>
  <c r="H143" i="7"/>
  <c r="D143" i="7"/>
  <c r="C143" i="7"/>
  <c r="A143" i="7"/>
  <c r="W142" i="7"/>
  <c r="Q142" i="7"/>
  <c r="K142" i="7"/>
  <c r="N142" i="7" s="1"/>
  <c r="J142" i="7"/>
  <c r="I142" i="7"/>
  <c r="H142" i="7"/>
  <c r="D142" i="7"/>
  <c r="C142" i="7"/>
  <c r="A142" i="7"/>
  <c r="W141" i="7"/>
  <c r="K141" i="7"/>
  <c r="J141" i="7"/>
  <c r="I141" i="7"/>
  <c r="N141" i="7" s="1"/>
  <c r="H141" i="7"/>
  <c r="D141" i="7"/>
  <c r="C141" i="7"/>
  <c r="A141" i="7"/>
  <c r="W140" i="7"/>
  <c r="K140" i="7"/>
  <c r="J140" i="7"/>
  <c r="I140" i="7"/>
  <c r="N140" i="7" s="1"/>
  <c r="O140" i="7" s="1"/>
  <c r="H140" i="7"/>
  <c r="D140" i="7"/>
  <c r="C140" i="7"/>
  <c r="A140" i="7"/>
  <c r="W139" i="7"/>
  <c r="Q139" i="7"/>
  <c r="K139" i="7"/>
  <c r="J139" i="7"/>
  <c r="I139" i="7"/>
  <c r="H139" i="7"/>
  <c r="D139" i="7"/>
  <c r="C139" i="7"/>
  <c r="A139" i="7"/>
  <c r="W138" i="7"/>
  <c r="K138" i="7"/>
  <c r="J138" i="7"/>
  <c r="Q138" i="7" s="1"/>
  <c r="I138" i="7"/>
  <c r="N138" i="7" s="1"/>
  <c r="H138" i="7"/>
  <c r="D138" i="7"/>
  <c r="C138" i="7"/>
  <c r="A138" i="7"/>
  <c r="V137" i="7"/>
  <c r="F137" i="7"/>
  <c r="V136" i="7"/>
  <c r="F136" i="7"/>
  <c r="W135" i="7"/>
  <c r="K135" i="7"/>
  <c r="J135" i="7"/>
  <c r="Q135" i="7" s="1"/>
  <c r="AA135" i="7" s="1"/>
  <c r="I135" i="7"/>
  <c r="H135" i="7"/>
  <c r="D135" i="7"/>
  <c r="C135" i="7"/>
  <c r="A135" i="7"/>
  <c r="W134" i="7"/>
  <c r="K134" i="7"/>
  <c r="J134" i="7"/>
  <c r="I134" i="7"/>
  <c r="N134" i="7" s="1"/>
  <c r="H134" i="7"/>
  <c r="D134" i="7"/>
  <c r="C134" i="7"/>
  <c r="A134" i="7"/>
  <c r="W133" i="7"/>
  <c r="K133" i="7"/>
  <c r="J133" i="7"/>
  <c r="Q133" i="7" s="1"/>
  <c r="I133" i="7"/>
  <c r="H133" i="7"/>
  <c r="D133" i="7"/>
  <c r="C133" i="7"/>
  <c r="A133" i="7"/>
  <c r="W132" i="7"/>
  <c r="K132" i="7"/>
  <c r="J132" i="7"/>
  <c r="Q132" i="7" s="1"/>
  <c r="I132" i="7"/>
  <c r="N132" i="7" s="1"/>
  <c r="O132" i="7" s="1"/>
  <c r="H132" i="7"/>
  <c r="D132" i="7"/>
  <c r="C132" i="7"/>
  <c r="A132" i="7"/>
  <c r="W131" i="7"/>
  <c r="K131" i="7"/>
  <c r="N131" i="7" s="1"/>
  <c r="J131" i="7"/>
  <c r="I131" i="7"/>
  <c r="H131" i="7"/>
  <c r="D131" i="7"/>
  <c r="C131" i="7"/>
  <c r="A131" i="7"/>
  <c r="W130" i="7"/>
  <c r="N130" i="7"/>
  <c r="O130" i="7" s="1"/>
  <c r="K130" i="7"/>
  <c r="J130" i="7"/>
  <c r="Q130" i="7" s="1"/>
  <c r="Y130" i="7" s="1"/>
  <c r="Z130" i="7" s="1"/>
  <c r="I130" i="7"/>
  <c r="H130" i="7"/>
  <c r="D130" i="7"/>
  <c r="C130" i="7"/>
  <c r="A130" i="7"/>
  <c r="W129" i="7"/>
  <c r="K129" i="7"/>
  <c r="J129" i="7"/>
  <c r="I129" i="7"/>
  <c r="N129" i="7" s="1"/>
  <c r="H129" i="7"/>
  <c r="D129" i="7"/>
  <c r="C129" i="7"/>
  <c r="A129" i="7"/>
  <c r="W128" i="7"/>
  <c r="K128" i="7"/>
  <c r="J128" i="7"/>
  <c r="Q128" i="7" s="1"/>
  <c r="I128" i="7"/>
  <c r="H128" i="7"/>
  <c r="D128" i="7"/>
  <c r="C128" i="7"/>
  <c r="A128" i="7"/>
  <c r="W127" i="7"/>
  <c r="K127" i="7"/>
  <c r="J127" i="7"/>
  <c r="I127" i="7"/>
  <c r="N127" i="7" s="1"/>
  <c r="H127" i="7"/>
  <c r="D127" i="7"/>
  <c r="C127" i="7"/>
  <c r="A127" i="7"/>
  <c r="W126" i="7"/>
  <c r="K126" i="7"/>
  <c r="J126" i="7"/>
  <c r="I126" i="7"/>
  <c r="N126" i="7" s="1"/>
  <c r="O126" i="7" s="1"/>
  <c r="H126" i="7"/>
  <c r="D126" i="7"/>
  <c r="C126" i="7"/>
  <c r="A126" i="7"/>
  <c r="W125" i="7"/>
  <c r="K125" i="7"/>
  <c r="J125" i="7"/>
  <c r="Q125" i="7" s="1"/>
  <c r="I125" i="7"/>
  <c r="H125" i="7"/>
  <c r="D125" i="7"/>
  <c r="C125" i="7"/>
  <c r="A125" i="7"/>
  <c r="W124" i="7"/>
  <c r="Q124" i="7"/>
  <c r="Y124" i="7" s="1"/>
  <c r="Z124" i="7" s="1"/>
  <c r="K124" i="7"/>
  <c r="J124" i="7"/>
  <c r="I124" i="7"/>
  <c r="N124" i="7" s="1"/>
  <c r="O124" i="7" s="1"/>
  <c r="H124" i="7"/>
  <c r="D124" i="7"/>
  <c r="C124" i="7"/>
  <c r="A124" i="7"/>
  <c r="W123" i="7"/>
  <c r="K123" i="7"/>
  <c r="J123" i="7"/>
  <c r="I123" i="7"/>
  <c r="N123" i="7" s="1"/>
  <c r="H123" i="7"/>
  <c r="D123" i="7"/>
  <c r="C123" i="7"/>
  <c r="A123" i="7"/>
  <c r="W122" i="7"/>
  <c r="K122" i="7"/>
  <c r="J122" i="7"/>
  <c r="I122" i="7"/>
  <c r="N122" i="7" s="1"/>
  <c r="H122" i="7"/>
  <c r="D122" i="7"/>
  <c r="C122" i="7"/>
  <c r="A122" i="7"/>
  <c r="W121" i="7"/>
  <c r="K121" i="7"/>
  <c r="J121" i="7"/>
  <c r="Q121" i="7" s="1"/>
  <c r="I121" i="7"/>
  <c r="N121" i="7" s="1"/>
  <c r="H121" i="7"/>
  <c r="D121" i="7"/>
  <c r="C121" i="7"/>
  <c r="A121" i="7"/>
  <c r="W120" i="7"/>
  <c r="K120" i="7"/>
  <c r="J120" i="7"/>
  <c r="Q120" i="7" s="1"/>
  <c r="I120" i="7"/>
  <c r="N120" i="7" s="1"/>
  <c r="O120" i="7" s="1"/>
  <c r="H120" i="7"/>
  <c r="D120" i="7"/>
  <c r="C120" i="7"/>
  <c r="A120" i="7"/>
  <c r="W119" i="7"/>
  <c r="K119" i="7"/>
  <c r="N119" i="7" s="1"/>
  <c r="J119" i="7"/>
  <c r="Q119" i="7" s="1"/>
  <c r="I119" i="7"/>
  <c r="H119" i="7"/>
  <c r="D119" i="7"/>
  <c r="C119" i="7"/>
  <c r="A119" i="7"/>
  <c r="W118" i="7"/>
  <c r="N118" i="7"/>
  <c r="O118" i="7" s="1"/>
  <c r="K118" i="7"/>
  <c r="J118" i="7"/>
  <c r="Q118" i="7" s="1"/>
  <c r="Y118" i="7" s="1"/>
  <c r="Z118" i="7" s="1"/>
  <c r="I118" i="7"/>
  <c r="H118" i="7"/>
  <c r="D118" i="7"/>
  <c r="C118" i="7"/>
  <c r="A118" i="7"/>
  <c r="W117" i="7"/>
  <c r="K117" i="7"/>
  <c r="J117" i="7"/>
  <c r="I117" i="7"/>
  <c r="N117" i="7" s="1"/>
  <c r="H117" i="7"/>
  <c r="D117" i="7"/>
  <c r="C117" i="7"/>
  <c r="A117" i="7"/>
  <c r="W116" i="7"/>
  <c r="K116" i="7"/>
  <c r="J116" i="7"/>
  <c r="Q116" i="7" s="1"/>
  <c r="I116" i="7"/>
  <c r="N116" i="7" s="1"/>
  <c r="H116" i="7"/>
  <c r="D116" i="7"/>
  <c r="C116" i="7"/>
  <c r="A116" i="7"/>
  <c r="W115" i="7"/>
  <c r="K115" i="7"/>
  <c r="J115" i="7"/>
  <c r="I115" i="7"/>
  <c r="N115" i="7" s="1"/>
  <c r="H115" i="7"/>
  <c r="D115" i="7"/>
  <c r="C115" i="7"/>
  <c r="A115" i="7"/>
  <c r="W114" i="7"/>
  <c r="K114" i="7"/>
  <c r="J114" i="7"/>
  <c r="Q114" i="7" s="1"/>
  <c r="I114" i="7"/>
  <c r="N114" i="7" s="1"/>
  <c r="O114" i="7" s="1"/>
  <c r="H114" i="7"/>
  <c r="D114" i="7"/>
  <c r="C114" i="7"/>
  <c r="A114" i="7"/>
  <c r="W113" i="7"/>
  <c r="K113" i="7"/>
  <c r="N113" i="7" s="1"/>
  <c r="J113" i="7"/>
  <c r="Q113" i="7" s="1"/>
  <c r="I113" i="7"/>
  <c r="H113" i="7"/>
  <c r="D113" i="7"/>
  <c r="C113" i="7"/>
  <c r="A113" i="7"/>
  <c r="W112" i="7"/>
  <c r="Q112" i="7"/>
  <c r="Y112" i="7" s="1"/>
  <c r="Z112" i="7" s="1"/>
  <c r="K112" i="7"/>
  <c r="J112" i="7"/>
  <c r="I112" i="7"/>
  <c r="N112" i="7" s="1"/>
  <c r="O112" i="7" s="1"/>
  <c r="H112" i="7"/>
  <c r="D112" i="7"/>
  <c r="C112" i="7"/>
  <c r="A112" i="7"/>
  <c r="W111" i="7"/>
  <c r="K111" i="7"/>
  <c r="J111" i="7"/>
  <c r="I111" i="7"/>
  <c r="N111" i="7" s="1"/>
  <c r="H111" i="7"/>
  <c r="D111" i="7"/>
  <c r="C111" i="7"/>
  <c r="A111" i="7"/>
  <c r="W110" i="7"/>
  <c r="K110" i="7"/>
  <c r="J110" i="7"/>
  <c r="I110" i="7"/>
  <c r="N110" i="7" s="1"/>
  <c r="H110" i="7"/>
  <c r="D110" i="7"/>
  <c r="C110" i="7"/>
  <c r="A110" i="7"/>
  <c r="W109" i="7"/>
  <c r="K109" i="7"/>
  <c r="J109" i="7"/>
  <c r="Q109" i="7" s="1"/>
  <c r="I109" i="7"/>
  <c r="N109" i="7" s="1"/>
  <c r="H109" i="7"/>
  <c r="D109" i="7"/>
  <c r="C109" i="7"/>
  <c r="A109" i="7"/>
  <c r="W108" i="7"/>
  <c r="N108" i="7"/>
  <c r="O108" i="7" s="1"/>
  <c r="K108" i="7"/>
  <c r="J108" i="7"/>
  <c r="Q108" i="7" s="1"/>
  <c r="I108" i="7"/>
  <c r="H108" i="7"/>
  <c r="D108" i="7"/>
  <c r="C108" i="7"/>
  <c r="A108" i="7"/>
  <c r="W107" i="7"/>
  <c r="K107" i="7"/>
  <c r="N107" i="7" s="1"/>
  <c r="J107" i="7"/>
  <c r="I107" i="7"/>
  <c r="H107" i="7"/>
  <c r="D107" i="7"/>
  <c r="C107" i="7"/>
  <c r="A107" i="7"/>
  <c r="W106" i="7"/>
  <c r="N106" i="7"/>
  <c r="O106" i="7" s="1"/>
  <c r="K106" i="7"/>
  <c r="J106" i="7"/>
  <c r="Q106" i="7" s="1"/>
  <c r="Y106" i="7" s="1"/>
  <c r="Z106" i="7" s="1"/>
  <c r="I106" i="7"/>
  <c r="H106" i="7"/>
  <c r="D106" i="7"/>
  <c r="C106" i="7"/>
  <c r="A106" i="7"/>
  <c r="W105" i="7"/>
  <c r="K105" i="7"/>
  <c r="J105" i="7"/>
  <c r="I105" i="7"/>
  <c r="N105" i="7" s="1"/>
  <c r="H105" i="7"/>
  <c r="D105" i="7"/>
  <c r="C105" i="7"/>
  <c r="A105" i="7"/>
  <c r="W104" i="7"/>
  <c r="K104" i="7"/>
  <c r="J104" i="7"/>
  <c r="Q104" i="7" s="1"/>
  <c r="I104" i="7"/>
  <c r="N104" i="7" s="1"/>
  <c r="H104" i="7"/>
  <c r="D104" i="7"/>
  <c r="C104" i="7"/>
  <c r="A104" i="7"/>
  <c r="W103" i="7"/>
  <c r="K103" i="7"/>
  <c r="J103" i="7"/>
  <c r="I103" i="7"/>
  <c r="N103" i="7" s="1"/>
  <c r="H103" i="7"/>
  <c r="D103" i="7"/>
  <c r="C103" i="7"/>
  <c r="A103" i="7"/>
  <c r="Y102" i="7"/>
  <c r="Z102" i="7" s="1"/>
  <c r="W102" i="7"/>
  <c r="N102" i="7"/>
  <c r="K102" i="7"/>
  <c r="J102" i="7"/>
  <c r="Q102" i="7" s="1"/>
  <c r="I102" i="7"/>
  <c r="H102" i="7"/>
  <c r="D102" i="7"/>
  <c r="C102" i="7"/>
  <c r="A102" i="7"/>
  <c r="W101" i="7"/>
  <c r="K101" i="7"/>
  <c r="J101" i="7"/>
  <c r="Q101" i="7" s="1"/>
  <c r="X101" i="7" s="1"/>
  <c r="I101" i="7"/>
  <c r="H101" i="7"/>
  <c r="D101" i="7"/>
  <c r="C101" i="7"/>
  <c r="A101" i="7"/>
  <c r="W100" i="7"/>
  <c r="Q100" i="7"/>
  <c r="X100" i="7" s="1"/>
  <c r="K100" i="7"/>
  <c r="J100" i="7"/>
  <c r="I100" i="7"/>
  <c r="N100" i="7" s="1"/>
  <c r="H100" i="7"/>
  <c r="D100" i="7"/>
  <c r="C100" i="7"/>
  <c r="A100" i="7"/>
  <c r="W99" i="7"/>
  <c r="K99" i="7"/>
  <c r="J99" i="7"/>
  <c r="I99" i="7"/>
  <c r="H99" i="7"/>
  <c r="D99" i="7"/>
  <c r="C99" i="7"/>
  <c r="A99" i="7"/>
  <c r="W98" i="7"/>
  <c r="K98" i="7"/>
  <c r="J98" i="7"/>
  <c r="I98" i="7"/>
  <c r="H98" i="7"/>
  <c r="D98" i="7"/>
  <c r="C98" i="7"/>
  <c r="A98" i="7"/>
  <c r="W97" i="7"/>
  <c r="K97" i="7"/>
  <c r="J97" i="7"/>
  <c r="I97" i="7"/>
  <c r="N97" i="7" s="1"/>
  <c r="H97" i="7"/>
  <c r="D97" i="7"/>
  <c r="C97" i="7"/>
  <c r="A97" i="7"/>
  <c r="W96" i="7"/>
  <c r="K96" i="7"/>
  <c r="J96" i="7"/>
  <c r="I96" i="7"/>
  <c r="N96" i="7" s="1"/>
  <c r="H96" i="7"/>
  <c r="D96" i="7"/>
  <c r="C96" i="7"/>
  <c r="A96" i="7"/>
  <c r="X95" i="7"/>
  <c r="W95" i="7"/>
  <c r="N95" i="7"/>
  <c r="O95" i="7" s="1"/>
  <c r="K95" i="7"/>
  <c r="J95" i="7"/>
  <c r="Q95" i="7" s="1"/>
  <c r="AA95" i="7" s="1"/>
  <c r="I95" i="7"/>
  <c r="H95" i="7"/>
  <c r="D95" i="7"/>
  <c r="C95" i="7"/>
  <c r="A95" i="7"/>
  <c r="W94" i="7"/>
  <c r="Q94" i="7"/>
  <c r="X94" i="7" s="1"/>
  <c r="K94" i="7"/>
  <c r="J94" i="7"/>
  <c r="I94" i="7"/>
  <c r="N94" i="7" s="1"/>
  <c r="O94" i="7" s="1"/>
  <c r="H94" i="7"/>
  <c r="D94" i="7"/>
  <c r="C94" i="7"/>
  <c r="A94" i="7"/>
  <c r="W93" i="7"/>
  <c r="K93" i="7"/>
  <c r="J93" i="7"/>
  <c r="Q93" i="7" s="1"/>
  <c r="I93" i="7"/>
  <c r="H93" i="7"/>
  <c r="D93" i="7"/>
  <c r="C93" i="7"/>
  <c r="A93" i="7"/>
  <c r="W92" i="7"/>
  <c r="N92" i="7"/>
  <c r="K92" i="7"/>
  <c r="J92" i="7"/>
  <c r="Q92" i="7" s="1"/>
  <c r="I92" i="7"/>
  <c r="H92" i="7"/>
  <c r="D92" i="7"/>
  <c r="C92" i="7"/>
  <c r="A92" i="7"/>
  <c r="W91" i="7"/>
  <c r="K91" i="7"/>
  <c r="J91" i="7"/>
  <c r="Q91" i="7" s="1"/>
  <c r="I91" i="7"/>
  <c r="H91" i="7"/>
  <c r="D91" i="7"/>
  <c r="C91" i="7"/>
  <c r="A91" i="7"/>
  <c r="W90" i="7"/>
  <c r="K90" i="7"/>
  <c r="J90" i="7"/>
  <c r="I90" i="7"/>
  <c r="N90" i="7" s="1"/>
  <c r="H90" i="7"/>
  <c r="D90" i="7"/>
  <c r="C90" i="7"/>
  <c r="A90" i="7"/>
  <c r="W89" i="7"/>
  <c r="K89" i="7"/>
  <c r="N89" i="7" s="1"/>
  <c r="J89" i="7"/>
  <c r="Q89" i="7" s="1"/>
  <c r="AA89" i="7" s="1"/>
  <c r="I89" i="7"/>
  <c r="H89" i="7"/>
  <c r="D89" i="7"/>
  <c r="C89" i="7"/>
  <c r="A89" i="7"/>
  <c r="W88" i="7"/>
  <c r="K88" i="7"/>
  <c r="J88" i="7"/>
  <c r="Q88" i="7" s="1"/>
  <c r="Y88" i="7" s="1"/>
  <c r="Z88" i="7" s="1"/>
  <c r="I88" i="7"/>
  <c r="N88" i="7" s="1"/>
  <c r="H88" i="7"/>
  <c r="D88" i="7"/>
  <c r="C88" i="7"/>
  <c r="A88" i="7"/>
  <c r="W87" i="7"/>
  <c r="K87" i="7"/>
  <c r="J87" i="7"/>
  <c r="I87" i="7"/>
  <c r="H87" i="7"/>
  <c r="D87" i="7"/>
  <c r="C87" i="7"/>
  <c r="A87" i="7"/>
  <c r="W86" i="7"/>
  <c r="K86" i="7"/>
  <c r="J86" i="7"/>
  <c r="Q86" i="7" s="1"/>
  <c r="I86" i="7"/>
  <c r="N86" i="7" s="1"/>
  <c r="H86" i="7"/>
  <c r="D86" i="7"/>
  <c r="C86" i="7"/>
  <c r="A86" i="7"/>
  <c r="W85" i="7"/>
  <c r="K85" i="7"/>
  <c r="J85" i="7"/>
  <c r="Q85" i="7" s="1"/>
  <c r="I85" i="7"/>
  <c r="H85" i="7"/>
  <c r="D85" i="7"/>
  <c r="C85" i="7"/>
  <c r="A85" i="7"/>
  <c r="W84" i="7"/>
  <c r="K84" i="7"/>
  <c r="N84" i="7" s="1"/>
  <c r="O84" i="7" s="1"/>
  <c r="J84" i="7"/>
  <c r="I84" i="7"/>
  <c r="H84" i="7"/>
  <c r="D84" i="7"/>
  <c r="C84" i="7"/>
  <c r="A84" i="7"/>
  <c r="W83" i="7"/>
  <c r="K83" i="7"/>
  <c r="J83" i="7"/>
  <c r="Q83" i="7" s="1"/>
  <c r="I83" i="7"/>
  <c r="H83" i="7"/>
  <c r="D83" i="7"/>
  <c r="C83" i="7"/>
  <c r="A83" i="7"/>
  <c r="W82" i="7"/>
  <c r="Q82" i="7"/>
  <c r="Y82" i="7" s="1"/>
  <c r="Z82" i="7" s="1"/>
  <c r="K82" i="7"/>
  <c r="J82" i="7"/>
  <c r="I82" i="7"/>
  <c r="N82" i="7" s="1"/>
  <c r="H82" i="7"/>
  <c r="D82" i="7"/>
  <c r="C82" i="7"/>
  <c r="A82" i="7"/>
  <c r="W81" i="7"/>
  <c r="K81" i="7"/>
  <c r="J81" i="7"/>
  <c r="I81" i="7"/>
  <c r="N81" i="7" s="1"/>
  <c r="H81" i="7"/>
  <c r="D81" i="7"/>
  <c r="C81" i="7"/>
  <c r="A81" i="7"/>
  <c r="W80" i="7"/>
  <c r="K80" i="7"/>
  <c r="J80" i="7"/>
  <c r="I80" i="7"/>
  <c r="N80" i="7" s="1"/>
  <c r="H80" i="7"/>
  <c r="D80" i="7"/>
  <c r="C80" i="7"/>
  <c r="A80" i="7"/>
  <c r="W79" i="7"/>
  <c r="Q79" i="7"/>
  <c r="AA79" i="7" s="1"/>
  <c r="K79" i="7"/>
  <c r="N79" i="7" s="1"/>
  <c r="J79" i="7"/>
  <c r="I79" i="7"/>
  <c r="H79" i="7"/>
  <c r="D79" i="7"/>
  <c r="C79" i="7"/>
  <c r="A79" i="7"/>
  <c r="W78" i="7"/>
  <c r="K78" i="7"/>
  <c r="J78" i="7"/>
  <c r="I78" i="7"/>
  <c r="N78" i="7" s="1"/>
  <c r="O78" i="7" s="1"/>
  <c r="H78" i="7"/>
  <c r="D78" i="7"/>
  <c r="C78" i="7"/>
  <c r="A78" i="7"/>
  <c r="W77" i="7"/>
  <c r="K77" i="7"/>
  <c r="J77" i="7"/>
  <c r="I77" i="7"/>
  <c r="H77" i="7"/>
  <c r="D77" i="7"/>
  <c r="C77" i="7"/>
  <c r="A77" i="7"/>
  <c r="W76" i="7"/>
  <c r="K76" i="7"/>
  <c r="J76" i="7"/>
  <c r="Q76" i="7" s="1"/>
  <c r="Y76" i="7" s="1"/>
  <c r="Z76" i="7" s="1"/>
  <c r="I76" i="7"/>
  <c r="H76" i="7"/>
  <c r="D76" i="7"/>
  <c r="C76" i="7"/>
  <c r="A76" i="7"/>
  <c r="W75" i="7"/>
  <c r="K75" i="7"/>
  <c r="J75" i="7"/>
  <c r="I75" i="7"/>
  <c r="N75" i="7" s="1"/>
  <c r="H75" i="7"/>
  <c r="D75" i="7"/>
  <c r="C75" i="7"/>
  <c r="A75" i="7"/>
  <c r="W74" i="7"/>
  <c r="K74" i="7"/>
  <c r="J74" i="7"/>
  <c r="Q74" i="7" s="1"/>
  <c r="I74" i="7"/>
  <c r="H74" i="7"/>
  <c r="D74" i="7"/>
  <c r="C74" i="7"/>
  <c r="A74" i="7"/>
  <c r="W73" i="7"/>
  <c r="K73" i="7"/>
  <c r="J73" i="7"/>
  <c r="Q73" i="7" s="1"/>
  <c r="I73" i="7"/>
  <c r="H73" i="7"/>
  <c r="D73" i="7"/>
  <c r="C73" i="7"/>
  <c r="A73" i="7"/>
  <c r="W72" i="7"/>
  <c r="K72" i="7"/>
  <c r="J72" i="7"/>
  <c r="I72" i="7"/>
  <c r="N72" i="7" s="1"/>
  <c r="O72" i="7" s="1"/>
  <c r="H72" i="7"/>
  <c r="D72" i="7"/>
  <c r="C72" i="7"/>
  <c r="A72" i="7"/>
  <c r="W71" i="7"/>
  <c r="N71" i="7"/>
  <c r="O71" i="7" s="1"/>
  <c r="K71" i="7"/>
  <c r="J71" i="7"/>
  <c r="I71" i="7"/>
  <c r="H71" i="7"/>
  <c r="D71" i="7"/>
  <c r="C71" i="7"/>
  <c r="A71" i="7"/>
  <c r="W70" i="7"/>
  <c r="K70" i="7"/>
  <c r="J70" i="7"/>
  <c r="Q70" i="7" s="1"/>
  <c r="Y70" i="7" s="1"/>
  <c r="Z70" i="7" s="1"/>
  <c r="I70" i="7"/>
  <c r="H70" i="7"/>
  <c r="D70" i="7"/>
  <c r="C70" i="7"/>
  <c r="A70" i="7"/>
  <c r="W69" i="7"/>
  <c r="K69" i="7"/>
  <c r="J69" i="7"/>
  <c r="I69" i="7"/>
  <c r="N69" i="7" s="1"/>
  <c r="H69" i="7"/>
  <c r="D69" i="7"/>
  <c r="C69" i="7"/>
  <c r="A69" i="7"/>
  <c r="W68" i="7"/>
  <c r="K68" i="7"/>
  <c r="J68" i="7"/>
  <c r="Q68" i="7" s="1"/>
  <c r="I68" i="7"/>
  <c r="H68" i="7"/>
  <c r="D68" i="7"/>
  <c r="C68" i="7"/>
  <c r="A68" i="7"/>
  <c r="W67" i="7"/>
  <c r="K67" i="7"/>
  <c r="J67" i="7"/>
  <c r="Q67" i="7" s="1"/>
  <c r="I67" i="7"/>
  <c r="H67" i="7"/>
  <c r="D67" i="7"/>
  <c r="C67" i="7"/>
  <c r="A67" i="7"/>
  <c r="W66" i="7"/>
  <c r="K66" i="7"/>
  <c r="J66" i="7"/>
  <c r="I66" i="7"/>
  <c r="N66" i="7" s="1"/>
  <c r="O66" i="7" s="1"/>
  <c r="H66" i="7"/>
  <c r="D66" i="7"/>
  <c r="C66" i="7"/>
  <c r="A66" i="7"/>
  <c r="W65" i="7"/>
  <c r="N65" i="7"/>
  <c r="O65" i="7" s="1"/>
  <c r="K65" i="7"/>
  <c r="J65" i="7"/>
  <c r="I65" i="7"/>
  <c r="H65" i="7"/>
  <c r="D65" i="7"/>
  <c r="C65" i="7"/>
  <c r="A65" i="7"/>
  <c r="W64" i="7"/>
  <c r="K64" i="7"/>
  <c r="J64" i="7"/>
  <c r="Q64" i="7" s="1"/>
  <c r="Y64" i="7" s="1"/>
  <c r="Z64" i="7" s="1"/>
  <c r="I64" i="7"/>
  <c r="H64" i="7"/>
  <c r="D64" i="7"/>
  <c r="C64" i="7"/>
  <c r="A64" i="7"/>
  <c r="W63" i="7"/>
  <c r="K63" i="7"/>
  <c r="J63" i="7"/>
  <c r="I63" i="7"/>
  <c r="N63" i="7" s="1"/>
  <c r="H63" i="7"/>
  <c r="D63" i="7"/>
  <c r="C63" i="7"/>
  <c r="A63" i="7"/>
  <c r="W62" i="7"/>
  <c r="K62" i="7"/>
  <c r="J62" i="7"/>
  <c r="I62" i="7"/>
  <c r="N62" i="7" s="1"/>
  <c r="H62" i="7"/>
  <c r="D62" i="7"/>
  <c r="C62" i="7"/>
  <c r="A62" i="7"/>
  <c r="W61" i="7"/>
  <c r="K61" i="7"/>
  <c r="J61" i="7"/>
  <c r="Q61" i="7" s="1"/>
  <c r="I61" i="7"/>
  <c r="H61" i="7"/>
  <c r="D61" i="7"/>
  <c r="C61" i="7"/>
  <c r="A61" i="7"/>
  <c r="W60" i="7"/>
  <c r="K60" i="7"/>
  <c r="J60" i="7"/>
  <c r="Q60" i="7" s="1"/>
  <c r="I60" i="7"/>
  <c r="N60" i="7" s="1"/>
  <c r="H60" i="7"/>
  <c r="D60" i="7"/>
  <c r="C60" i="7"/>
  <c r="A60" i="7"/>
  <c r="W59" i="7"/>
  <c r="K59" i="7"/>
  <c r="J59" i="7"/>
  <c r="Q59" i="7" s="1"/>
  <c r="I59" i="7"/>
  <c r="H59" i="7"/>
  <c r="D59" i="7"/>
  <c r="C59" i="7"/>
  <c r="A59" i="7"/>
  <c r="W58" i="7"/>
  <c r="K58" i="7"/>
  <c r="N58" i="7" s="1"/>
  <c r="O58" i="7" s="1"/>
  <c r="J58" i="7"/>
  <c r="Q58" i="7" s="1"/>
  <c r="I58" i="7"/>
  <c r="H58" i="7"/>
  <c r="D58" i="7"/>
  <c r="C58" i="7"/>
  <c r="A58" i="7"/>
  <c r="W57" i="7"/>
  <c r="N57" i="7"/>
  <c r="O57" i="7" s="1"/>
  <c r="K57" i="7"/>
  <c r="J57" i="7"/>
  <c r="Q57" i="7" s="1"/>
  <c r="I57" i="7"/>
  <c r="H57" i="7"/>
  <c r="D57" i="7"/>
  <c r="C57" i="7"/>
  <c r="A57" i="7"/>
  <c r="W56" i="7"/>
  <c r="K56" i="7"/>
  <c r="J56" i="7"/>
  <c r="Q56" i="7" s="1"/>
  <c r="Y56" i="7" s="1"/>
  <c r="Z56" i="7" s="1"/>
  <c r="I56" i="7"/>
  <c r="N56" i="7" s="1"/>
  <c r="H56" i="7"/>
  <c r="D56" i="7"/>
  <c r="C56" i="7"/>
  <c r="A56" i="7"/>
  <c r="W55" i="7"/>
  <c r="K55" i="7"/>
  <c r="J55" i="7"/>
  <c r="Q55" i="7" s="1"/>
  <c r="I55" i="7"/>
  <c r="H55" i="7"/>
  <c r="D55" i="7"/>
  <c r="C55" i="7"/>
  <c r="A55" i="7"/>
  <c r="W54" i="7"/>
  <c r="K54" i="7"/>
  <c r="J54" i="7"/>
  <c r="Q54" i="7" s="1"/>
  <c r="I54" i="7"/>
  <c r="N54" i="7" s="1"/>
  <c r="H54" i="7"/>
  <c r="D54" i="7"/>
  <c r="C54" i="7"/>
  <c r="A54" i="7"/>
  <c r="W53" i="7"/>
  <c r="K53" i="7"/>
  <c r="J53" i="7"/>
  <c r="I53" i="7"/>
  <c r="Q53" i="7" s="1"/>
  <c r="H53" i="7"/>
  <c r="D53" i="7"/>
  <c r="C53" i="7"/>
  <c r="A53" i="7"/>
  <c r="W52" i="7"/>
  <c r="K52" i="7"/>
  <c r="N52" i="7" s="1"/>
  <c r="O52" i="7" s="1"/>
  <c r="J52" i="7"/>
  <c r="Q52" i="7" s="1"/>
  <c r="I52" i="7"/>
  <c r="H52" i="7"/>
  <c r="D52" i="7"/>
  <c r="C52" i="7"/>
  <c r="A52" i="7"/>
  <c r="W51" i="7"/>
  <c r="N51" i="7"/>
  <c r="O51" i="7" s="1"/>
  <c r="K51" i="7"/>
  <c r="J51" i="7"/>
  <c r="Q51" i="7" s="1"/>
  <c r="I51" i="7"/>
  <c r="H51" i="7"/>
  <c r="D51" i="7"/>
  <c r="C51" i="7"/>
  <c r="A51" i="7"/>
  <c r="W50" i="7"/>
  <c r="K50" i="7"/>
  <c r="J50" i="7"/>
  <c r="Q50" i="7" s="1"/>
  <c r="Y50" i="7" s="1"/>
  <c r="Z50" i="7" s="1"/>
  <c r="I50" i="7"/>
  <c r="N50" i="7" s="1"/>
  <c r="H50" i="7"/>
  <c r="D50" i="7"/>
  <c r="C50" i="7"/>
  <c r="A50" i="7"/>
  <c r="W49" i="7"/>
  <c r="K49" i="7"/>
  <c r="J49" i="7"/>
  <c r="Q49" i="7" s="1"/>
  <c r="I49" i="7"/>
  <c r="H49" i="7"/>
  <c r="D49" i="7"/>
  <c r="C49" i="7"/>
  <c r="A49" i="7"/>
  <c r="W48" i="7"/>
  <c r="K48" i="7"/>
  <c r="J48" i="7"/>
  <c r="Q48" i="7" s="1"/>
  <c r="I48" i="7"/>
  <c r="N48" i="7" s="1"/>
  <c r="H48" i="7"/>
  <c r="D48" i="7"/>
  <c r="C48" i="7"/>
  <c r="A48" i="7"/>
  <c r="W47" i="7"/>
  <c r="K47" i="7"/>
  <c r="J47" i="7"/>
  <c r="I47" i="7"/>
  <c r="Q47" i="7" s="1"/>
  <c r="H47" i="7"/>
  <c r="D47" i="7"/>
  <c r="C47" i="7"/>
  <c r="A47" i="7"/>
  <c r="W46" i="7"/>
  <c r="K46" i="7"/>
  <c r="N46" i="7" s="1"/>
  <c r="O46" i="7" s="1"/>
  <c r="J46" i="7"/>
  <c r="Q46" i="7" s="1"/>
  <c r="I46" i="7"/>
  <c r="H46" i="7"/>
  <c r="D46" i="7"/>
  <c r="C46" i="7"/>
  <c r="A46" i="7"/>
  <c r="W45" i="7"/>
  <c r="N45" i="7"/>
  <c r="O45" i="7" s="1"/>
  <c r="K45" i="7"/>
  <c r="J45" i="7"/>
  <c r="Q45" i="7" s="1"/>
  <c r="I45" i="7"/>
  <c r="H45" i="7"/>
  <c r="D45" i="7"/>
  <c r="C45" i="7"/>
  <c r="A45" i="7"/>
  <c r="W44" i="7"/>
  <c r="K44" i="7"/>
  <c r="J44" i="7"/>
  <c r="Q44" i="7" s="1"/>
  <c r="Y44" i="7" s="1"/>
  <c r="Z44" i="7" s="1"/>
  <c r="I44" i="7"/>
  <c r="N44" i="7" s="1"/>
  <c r="H44" i="7"/>
  <c r="D44" i="7"/>
  <c r="C44" i="7"/>
  <c r="A44" i="7"/>
  <c r="W43" i="7"/>
  <c r="K43" i="7"/>
  <c r="J43" i="7"/>
  <c r="Q43" i="7" s="1"/>
  <c r="I43" i="7"/>
  <c r="H43" i="7"/>
  <c r="D43" i="7"/>
  <c r="C43" i="7"/>
  <c r="A43" i="7"/>
  <c r="W42" i="7"/>
  <c r="K42" i="7"/>
  <c r="J42" i="7"/>
  <c r="Q42" i="7" s="1"/>
  <c r="I42" i="7"/>
  <c r="N42" i="7" s="1"/>
  <c r="H42" i="7"/>
  <c r="D42" i="7"/>
  <c r="C42" i="7"/>
  <c r="A42" i="7"/>
  <c r="W41" i="7"/>
  <c r="K41" i="7"/>
  <c r="J41" i="7"/>
  <c r="I41" i="7"/>
  <c r="Q41" i="7" s="1"/>
  <c r="H41" i="7"/>
  <c r="D41" i="7"/>
  <c r="C41" i="7"/>
  <c r="A41" i="7"/>
  <c r="W40" i="7"/>
  <c r="K40" i="7"/>
  <c r="N40" i="7" s="1"/>
  <c r="O40" i="7" s="1"/>
  <c r="J40" i="7"/>
  <c r="Q40" i="7" s="1"/>
  <c r="I40" i="7"/>
  <c r="H40" i="7"/>
  <c r="D40" i="7"/>
  <c r="C40" i="7"/>
  <c r="A40" i="7"/>
  <c r="W39" i="7"/>
  <c r="N39" i="7"/>
  <c r="O39" i="7" s="1"/>
  <c r="K39" i="7"/>
  <c r="J39" i="7"/>
  <c r="Q39" i="7" s="1"/>
  <c r="I39" i="7"/>
  <c r="H39" i="7"/>
  <c r="D39" i="7"/>
  <c r="C39" i="7"/>
  <c r="A39" i="7"/>
  <c r="W38" i="7"/>
  <c r="K38" i="7"/>
  <c r="J38" i="7"/>
  <c r="Q38" i="7" s="1"/>
  <c r="Y38" i="7" s="1"/>
  <c r="Z38" i="7" s="1"/>
  <c r="I38" i="7"/>
  <c r="N38" i="7" s="1"/>
  <c r="H38" i="7"/>
  <c r="D38" i="7"/>
  <c r="C38" i="7"/>
  <c r="A38" i="7"/>
  <c r="W37" i="7"/>
  <c r="K37" i="7"/>
  <c r="J37" i="7"/>
  <c r="Q37" i="7" s="1"/>
  <c r="I37" i="7"/>
  <c r="H37" i="7"/>
  <c r="D37" i="7"/>
  <c r="C37" i="7"/>
  <c r="A37" i="7"/>
  <c r="W36" i="7"/>
  <c r="K36" i="7"/>
  <c r="J36" i="7"/>
  <c r="Q36" i="7" s="1"/>
  <c r="I36" i="7"/>
  <c r="N36" i="7" s="1"/>
  <c r="H36" i="7"/>
  <c r="D36" i="7"/>
  <c r="C36" i="7"/>
  <c r="A36" i="7"/>
  <c r="W35" i="7"/>
  <c r="K35" i="7"/>
  <c r="J35" i="7"/>
  <c r="I35" i="7"/>
  <c r="Q35" i="7" s="1"/>
  <c r="H35" i="7"/>
  <c r="D35" i="7"/>
  <c r="C35" i="7"/>
  <c r="A35" i="7"/>
  <c r="W34" i="7"/>
  <c r="K34" i="7"/>
  <c r="N34" i="7" s="1"/>
  <c r="O34" i="7" s="1"/>
  <c r="J34" i="7"/>
  <c r="Q34" i="7" s="1"/>
  <c r="I34" i="7"/>
  <c r="H34" i="7"/>
  <c r="D34" i="7"/>
  <c r="C34" i="7"/>
  <c r="A34" i="7"/>
  <c r="W33" i="7"/>
  <c r="N33" i="7"/>
  <c r="O33" i="7" s="1"/>
  <c r="K33" i="7"/>
  <c r="J33" i="7"/>
  <c r="Q33" i="7" s="1"/>
  <c r="I33" i="7"/>
  <c r="H33" i="7"/>
  <c r="D33" i="7"/>
  <c r="C33" i="7"/>
  <c r="A33" i="7"/>
  <c r="W32" i="7"/>
  <c r="K32" i="7"/>
  <c r="J32" i="7"/>
  <c r="Q32" i="7" s="1"/>
  <c r="Y32" i="7" s="1"/>
  <c r="Z32" i="7" s="1"/>
  <c r="I32" i="7"/>
  <c r="N32" i="7" s="1"/>
  <c r="H32" i="7"/>
  <c r="D32" i="7"/>
  <c r="C32" i="7"/>
  <c r="A32" i="7"/>
  <c r="W31" i="7"/>
  <c r="K31" i="7"/>
  <c r="J31" i="7"/>
  <c r="Q31" i="7" s="1"/>
  <c r="I31" i="7"/>
  <c r="H31" i="7"/>
  <c r="D31" i="7"/>
  <c r="C31" i="7"/>
  <c r="W30" i="7"/>
  <c r="K30" i="7"/>
  <c r="J30" i="7"/>
  <c r="I30" i="7"/>
  <c r="N30" i="7" s="1"/>
  <c r="H30" i="7"/>
  <c r="D30" i="7"/>
  <c r="C30" i="7"/>
  <c r="W29" i="7"/>
  <c r="N29" i="7"/>
  <c r="O29" i="7" s="1"/>
  <c r="K29" i="7"/>
  <c r="J29" i="7"/>
  <c r="Q29" i="7" s="1"/>
  <c r="I29" i="7"/>
  <c r="H29" i="7"/>
  <c r="D29" i="7"/>
  <c r="C29" i="7"/>
  <c r="A29" i="7"/>
  <c r="W28" i="7"/>
  <c r="K28" i="7"/>
  <c r="J28" i="7"/>
  <c r="Q28" i="7" s="1"/>
  <c r="Y28" i="7" s="1"/>
  <c r="Z28" i="7" s="1"/>
  <c r="I28" i="7"/>
  <c r="N28" i="7" s="1"/>
  <c r="H28" i="7"/>
  <c r="D28" i="7"/>
  <c r="C28" i="7"/>
  <c r="A28" i="7"/>
  <c r="W27" i="7"/>
  <c r="K27" i="7"/>
  <c r="J27" i="7"/>
  <c r="Q27" i="7" s="1"/>
  <c r="I27" i="7"/>
  <c r="H27" i="7"/>
  <c r="D27" i="7"/>
  <c r="C27" i="7"/>
  <c r="A27" i="7"/>
  <c r="W26" i="7"/>
  <c r="K26" i="7"/>
  <c r="J26" i="7"/>
  <c r="Q26" i="7" s="1"/>
  <c r="I26" i="7"/>
  <c r="N26" i="7" s="1"/>
  <c r="H26" i="7"/>
  <c r="D26" i="7"/>
  <c r="C26" i="7"/>
  <c r="A26" i="7"/>
  <c r="W25" i="7"/>
  <c r="K25" i="7"/>
  <c r="J25" i="7"/>
  <c r="I25" i="7"/>
  <c r="Q25" i="7" s="1"/>
  <c r="H25" i="7"/>
  <c r="D25" i="7"/>
  <c r="C25" i="7"/>
  <c r="A25" i="7"/>
  <c r="W24" i="7"/>
  <c r="K24" i="7"/>
  <c r="N24" i="7" s="1"/>
  <c r="O24" i="7" s="1"/>
  <c r="J24" i="7"/>
  <c r="I24" i="7"/>
  <c r="Q24" i="7" s="1"/>
  <c r="H24" i="7"/>
  <c r="D24" i="7"/>
  <c r="C24" i="7"/>
  <c r="A24" i="7"/>
  <c r="W23" i="7"/>
  <c r="N23" i="7"/>
  <c r="O23" i="7" s="1"/>
  <c r="K23" i="7"/>
  <c r="J23" i="7"/>
  <c r="Q23" i="7" s="1"/>
  <c r="I23" i="7"/>
  <c r="H23" i="7"/>
  <c r="D23" i="7"/>
  <c r="C23" i="7"/>
  <c r="A23" i="7"/>
  <c r="W22" i="7"/>
  <c r="K22" i="7"/>
  <c r="J22" i="7"/>
  <c r="Q22" i="7" s="1"/>
  <c r="Y22" i="7" s="1"/>
  <c r="Z22" i="7" s="1"/>
  <c r="I22" i="7"/>
  <c r="N22" i="7" s="1"/>
  <c r="H22" i="7"/>
  <c r="D22" i="7"/>
  <c r="C22" i="7"/>
  <c r="A22" i="7"/>
  <c r="W21" i="7"/>
  <c r="K21" i="7"/>
  <c r="J21" i="7"/>
  <c r="I21" i="7"/>
  <c r="H21" i="7"/>
  <c r="D21" i="7"/>
  <c r="C21" i="7"/>
  <c r="A21" i="7"/>
  <c r="W20" i="7"/>
  <c r="K20" i="7"/>
  <c r="J20" i="7"/>
  <c r="Q20" i="7" s="1"/>
  <c r="I20" i="7"/>
  <c r="N20" i="7" s="1"/>
  <c r="H20" i="7"/>
  <c r="D20" i="7"/>
  <c r="C20" i="7"/>
  <c r="A20" i="7"/>
  <c r="W19" i="7"/>
  <c r="K19" i="7"/>
  <c r="J19" i="7"/>
  <c r="I19" i="7"/>
  <c r="Q19" i="7" s="1"/>
  <c r="H19" i="7"/>
  <c r="D19" i="7"/>
  <c r="C19" i="7"/>
  <c r="A19" i="7"/>
  <c r="W18" i="7"/>
  <c r="K18" i="7"/>
  <c r="N18" i="7" s="1"/>
  <c r="O18" i="7" s="1"/>
  <c r="J18" i="7"/>
  <c r="I18" i="7"/>
  <c r="Q18" i="7" s="1"/>
  <c r="H18" i="7"/>
  <c r="D18" i="7"/>
  <c r="C18" i="7"/>
  <c r="A18" i="7"/>
  <c r="W17" i="7"/>
  <c r="N17" i="7"/>
  <c r="O17" i="7" s="1"/>
  <c r="K17" i="7"/>
  <c r="J17" i="7"/>
  <c r="Q17" i="7" s="1"/>
  <c r="I17" i="7"/>
  <c r="H17" i="7"/>
  <c r="D17" i="7"/>
  <c r="C17" i="7"/>
  <c r="A17" i="7"/>
  <c r="W16" i="7"/>
  <c r="K16" i="7"/>
  <c r="J16" i="7"/>
  <c r="Q16" i="7" s="1"/>
  <c r="AA16" i="7" s="1"/>
  <c r="I16" i="7"/>
  <c r="N16" i="7" s="1"/>
  <c r="H16" i="7"/>
  <c r="D16" i="7"/>
  <c r="C16" i="7"/>
  <c r="A16" i="7"/>
  <c r="W15" i="7"/>
  <c r="K15" i="7"/>
  <c r="J15" i="7"/>
  <c r="I15" i="7"/>
  <c r="H15" i="7"/>
  <c r="D15" i="7"/>
  <c r="C15" i="7"/>
  <c r="A15" i="7"/>
  <c r="W14" i="7"/>
  <c r="K14" i="7"/>
  <c r="J14" i="7"/>
  <c r="I14" i="7"/>
  <c r="N14" i="7" s="1"/>
  <c r="H14" i="7"/>
  <c r="D14" i="7"/>
  <c r="C14" i="7"/>
  <c r="A14" i="7"/>
  <c r="W13" i="7"/>
  <c r="K13" i="7"/>
  <c r="J13" i="7"/>
  <c r="Q13" i="7" s="1"/>
  <c r="I13" i="7"/>
  <c r="H13" i="7"/>
  <c r="D13" i="7"/>
  <c r="C13" i="7"/>
  <c r="A13" i="7"/>
  <c r="Q16" i="6"/>
  <c r="R16" i="6" s="1"/>
  <c r="P16" i="6"/>
  <c r="O16" i="6"/>
  <c r="M16" i="6"/>
  <c r="S16" i="6" s="1"/>
  <c r="I16" i="6"/>
  <c r="R15" i="6"/>
  <c r="Q15" i="6"/>
  <c r="P15" i="6"/>
  <c r="O15" i="6"/>
  <c r="M15" i="6"/>
  <c r="I15" i="6"/>
  <c r="S15" i="6" s="1"/>
  <c r="S14" i="6"/>
  <c r="P14" i="6"/>
  <c r="O14" i="6"/>
  <c r="M14" i="6"/>
  <c r="I14" i="6"/>
  <c r="Q14" i="6" s="1"/>
  <c r="R14" i="6" s="1"/>
  <c r="Q13" i="6"/>
  <c r="R13" i="6" s="1"/>
  <c r="P13" i="6"/>
  <c r="O13" i="6"/>
  <c r="M13" i="6"/>
  <c r="S13" i="6" s="1"/>
  <c r="I13" i="6"/>
  <c r="R12" i="6"/>
  <c r="Q12" i="6"/>
  <c r="P12" i="6"/>
  <c r="O12" i="6"/>
  <c r="M12" i="6"/>
  <c r="S12" i="6" s="1"/>
  <c r="I12" i="6"/>
  <c r="P11" i="6"/>
  <c r="O11" i="6"/>
  <c r="M11" i="6"/>
  <c r="I11" i="6"/>
  <c r="S11" i="6" s="1"/>
  <c r="Q10" i="6"/>
  <c r="R10" i="6" s="1"/>
  <c r="P10" i="6"/>
  <c r="O10" i="6"/>
  <c r="M10" i="6"/>
  <c r="S10" i="6" s="1"/>
  <c r="I10" i="6"/>
  <c r="R9" i="6"/>
  <c r="Q9" i="6"/>
  <c r="P9" i="6"/>
  <c r="O9" i="6"/>
  <c r="M9" i="6"/>
  <c r="I9" i="6"/>
  <c r="S9" i="6" s="1"/>
  <c r="P8" i="6"/>
  <c r="O8" i="6"/>
  <c r="M8" i="6"/>
  <c r="I8" i="6"/>
  <c r="Q8" i="6" s="1"/>
  <c r="R8" i="6" s="1"/>
  <c r="Q7" i="6"/>
  <c r="R7" i="6" s="1"/>
  <c r="P7" i="6"/>
  <c r="O7" i="6"/>
  <c r="M7" i="6"/>
  <c r="S7" i="6" s="1"/>
  <c r="I7" i="6"/>
  <c r="S251" i="4"/>
  <c r="P251" i="4"/>
  <c r="O251" i="4"/>
  <c r="M251" i="4"/>
  <c r="I251" i="4"/>
  <c r="Q251" i="4" s="1"/>
  <c r="R251" i="4" s="1"/>
  <c r="P250" i="4"/>
  <c r="O250" i="4"/>
  <c r="M250" i="4"/>
  <c r="S250" i="4" s="1"/>
  <c r="I250" i="4"/>
  <c r="Q250" i="4" s="1"/>
  <c r="R250" i="4" s="1"/>
  <c r="Q249" i="4"/>
  <c r="R249" i="4" s="1"/>
  <c r="P249" i="4"/>
  <c r="O249" i="4"/>
  <c r="M249" i="4"/>
  <c r="S249" i="4" s="1"/>
  <c r="I249" i="4"/>
  <c r="R248" i="4"/>
  <c r="Q248" i="4"/>
  <c r="P248" i="4"/>
  <c r="O248" i="4"/>
  <c r="M248" i="4"/>
  <c r="I248" i="4"/>
  <c r="S248" i="4" s="1"/>
  <c r="P247" i="4"/>
  <c r="O247" i="4"/>
  <c r="M247" i="4"/>
  <c r="I247" i="4"/>
  <c r="Q247" i="4" s="1"/>
  <c r="R247" i="4" s="1"/>
  <c r="P246" i="4"/>
  <c r="O246" i="4"/>
  <c r="M246" i="4"/>
  <c r="I246" i="4"/>
  <c r="Q246" i="4" s="1"/>
  <c r="R246" i="4" s="1"/>
  <c r="P245" i="4"/>
  <c r="O245" i="4"/>
  <c r="M245" i="4"/>
  <c r="S245" i="4" s="1"/>
  <c r="I245" i="4"/>
  <c r="Q245" i="4" s="1"/>
  <c r="R245" i="4" s="1"/>
  <c r="P244" i="4"/>
  <c r="O244" i="4"/>
  <c r="M244" i="4"/>
  <c r="S244" i="4" s="1"/>
  <c r="I244" i="4"/>
  <c r="Q244" i="4" s="1"/>
  <c r="R244" i="4" s="1"/>
  <c r="Q243" i="4"/>
  <c r="R243" i="4" s="1"/>
  <c r="P243" i="4"/>
  <c r="O243" i="4"/>
  <c r="M243" i="4"/>
  <c r="S243" i="4" s="1"/>
  <c r="I243" i="4"/>
  <c r="R242" i="4"/>
  <c r="Q242" i="4"/>
  <c r="P242" i="4"/>
  <c r="O242" i="4"/>
  <c r="M242" i="4"/>
  <c r="I242" i="4"/>
  <c r="S242" i="4" s="1"/>
  <c r="P241" i="4"/>
  <c r="O241" i="4"/>
  <c r="M241" i="4"/>
  <c r="I241" i="4"/>
  <c r="S241" i="4" s="1"/>
  <c r="P240" i="4"/>
  <c r="O240" i="4"/>
  <c r="M240" i="4"/>
  <c r="I240" i="4"/>
  <c r="Q240" i="4" s="1"/>
  <c r="R240" i="4" s="1"/>
  <c r="S239" i="4"/>
  <c r="P239" i="4"/>
  <c r="O239" i="4"/>
  <c r="M239" i="4"/>
  <c r="I239" i="4"/>
  <c r="Q239" i="4" s="1"/>
  <c r="R239" i="4" s="1"/>
  <c r="P238" i="4"/>
  <c r="O238" i="4"/>
  <c r="M238" i="4"/>
  <c r="S238" i="4" s="1"/>
  <c r="I238" i="4"/>
  <c r="Q238" i="4" s="1"/>
  <c r="R238" i="4" s="1"/>
  <c r="Q237" i="4"/>
  <c r="R237" i="4" s="1"/>
  <c r="P237" i="4"/>
  <c r="O237" i="4"/>
  <c r="M237" i="4"/>
  <c r="S237" i="4" s="1"/>
  <c r="I237" i="4"/>
  <c r="R236" i="4"/>
  <c r="Q236" i="4"/>
  <c r="P236" i="4"/>
  <c r="O236" i="4"/>
  <c r="M236" i="4"/>
  <c r="I236" i="4"/>
  <c r="S236" i="4" s="1"/>
  <c r="P235" i="4"/>
  <c r="O235" i="4"/>
  <c r="M235" i="4"/>
  <c r="I235" i="4"/>
  <c r="Q235" i="4" s="1"/>
  <c r="R235" i="4" s="1"/>
  <c r="Q234" i="4"/>
  <c r="R234" i="4" s="1"/>
  <c r="P234" i="4"/>
  <c r="O234" i="4"/>
  <c r="M234" i="4"/>
  <c r="S234" i="4" s="1"/>
  <c r="I234" i="4"/>
  <c r="R233" i="4"/>
  <c r="P233" i="4"/>
  <c r="O233" i="4"/>
  <c r="M233" i="4"/>
  <c r="S233" i="4" s="1"/>
  <c r="I233" i="4"/>
  <c r="Q233" i="4" s="1"/>
  <c r="P232" i="4"/>
  <c r="O232" i="4"/>
  <c r="M232" i="4"/>
  <c r="S232" i="4" s="1"/>
  <c r="I232" i="4"/>
  <c r="Q232" i="4" s="1"/>
  <c r="R232" i="4" s="1"/>
  <c r="Q231" i="4"/>
  <c r="R231" i="4" s="1"/>
  <c r="P231" i="4"/>
  <c r="O231" i="4"/>
  <c r="M231" i="4"/>
  <c r="S231" i="4" s="1"/>
  <c r="I231" i="4"/>
  <c r="R230" i="4"/>
  <c r="Q230" i="4"/>
  <c r="P230" i="4"/>
  <c r="O230" i="4"/>
  <c r="M230" i="4"/>
  <c r="I230" i="4"/>
  <c r="S230" i="4" s="1"/>
  <c r="P229" i="4"/>
  <c r="O229" i="4"/>
  <c r="M229" i="4"/>
  <c r="I229" i="4"/>
  <c r="Q229" i="4" s="1"/>
  <c r="R229" i="4" s="1"/>
  <c r="Q228" i="4"/>
  <c r="R228" i="4" s="1"/>
  <c r="P228" i="4"/>
  <c r="O228" i="4"/>
  <c r="M228" i="4"/>
  <c r="S228" i="4" s="1"/>
  <c r="I228" i="4"/>
  <c r="R227" i="4"/>
  <c r="P227" i="4"/>
  <c r="O227" i="4"/>
  <c r="M227" i="4"/>
  <c r="S227" i="4" s="1"/>
  <c r="I227" i="4"/>
  <c r="Q227" i="4" s="1"/>
  <c r="P226" i="4"/>
  <c r="O226" i="4"/>
  <c r="M226" i="4"/>
  <c r="S226" i="4" s="1"/>
  <c r="I226" i="4"/>
  <c r="Q226" i="4" s="1"/>
  <c r="R226" i="4" s="1"/>
  <c r="Q225" i="4"/>
  <c r="R225" i="4" s="1"/>
  <c r="P225" i="4"/>
  <c r="O225" i="4"/>
  <c r="M225" i="4"/>
  <c r="S225" i="4" s="1"/>
  <c r="I225" i="4"/>
  <c r="R224" i="4"/>
  <c r="Q224" i="4"/>
  <c r="P224" i="4"/>
  <c r="O224" i="4"/>
  <c r="M224" i="4"/>
  <c r="I224" i="4"/>
  <c r="S224" i="4" s="1"/>
  <c r="P223" i="4"/>
  <c r="O223" i="4"/>
  <c r="M223" i="4"/>
  <c r="I223" i="4"/>
  <c r="Q223" i="4" s="1"/>
  <c r="R223" i="4" s="1"/>
  <c r="Q222" i="4"/>
  <c r="R222" i="4" s="1"/>
  <c r="P222" i="4"/>
  <c r="O222" i="4"/>
  <c r="M222" i="4"/>
  <c r="S222" i="4" s="1"/>
  <c r="I222" i="4"/>
  <c r="R221" i="4"/>
  <c r="P221" i="4"/>
  <c r="O221" i="4"/>
  <c r="M221" i="4"/>
  <c r="S221" i="4" s="1"/>
  <c r="I221" i="4"/>
  <c r="Q221" i="4" s="1"/>
  <c r="Q220" i="4"/>
  <c r="R220" i="4" s="1"/>
  <c r="P220" i="4"/>
  <c r="O220" i="4"/>
  <c r="M220" i="4"/>
  <c r="S220" i="4" s="1"/>
  <c r="I220" i="4"/>
  <c r="Q219" i="4"/>
  <c r="R219" i="4" s="1"/>
  <c r="P219" i="4"/>
  <c r="O219" i="4"/>
  <c r="M219" i="4"/>
  <c r="S219" i="4" s="1"/>
  <c r="I219" i="4"/>
  <c r="R218" i="4"/>
  <c r="Q218" i="4"/>
  <c r="P218" i="4"/>
  <c r="O218" i="4"/>
  <c r="M218" i="4"/>
  <c r="S218" i="4" s="1"/>
  <c r="I218" i="4"/>
  <c r="P217" i="4"/>
  <c r="O217" i="4"/>
  <c r="M217" i="4"/>
  <c r="I217" i="4"/>
  <c r="S217" i="4" s="1"/>
  <c r="Q216" i="4"/>
  <c r="R216" i="4" s="1"/>
  <c r="P216" i="4"/>
  <c r="O216" i="4"/>
  <c r="M216" i="4"/>
  <c r="S216" i="4" s="1"/>
  <c r="I216" i="4"/>
  <c r="R215" i="4"/>
  <c r="Q215" i="4"/>
  <c r="P215" i="4"/>
  <c r="O215" i="4"/>
  <c r="M215" i="4"/>
  <c r="S215" i="4" s="1"/>
  <c r="I215" i="4"/>
  <c r="P214" i="4"/>
  <c r="O214" i="4"/>
  <c r="M214" i="4"/>
  <c r="I214" i="4"/>
  <c r="Q214" i="4" s="1"/>
  <c r="R214" i="4" s="1"/>
  <c r="Q213" i="4"/>
  <c r="R213" i="4" s="1"/>
  <c r="P213" i="4"/>
  <c r="O213" i="4"/>
  <c r="M213" i="4"/>
  <c r="S213" i="4" s="1"/>
  <c r="I213" i="4"/>
  <c r="R212" i="4"/>
  <c r="Q212" i="4"/>
  <c r="P212" i="4"/>
  <c r="O212" i="4"/>
  <c r="M212" i="4"/>
  <c r="S212" i="4" s="1"/>
  <c r="I212" i="4"/>
  <c r="P211" i="4"/>
  <c r="O211" i="4"/>
  <c r="M211" i="4"/>
  <c r="I211" i="4"/>
  <c r="S211" i="4" s="1"/>
  <c r="Q210" i="4"/>
  <c r="R210" i="4" s="1"/>
  <c r="P210" i="4"/>
  <c r="O210" i="4"/>
  <c r="M210" i="4"/>
  <c r="S210" i="4" s="1"/>
  <c r="I210" i="4"/>
  <c r="R209" i="4"/>
  <c r="Q209" i="4"/>
  <c r="P209" i="4"/>
  <c r="O209" i="4"/>
  <c r="M209" i="4"/>
  <c r="S209" i="4" s="1"/>
  <c r="I209" i="4"/>
  <c r="P208" i="4"/>
  <c r="O208" i="4"/>
  <c r="M208" i="4"/>
  <c r="I208" i="4"/>
  <c r="Q208" i="4" s="1"/>
  <c r="R208" i="4" s="1"/>
  <c r="Q207" i="4"/>
  <c r="R207" i="4" s="1"/>
  <c r="P207" i="4"/>
  <c r="O207" i="4"/>
  <c r="M207" i="4"/>
  <c r="S207" i="4" s="1"/>
  <c r="I207" i="4"/>
  <c r="R206" i="4"/>
  <c r="Q206" i="4"/>
  <c r="P206" i="4"/>
  <c r="O206" i="4"/>
  <c r="M206" i="4"/>
  <c r="S206" i="4" s="1"/>
  <c r="I206" i="4"/>
  <c r="P205" i="4"/>
  <c r="O205" i="4"/>
  <c r="M205" i="4"/>
  <c r="I205" i="4"/>
  <c r="S205" i="4" s="1"/>
  <c r="Q204" i="4"/>
  <c r="R204" i="4" s="1"/>
  <c r="P204" i="4"/>
  <c r="O204" i="4"/>
  <c r="M204" i="4"/>
  <c r="S204" i="4" s="1"/>
  <c r="I204" i="4"/>
  <c r="R203" i="4"/>
  <c r="Q203" i="4"/>
  <c r="P203" i="4"/>
  <c r="O203" i="4"/>
  <c r="M203" i="4"/>
  <c r="S203" i="4" s="1"/>
  <c r="I203" i="4"/>
  <c r="P202" i="4"/>
  <c r="O202" i="4"/>
  <c r="M202" i="4"/>
  <c r="I202" i="4"/>
  <c r="Q202" i="4" s="1"/>
  <c r="R202" i="4" s="1"/>
  <c r="Q201" i="4"/>
  <c r="R201" i="4" s="1"/>
  <c r="P201" i="4"/>
  <c r="O201" i="4"/>
  <c r="M201" i="4"/>
  <c r="S201" i="4" s="1"/>
  <c r="I201" i="4"/>
  <c r="R200" i="4"/>
  <c r="Q200" i="4"/>
  <c r="P200" i="4"/>
  <c r="O200" i="4"/>
  <c r="M200" i="4"/>
  <c r="S200" i="4" s="1"/>
  <c r="I200" i="4"/>
  <c r="P199" i="4"/>
  <c r="O199" i="4"/>
  <c r="M199" i="4"/>
  <c r="I199" i="4"/>
  <c r="S199" i="4" s="1"/>
  <c r="Q198" i="4"/>
  <c r="R198" i="4" s="1"/>
  <c r="P198" i="4"/>
  <c r="O198" i="4"/>
  <c r="M198" i="4"/>
  <c r="S198" i="4" s="1"/>
  <c r="I198" i="4"/>
  <c r="R197" i="4"/>
  <c r="Q197" i="4"/>
  <c r="P197" i="4"/>
  <c r="O197" i="4"/>
  <c r="M197" i="4"/>
  <c r="S197" i="4" s="1"/>
  <c r="I197" i="4"/>
  <c r="P196" i="4"/>
  <c r="O196" i="4"/>
  <c r="M196" i="4"/>
  <c r="I196" i="4"/>
  <c r="Q196" i="4" s="1"/>
  <c r="R196" i="4" s="1"/>
  <c r="Q195" i="4"/>
  <c r="R195" i="4" s="1"/>
  <c r="P195" i="4"/>
  <c r="O195" i="4"/>
  <c r="M195" i="4"/>
  <c r="S195" i="4" s="1"/>
  <c r="I195" i="4"/>
  <c r="R194" i="4"/>
  <c r="Q194" i="4"/>
  <c r="P194" i="4"/>
  <c r="O194" i="4"/>
  <c r="M194" i="4"/>
  <c r="S194" i="4" s="1"/>
  <c r="I194" i="4"/>
  <c r="P193" i="4"/>
  <c r="O193" i="4"/>
  <c r="M193" i="4"/>
  <c r="I193" i="4"/>
  <c r="S193" i="4" s="1"/>
  <c r="Q192" i="4"/>
  <c r="R192" i="4" s="1"/>
  <c r="P192" i="4"/>
  <c r="O192" i="4"/>
  <c r="M192" i="4"/>
  <c r="S192" i="4" s="1"/>
  <c r="I192" i="4"/>
  <c r="R191" i="4"/>
  <c r="Q191" i="4"/>
  <c r="P191" i="4"/>
  <c r="O191" i="4"/>
  <c r="M191" i="4"/>
  <c r="S191" i="4" s="1"/>
  <c r="I191" i="4"/>
  <c r="P190" i="4"/>
  <c r="O190" i="4"/>
  <c r="M190" i="4"/>
  <c r="I190" i="4"/>
  <c r="Q190" i="4" s="1"/>
  <c r="R190" i="4" s="1"/>
  <c r="Q189" i="4"/>
  <c r="R189" i="4" s="1"/>
  <c r="P189" i="4"/>
  <c r="O189" i="4"/>
  <c r="M189" i="4"/>
  <c r="S189" i="4" s="1"/>
  <c r="I189" i="4"/>
  <c r="R188" i="4"/>
  <c r="Q188" i="4"/>
  <c r="P188" i="4"/>
  <c r="O188" i="4"/>
  <c r="M188" i="4"/>
  <c r="S188" i="4" s="1"/>
  <c r="I188" i="4"/>
  <c r="P187" i="4"/>
  <c r="O187" i="4"/>
  <c r="M187" i="4"/>
  <c r="I187" i="4"/>
  <c r="S187" i="4" s="1"/>
  <c r="Q186" i="4"/>
  <c r="R186" i="4" s="1"/>
  <c r="P186" i="4"/>
  <c r="O186" i="4"/>
  <c r="M186" i="4"/>
  <c r="S186" i="4" s="1"/>
  <c r="I186" i="4"/>
  <c r="R185" i="4"/>
  <c r="Q185" i="4"/>
  <c r="P185" i="4"/>
  <c r="O185" i="4"/>
  <c r="M185" i="4"/>
  <c r="S185" i="4" s="1"/>
  <c r="I185" i="4"/>
  <c r="P184" i="4"/>
  <c r="O184" i="4"/>
  <c r="M184" i="4"/>
  <c r="I184" i="4"/>
  <c r="Q184" i="4" s="1"/>
  <c r="R184" i="4" s="1"/>
  <c r="Q183" i="4"/>
  <c r="R183" i="4" s="1"/>
  <c r="P183" i="4"/>
  <c r="O183" i="4"/>
  <c r="M183" i="4"/>
  <c r="S183" i="4" s="1"/>
  <c r="I183" i="4"/>
  <c r="R182" i="4"/>
  <c r="Q182" i="4"/>
  <c r="P182" i="4"/>
  <c r="O182" i="4"/>
  <c r="M182" i="4"/>
  <c r="S182" i="4" s="1"/>
  <c r="I182" i="4"/>
  <c r="P181" i="4"/>
  <c r="O181" i="4"/>
  <c r="M181" i="4"/>
  <c r="I181" i="4"/>
  <c r="S181" i="4" s="1"/>
  <c r="Q180" i="4"/>
  <c r="R180" i="4" s="1"/>
  <c r="P180" i="4"/>
  <c r="O180" i="4"/>
  <c r="M180" i="4"/>
  <c r="S180" i="4" s="1"/>
  <c r="I180" i="4"/>
  <c r="R179" i="4"/>
  <c r="Q179" i="4"/>
  <c r="P179" i="4"/>
  <c r="O179" i="4"/>
  <c r="M179" i="4"/>
  <c r="S179" i="4" s="1"/>
  <c r="I179" i="4"/>
  <c r="P178" i="4"/>
  <c r="O178" i="4"/>
  <c r="M178" i="4"/>
  <c r="I178" i="4"/>
  <c r="Q178" i="4" s="1"/>
  <c r="R178" i="4" s="1"/>
  <c r="Q177" i="4"/>
  <c r="R177" i="4" s="1"/>
  <c r="P177" i="4"/>
  <c r="O177" i="4"/>
  <c r="M177" i="4"/>
  <c r="S177" i="4" s="1"/>
  <c r="I177" i="4"/>
  <c r="R176" i="4"/>
  <c r="Q176" i="4"/>
  <c r="P176" i="4"/>
  <c r="O176" i="4"/>
  <c r="M176" i="4"/>
  <c r="S176" i="4" s="1"/>
  <c r="I176" i="4"/>
  <c r="P175" i="4"/>
  <c r="O175" i="4"/>
  <c r="M175" i="4"/>
  <c r="I175" i="4"/>
  <c r="S175" i="4" s="1"/>
  <c r="Q174" i="4"/>
  <c r="R174" i="4" s="1"/>
  <c r="P174" i="4"/>
  <c r="O174" i="4"/>
  <c r="M174" i="4"/>
  <c r="S174" i="4" s="1"/>
  <c r="I174" i="4"/>
  <c r="R173" i="4"/>
  <c r="Q173" i="4"/>
  <c r="P173" i="4"/>
  <c r="O173" i="4"/>
  <c r="M173" i="4"/>
  <c r="S173" i="4" s="1"/>
  <c r="I173" i="4"/>
  <c r="P172" i="4"/>
  <c r="O172" i="4"/>
  <c r="M172" i="4"/>
  <c r="I172" i="4"/>
  <c r="Q172" i="4" s="1"/>
  <c r="R172" i="4" s="1"/>
  <c r="Q171" i="4"/>
  <c r="R171" i="4" s="1"/>
  <c r="P171" i="4"/>
  <c r="O171" i="4"/>
  <c r="M171" i="4"/>
  <c r="S171" i="4" s="1"/>
  <c r="I171" i="4"/>
  <c r="R170" i="4"/>
  <c r="Q170" i="4"/>
  <c r="P170" i="4"/>
  <c r="O170" i="4"/>
  <c r="M170" i="4"/>
  <c r="S170" i="4" s="1"/>
  <c r="I170" i="4"/>
  <c r="P169" i="4"/>
  <c r="O169" i="4"/>
  <c r="M169" i="4"/>
  <c r="I169" i="4"/>
  <c r="S169" i="4" s="1"/>
  <c r="Q168" i="4"/>
  <c r="R168" i="4" s="1"/>
  <c r="P168" i="4"/>
  <c r="O168" i="4"/>
  <c r="M168" i="4"/>
  <c r="S168" i="4" s="1"/>
  <c r="I168" i="4"/>
  <c r="R167" i="4"/>
  <c r="Q167" i="4"/>
  <c r="P167" i="4"/>
  <c r="O167" i="4"/>
  <c r="M167" i="4"/>
  <c r="S167" i="4" s="1"/>
  <c r="I167" i="4"/>
  <c r="P166" i="4"/>
  <c r="O166" i="4"/>
  <c r="M166" i="4"/>
  <c r="I166" i="4"/>
  <c r="Q166" i="4" s="1"/>
  <c r="R166" i="4" s="1"/>
  <c r="Q165" i="4"/>
  <c r="R165" i="4" s="1"/>
  <c r="P165" i="4"/>
  <c r="O165" i="4"/>
  <c r="M165" i="4"/>
  <c r="S165" i="4" s="1"/>
  <c r="I165" i="4"/>
  <c r="R164" i="4"/>
  <c r="Q164" i="4"/>
  <c r="P164" i="4"/>
  <c r="O164" i="4"/>
  <c r="M164" i="4"/>
  <c r="S164" i="4" s="1"/>
  <c r="I164" i="4"/>
  <c r="P163" i="4"/>
  <c r="O163" i="4"/>
  <c r="M163" i="4"/>
  <c r="I163" i="4"/>
  <c r="S163" i="4" s="1"/>
  <c r="Q162" i="4"/>
  <c r="R162" i="4" s="1"/>
  <c r="P162" i="4"/>
  <c r="O162" i="4"/>
  <c r="M162" i="4"/>
  <c r="S162" i="4" s="1"/>
  <c r="I162" i="4"/>
  <c r="R161" i="4"/>
  <c r="Q161" i="4"/>
  <c r="P161" i="4"/>
  <c r="O161" i="4"/>
  <c r="M161" i="4"/>
  <c r="S161" i="4" s="1"/>
  <c r="I161" i="4"/>
  <c r="P160" i="4"/>
  <c r="O160" i="4"/>
  <c r="M160" i="4"/>
  <c r="I160" i="4"/>
  <c r="Q160" i="4" s="1"/>
  <c r="R160" i="4" s="1"/>
  <c r="Q159" i="4"/>
  <c r="R159" i="4" s="1"/>
  <c r="P159" i="4"/>
  <c r="O159" i="4"/>
  <c r="M159" i="4"/>
  <c r="S159" i="4" s="1"/>
  <c r="I159" i="4"/>
  <c r="R158" i="4"/>
  <c r="Q158" i="4"/>
  <c r="P158" i="4"/>
  <c r="O158" i="4"/>
  <c r="M158" i="4"/>
  <c r="S158" i="4" s="1"/>
  <c r="I158" i="4"/>
  <c r="P157" i="4"/>
  <c r="O157" i="4"/>
  <c r="M157" i="4"/>
  <c r="I157" i="4"/>
  <c r="S157" i="4" s="1"/>
  <c r="Q156" i="4"/>
  <c r="R156" i="4" s="1"/>
  <c r="P156" i="4"/>
  <c r="O156" i="4"/>
  <c r="M156" i="4"/>
  <c r="S156" i="4" s="1"/>
  <c r="I156" i="4"/>
  <c r="R155" i="4"/>
  <c r="Q155" i="4"/>
  <c r="P155" i="4"/>
  <c r="O155" i="4"/>
  <c r="M155" i="4"/>
  <c r="S155" i="4" s="1"/>
  <c r="I155" i="4"/>
  <c r="P154" i="4"/>
  <c r="O154" i="4"/>
  <c r="M154" i="4"/>
  <c r="I154" i="4"/>
  <c r="Q154" i="4" s="1"/>
  <c r="R154" i="4" s="1"/>
  <c r="Q153" i="4"/>
  <c r="R153" i="4" s="1"/>
  <c r="P153" i="4"/>
  <c r="O153" i="4"/>
  <c r="M153" i="4"/>
  <c r="S153" i="4" s="1"/>
  <c r="I153" i="4"/>
  <c r="R152" i="4"/>
  <c r="Q152" i="4"/>
  <c r="P152" i="4"/>
  <c r="O152" i="4"/>
  <c r="M152" i="4"/>
  <c r="S152" i="4" s="1"/>
  <c r="I152" i="4"/>
  <c r="P151" i="4"/>
  <c r="O151" i="4"/>
  <c r="M151" i="4"/>
  <c r="I151" i="4"/>
  <c r="S151" i="4" s="1"/>
  <c r="Q150" i="4"/>
  <c r="R150" i="4" s="1"/>
  <c r="P150" i="4"/>
  <c r="O150" i="4"/>
  <c r="M150" i="4"/>
  <c r="S150" i="4" s="1"/>
  <c r="I150" i="4"/>
  <c r="R149" i="4"/>
  <c r="Q149" i="4"/>
  <c r="P149" i="4"/>
  <c r="O149" i="4"/>
  <c r="M149" i="4"/>
  <c r="S149" i="4" s="1"/>
  <c r="I149" i="4"/>
  <c r="P148" i="4"/>
  <c r="O148" i="4"/>
  <c r="M148" i="4"/>
  <c r="I148" i="4"/>
  <c r="Q148" i="4" s="1"/>
  <c r="R148" i="4" s="1"/>
  <c r="Q147" i="4"/>
  <c r="R147" i="4" s="1"/>
  <c r="P147" i="4"/>
  <c r="O147" i="4"/>
  <c r="M147" i="4"/>
  <c r="S147" i="4" s="1"/>
  <c r="I147" i="4"/>
  <c r="R146" i="4"/>
  <c r="Q146" i="4"/>
  <c r="P146" i="4"/>
  <c r="O146" i="4"/>
  <c r="M146" i="4"/>
  <c r="S146" i="4" s="1"/>
  <c r="I146" i="4"/>
  <c r="P145" i="4"/>
  <c r="O145" i="4"/>
  <c r="M145" i="4"/>
  <c r="I145" i="4"/>
  <c r="S145" i="4" s="1"/>
  <c r="Q144" i="4"/>
  <c r="R144" i="4" s="1"/>
  <c r="P144" i="4"/>
  <c r="O144" i="4"/>
  <c r="M144" i="4"/>
  <c r="S144" i="4" s="1"/>
  <c r="I144" i="4"/>
  <c r="R143" i="4"/>
  <c r="Q143" i="4"/>
  <c r="P143" i="4"/>
  <c r="O143" i="4"/>
  <c r="M143" i="4"/>
  <c r="S143" i="4" s="1"/>
  <c r="I143" i="4"/>
  <c r="P142" i="4"/>
  <c r="O142" i="4"/>
  <c r="M142" i="4"/>
  <c r="I142" i="4"/>
  <c r="Q142" i="4" s="1"/>
  <c r="R142" i="4" s="1"/>
  <c r="Q141" i="4"/>
  <c r="R141" i="4" s="1"/>
  <c r="P141" i="4"/>
  <c r="O141" i="4"/>
  <c r="M141" i="4"/>
  <c r="S141" i="4" s="1"/>
  <c r="I141" i="4"/>
  <c r="R140" i="4"/>
  <c r="Q140" i="4"/>
  <c r="P140" i="4"/>
  <c r="O140" i="4"/>
  <c r="M140" i="4"/>
  <c r="S140" i="4" s="1"/>
  <c r="I140" i="4"/>
  <c r="P139" i="4"/>
  <c r="O139" i="4"/>
  <c r="M139" i="4"/>
  <c r="I139" i="4"/>
  <c r="S139" i="4" s="1"/>
  <c r="Q138" i="4"/>
  <c r="R138" i="4" s="1"/>
  <c r="P138" i="4"/>
  <c r="O138" i="4"/>
  <c r="M138" i="4"/>
  <c r="S138" i="4" s="1"/>
  <c r="I138" i="4"/>
  <c r="R137" i="4"/>
  <c r="Q137" i="4"/>
  <c r="P137" i="4"/>
  <c r="O137" i="4"/>
  <c r="M137" i="4"/>
  <c r="S137" i="4" s="1"/>
  <c r="I137" i="4"/>
  <c r="P136" i="4"/>
  <c r="O136" i="4"/>
  <c r="M136" i="4"/>
  <c r="I136" i="4"/>
  <c r="Q136" i="4" s="1"/>
  <c r="R136" i="4" s="1"/>
  <c r="Q135" i="4"/>
  <c r="R135" i="4" s="1"/>
  <c r="P135" i="4"/>
  <c r="O135" i="4"/>
  <c r="M135" i="4"/>
  <c r="S135" i="4" s="1"/>
  <c r="I135" i="4"/>
  <c r="R134" i="4"/>
  <c r="Q134" i="4"/>
  <c r="P134" i="4"/>
  <c r="O134" i="4"/>
  <c r="M134" i="4"/>
  <c r="S134" i="4" s="1"/>
  <c r="I134" i="4"/>
  <c r="P133" i="4"/>
  <c r="O133" i="4"/>
  <c r="M133" i="4"/>
  <c r="I133" i="4"/>
  <c r="S133" i="4" s="1"/>
  <c r="Q132" i="4"/>
  <c r="R132" i="4" s="1"/>
  <c r="P132" i="4"/>
  <c r="O132" i="4"/>
  <c r="M132" i="4"/>
  <c r="S132" i="4" s="1"/>
  <c r="I132" i="4"/>
  <c r="R131" i="4"/>
  <c r="Q131" i="4"/>
  <c r="P131" i="4"/>
  <c r="O131" i="4"/>
  <c r="M131" i="4"/>
  <c r="S131" i="4" s="1"/>
  <c r="I131" i="4"/>
  <c r="P130" i="4"/>
  <c r="O130" i="4"/>
  <c r="M130" i="4"/>
  <c r="I130" i="4"/>
  <c r="Q130" i="4" s="1"/>
  <c r="R130" i="4" s="1"/>
  <c r="Q129" i="4"/>
  <c r="R129" i="4" s="1"/>
  <c r="P129" i="4"/>
  <c r="O129" i="4"/>
  <c r="M129" i="4"/>
  <c r="S129" i="4" s="1"/>
  <c r="I129" i="4"/>
  <c r="R128" i="4"/>
  <c r="Q128" i="4"/>
  <c r="P128" i="4"/>
  <c r="O128" i="4"/>
  <c r="M128" i="4"/>
  <c r="S128" i="4" s="1"/>
  <c r="I128" i="4"/>
  <c r="P127" i="4"/>
  <c r="O127" i="4"/>
  <c r="M127" i="4"/>
  <c r="I127" i="4"/>
  <c r="S127" i="4" s="1"/>
  <c r="Q126" i="4"/>
  <c r="R126" i="4" s="1"/>
  <c r="P126" i="4"/>
  <c r="O126" i="4"/>
  <c r="M126" i="4"/>
  <c r="S126" i="4" s="1"/>
  <c r="I126" i="4"/>
  <c r="R125" i="4"/>
  <c r="Q125" i="4"/>
  <c r="P125" i="4"/>
  <c r="O125" i="4"/>
  <c r="M125" i="4"/>
  <c r="S125" i="4" s="1"/>
  <c r="I125" i="4"/>
  <c r="P124" i="4"/>
  <c r="O124" i="4"/>
  <c r="M124" i="4"/>
  <c r="I124" i="4"/>
  <c r="Q124" i="4" s="1"/>
  <c r="R124" i="4" s="1"/>
  <c r="Q123" i="4"/>
  <c r="R123" i="4" s="1"/>
  <c r="P123" i="4"/>
  <c r="O123" i="4"/>
  <c r="M123" i="4"/>
  <c r="S123" i="4" s="1"/>
  <c r="I123" i="4"/>
  <c r="R122" i="4"/>
  <c r="Q122" i="4"/>
  <c r="P122" i="4"/>
  <c r="O122" i="4"/>
  <c r="M122" i="4"/>
  <c r="S122" i="4" s="1"/>
  <c r="I122" i="4"/>
  <c r="P121" i="4"/>
  <c r="O121" i="4"/>
  <c r="M121" i="4"/>
  <c r="I121" i="4"/>
  <c r="S121" i="4" s="1"/>
  <c r="Q120" i="4"/>
  <c r="R120" i="4" s="1"/>
  <c r="P120" i="4"/>
  <c r="O120" i="4"/>
  <c r="M120" i="4"/>
  <c r="S120" i="4" s="1"/>
  <c r="I120" i="4"/>
  <c r="R119" i="4"/>
  <c r="Q119" i="4"/>
  <c r="P119" i="4"/>
  <c r="O119" i="4"/>
  <c r="M119" i="4"/>
  <c r="S119" i="4" s="1"/>
  <c r="I119" i="4"/>
  <c r="P118" i="4"/>
  <c r="O118" i="4"/>
  <c r="M118" i="4"/>
  <c r="I118" i="4"/>
  <c r="Q118" i="4" s="1"/>
  <c r="R118" i="4" s="1"/>
  <c r="Q117" i="4"/>
  <c r="R117" i="4" s="1"/>
  <c r="P117" i="4"/>
  <c r="O117" i="4"/>
  <c r="M117" i="4"/>
  <c r="S117" i="4" s="1"/>
  <c r="I117" i="4"/>
  <c r="R116" i="4"/>
  <c r="Q116" i="4"/>
  <c r="P116" i="4"/>
  <c r="O116" i="4"/>
  <c r="M116" i="4"/>
  <c r="S116" i="4" s="1"/>
  <c r="I116" i="4"/>
  <c r="P115" i="4"/>
  <c r="O115" i="4"/>
  <c r="M115" i="4"/>
  <c r="I115" i="4"/>
  <c r="S115" i="4" s="1"/>
  <c r="Q114" i="4"/>
  <c r="R114" i="4" s="1"/>
  <c r="P114" i="4"/>
  <c r="O114" i="4"/>
  <c r="M114" i="4"/>
  <c r="S114" i="4" s="1"/>
  <c r="I114" i="4"/>
  <c r="R113" i="4"/>
  <c r="Q113" i="4"/>
  <c r="P113" i="4"/>
  <c r="O113" i="4"/>
  <c r="M113" i="4"/>
  <c r="S113" i="4" s="1"/>
  <c r="I113" i="4"/>
  <c r="P112" i="4"/>
  <c r="O112" i="4"/>
  <c r="M112" i="4"/>
  <c r="I112" i="4"/>
  <c r="Q112" i="4" s="1"/>
  <c r="R112" i="4" s="1"/>
  <c r="Q111" i="4"/>
  <c r="R111" i="4" s="1"/>
  <c r="P111" i="4"/>
  <c r="O111" i="4"/>
  <c r="M111" i="4"/>
  <c r="S111" i="4" s="1"/>
  <c r="I111" i="4"/>
  <c r="R110" i="4"/>
  <c r="Q110" i="4"/>
  <c r="P110" i="4"/>
  <c r="O110" i="4"/>
  <c r="M110" i="4"/>
  <c r="S110" i="4" s="1"/>
  <c r="I110" i="4"/>
  <c r="P109" i="4"/>
  <c r="O109" i="4"/>
  <c r="M109" i="4"/>
  <c r="I109" i="4"/>
  <c r="S109" i="4" s="1"/>
  <c r="Q108" i="4"/>
  <c r="R108" i="4" s="1"/>
  <c r="P108" i="4"/>
  <c r="O108" i="4"/>
  <c r="M108" i="4"/>
  <c r="S108" i="4" s="1"/>
  <c r="I108" i="4"/>
  <c r="R107" i="4"/>
  <c r="Q107" i="4"/>
  <c r="P107" i="4"/>
  <c r="O107" i="4"/>
  <c r="M107" i="4"/>
  <c r="S107" i="4" s="1"/>
  <c r="I107" i="4"/>
  <c r="P106" i="4"/>
  <c r="O106" i="4"/>
  <c r="M106" i="4"/>
  <c r="I106" i="4"/>
  <c r="Q106" i="4" s="1"/>
  <c r="R106" i="4" s="1"/>
  <c r="Q105" i="4"/>
  <c r="R105" i="4" s="1"/>
  <c r="P105" i="4"/>
  <c r="O105" i="4"/>
  <c r="M105" i="4"/>
  <c r="S105" i="4" s="1"/>
  <c r="I105" i="4"/>
  <c r="R104" i="4"/>
  <c r="Q104" i="4"/>
  <c r="P104" i="4"/>
  <c r="O104" i="4"/>
  <c r="M104" i="4"/>
  <c r="S104" i="4" s="1"/>
  <c r="I104" i="4"/>
  <c r="P103" i="4"/>
  <c r="O103" i="4"/>
  <c r="M103" i="4"/>
  <c r="I103" i="4"/>
  <c r="S103" i="4" s="1"/>
  <c r="Q102" i="4"/>
  <c r="R102" i="4" s="1"/>
  <c r="P102" i="4"/>
  <c r="O102" i="4"/>
  <c r="M102" i="4"/>
  <c r="S102" i="4" s="1"/>
  <c r="I102" i="4"/>
  <c r="R101" i="4"/>
  <c r="Q101" i="4"/>
  <c r="P101" i="4"/>
  <c r="O101" i="4"/>
  <c r="M101" i="4"/>
  <c r="S101" i="4" s="1"/>
  <c r="I101" i="4"/>
  <c r="P100" i="4"/>
  <c r="O100" i="4"/>
  <c r="M100" i="4"/>
  <c r="I100" i="4"/>
  <c r="Q100" i="4" s="1"/>
  <c r="R100" i="4" s="1"/>
  <c r="Q99" i="4"/>
  <c r="R99" i="4" s="1"/>
  <c r="P99" i="4"/>
  <c r="O99" i="4"/>
  <c r="M99" i="4"/>
  <c r="S99" i="4" s="1"/>
  <c r="I99" i="4"/>
  <c r="R98" i="4"/>
  <c r="Q98" i="4"/>
  <c r="P98" i="4"/>
  <c r="O98" i="4"/>
  <c r="M98" i="4"/>
  <c r="S98" i="4" s="1"/>
  <c r="I98" i="4"/>
  <c r="P97" i="4"/>
  <c r="O97" i="4"/>
  <c r="M97" i="4"/>
  <c r="I97" i="4"/>
  <c r="S97" i="4" s="1"/>
  <c r="Q96" i="4"/>
  <c r="R96" i="4" s="1"/>
  <c r="P96" i="4"/>
  <c r="O96" i="4"/>
  <c r="M96" i="4"/>
  <c r="S96" i="4" s="1"/>
  <c r="I96" i="4"/>
  <c r="R95" i="4"/>
  <c r="Q95" i="4"/>
  <c r="P95" i="4"/>
  <c r="O95" i="4"/>
  <c r="M95" i="4"/>
  <c r="S95" i="4" s="1"/>
  <c r="I95" i="4"/>
  <c r="P94" i="4"/>
  <c r="O94" i="4"/>
  <c r="M94" i="4"/>
  <c r="I94" i="4"/>
  <c r="Q94" i="4" s="1"/>
  <c r="R94" i="4" s="1"/>
  <c r="Q93" i="4"/>
  <c r="R93" i="4" s="1"/>
  <c r="P93" i="4"/>
  <c r="O93" i="4"/>
  <c r="M93" i="4"/>
  <c r="S93" i="4" s="1"/>
  <c r="I93" i="4"/>
  <c r="R92" i="4"/>
  <c r="Q92" i="4"/>
  <c r="P92" i="4"/>
  <c r="O92" i="4"/>
  <c r="M92" i="4"/>
  <c r="S92" i="4" s="1"/>
  <c r="I92" i="4"/>
  <c r="P91" i="4"/>
  <c r="O91" i="4"/>
  <c r="M91" i="4"/>
  <c r="I91" i="4"/>
  <c r="S91" i="4" s="1"/>
  <c r="Q90" i="4"/>
  <c r="R90" i="4" s="1"/>
  <c r="P90" i="4"/>
  <c r="O90" i="4"/>
  <c r="M90" i="4"/>
  <c r="S90" i="4" s="1"/>
  <c r="I90" i="4"/>
  <c r="R89" i="4"/>
  <c r="Q89" i="4"/>
  <c r="P89" i="4"/>
  <c r="O89" i="4"/>
  <c r="M89" i="4"/>
  <c r="S89" i="4" s="1"/>
  <c r="I89" i="4"/>
  <c r="P88" i="4"/>
  <c r="O88" i="4"/>
  <c r="M88" i="4"/>
  <c r="I88" i="4"/>
  <c r="Q88" i="4" s="1"/>
  <c r="R88" i="4" s="1"/>
  <c r="Q87" i="4"/>
  <c r="R87" i="4" s="1"/>
  <c r="P87" i="4"/>
  <c r="O87" i="4"/>
  <c r="M87" i="4"/>
  <c r="S87" i="4" s="1"/>
  <c r="I87" i="4"/>
  <c r="R86" i="4"/>
  <c r="Q86" i="4"/>
  <c r="P86" i="4"/>
  <c r="O86" i="4"/>
  <c r="M86" i="4"/>
  <c r="S86" i="4" s="1"/>
  <c r="I86" i="4"/>
  <c r="P83" i="4"/>
  <c r="O83" i="4"/>
  <c r="M83" i="4"/>
  <c r="I83" i="4"/>
  <c r="S83" i="4" s="1"/>
  <c r="Q82" i="4"/>
  <c r="R82" i="4" s="1"/>
  <c r="P82" i="4"/>
  <c r="O82" i="4"/>
  <c r="M82" i="4"/>
  <c r="S82" i="4" s="1"/>
  <c r="I82" i="4"/>
  <c r="R81" i="4"/>
  <c r="Q81" i="4"/>
  <c r="P81" i="4"/>
  <c r="O81" i="4"/>
  <c r="M81" i="4"/>
  <c r="S81" i="4" s="1"/>
  <c r="I81" i="4"/>
  <c r="P80" i="4"/>
  <c r="O80" i="4"/>
  <c r="M80" i="4"/>
  <c r="I80" i="4"/>
  <c r="Q80" i="4" s="1"/>
  <c r="R80" i="4" s="1"/>
  <c r="Q79" i="4"/>
  <c r="R79" i="4" s="1"/>
  <c r="P79" i="4"/>
  <c r="O79" i="4"/>
  <c r="M79" i="4"/>
  <c r="S79" i="4" s="1"/>
  <c r="I79" i="4"/>
  <c r="R78" i="4"/>
  <c r="Q78" i="4"/>
  <c r="P78" i="4"/>
  <c r="O78" i="4"/>
  <c r="M78" i="4"/>
  <c r="S78" i="4" s="1"/>
  <c r="I78" i="4"/>
  <c r="P77" i="4"/>
  <c r="O77" i="4"/>
  <c r="M77" i="4"/>
  <c r="I77" i="4"/>
  <c r="S77" i="4" s="1"/>
  <c r="Q76" i="4"/>
  <c r="R76" i="4" s="1"/>
  <c r="P76" i="4"/>
  <c r="O76" i="4"/>
  <c r="M76" i="4"/>
  <c r="S76" i="4" s="1"/>
  <c r="I76" i="4"/>
  <c r="R75" i="4"/>
  <c r="Q75" i="4"/>
  <c r="P75" i="4"/>
  <c r="O75" i="4"/>
  <c r="M75" i="4"/>
  <c r="S75" i="4" s="1"/>
  <c r="I75" i="4"/>
  <c r="P74" i="4"/>
  <c r="O74" i="4"/>
  <c r="M74" i="4"/>
  <c r="I74" i="4"/>
  <c r="Q74" i="4" s="1"/>
  <c r="R74" i="4" s="1"/>
  <c r="Q73" i="4"/>
  <c r="R73" i="4" s="1"/>
  <c r="P73" i="4"/>
  <c r="O73" i="4"/>
  <c r="M73" i="4"/>
  <c r="S73" i="4" s="1"/>
  <c r="I73" i="4"/>
  <c r="R72" i="4"/>
  <c r="Q72" i="4"/>
  <c r="P72" i="4"/>
  <c r="O72" i="4"/>
  <c r="M72" i="4"/>
  <c r="S72" i="4" s="1"/>
  <c r="I72" i="4"/>
  <c r="P71" i="4"/>
  <c r="O71" i="4"/>
  <c r="M71" i="4"/>
  <c r="I71" i="4"/>
  <c r="S71" i="4" s="1"/>
  <c r="Q70" i="4"/>
  <c r="R70" i="4" s="1"/>
  <c r="P70" i="4"/>
  <c r="O70" i="4"/>
  <c r="M70" i="4"/>
  <c r="S70" i="4" s="1"/>
  <c r="I70" i="4"/>
  <c r="R69" i="4"/>
  <c r="Q69" i="4"/>
  <c r="P69" i="4"/>
  <c r="O69" i="4"/>
  <c r="M69" i="4"/>
  <c r="S69" i="4" s="1"/>
  <c r="I69" i="4"/>
  <c r="P68" i="4"/>
  <c r="O68" i="4"/>
  <c r="M68" i="4"/>
  <c r="I68" i="4"/>
  <c r="Q68" i="4" s="1"/>
  <c r="R68" i="4" s="1"/>
  <c r="Q67" i="4"/>
  <c r="R67" i="4" s="1"/>
  <c r="P67" i="4"/>
  <c r="O67" i="4"/>
  <c r="M67" i="4"/>
  <c r="S67" i="4" s="1"/>
  <c r="I67" i="4"/>
  <c r="R66" i="4"/>
  <c r="Q66" i="4"/>
  <c r="P66" i="4"/>
  <c r="O66" i="4"/>
  <c r="M66" i="4"/>
  <c r="S66" i="4" s="1"/>
  <c r="I66" i="4"/>
  <c r="P65" i="4"/>
  <c r="O65" i="4"/>
  <c r="M65" i="4"/>
  <c r="I65" i="4"/>
  <c r="S65" i="4" s="1"/>
  <c r="P64" i="4"/>
  <c r="O64" i="4"/>
  <c r="M64" i="4"/>
  <c r="S64" i="4" s="1"/>
  <c r="I64" i="4"/>
  <c r="Q64" i="4" s="1"/>
  <c r="R64" i="4" s="1"/>
  <c r="R63" i="4"/>
  <c r="Q63" i="4"/>
  <c r="P63" i="4"/>
  <c r="O63" i="4"/>
  <c r="M63" i="4"/>
  <c r="S63" i="4" s="1"/>
  <c r="I63" i="4"/>
  <c r="P62" i="4"/>
  <c r="O62" i="4"/>
  <c r="M62" i="4"/>
  <c r="I62" i="4"/>
  <c r="Q62" i="4" s="1"/>
  <c r="R62" i="4" s="1"/>
  <c r="Q61" i="4"/>
  <c r="R61" i="4" s="1"/>
  <c r="P61" i="4"/>
  <c r="O61" i="4"/>
  <c r="M61" i="4"/>
  <c r="S61" i="4" s="1"/>
  <c r="I61" i="4"/>
  <c r="R60" i="4"/>
  <c r="Q60" i="4"/>
  <c r="P60" i="4"/>
  <c r="O60" i="4"/>
  <c r="M60" i="4"/>
  <c r="S60" i="4" s="1"/>
  <c r="I60" i="4"/>
  <c r="P59" i="4"/>
  <c r="O59" i="4"/>
  <c r="M59" i="4"/>
  <c r="I59" i="4"/>
  <c r="S59" i="4" s="1"/>
  <c r="P58" i="4"/>
  <c r="O58" i="4"/>
  <c r="M58" i="4"/>
  <c r="S58" i="4" s="1"/>
  <c r="I58" i="4"/>
  <c r="Q58" i="4" s="1"/>
  <c r="R58" i="4" s="1"/>
  <c r="R57" i="4"/>
  <c r="Q57" i="4"/>
  <c r="P57" i="4"/>
  <c r="O57" i="4"/>
  <c r="M57" i="4"/>
  <c r="S57" i="4" s="1"/>
  <c r="I57" i="4"/>
  <c r="P56" i="4"/>
  <c r="O56" i="4"/>
  <c r="M56" i="4"/>
  <c r="I56" i="4"/>
  <c r="Q56" i="4" s="1"/>
  <c r="R56" i="4" s="1"/>
  <c r="Q55" i="4"/>
  <c r="R55" i="4" s="1"/>
  <c r="P55" i="4"/>
  <c r="O55" i="4"/>
  <c r="M55" i="4"/>
  <c r="S55" i="4" s="1"/>
  <c r="I55" i="4"/>
  <c r="R54" i="4"/>
  <c r="Q54" i="4"/>
  <c r="P54" i="4"/>
  <c r="O54" i="4"/>
  <c r="M54" i="4"/>
  <c r="S54" i="4" s="1"/>
  <c r="I54" i="4"/>
  <c r="P53" i="4"/>
  <c r="O53" i="4"/>
  <c r="M53" i="4"/>
  <c r="I53" i="4"/>
  <c r="S53" i="4" s="1"/>
  <c r="Q52" i="4"/>
  <c r="R52" i="4" s="1"/>
  <c r="P52" i="4"/>
  <c r="O52" i="4"/>
  <c r="M52" i="4"/>
  <c r="S52" i="4" s="1"/>
  <c r="P51" i="4"/>
  <c r="O51" i="4"/>
  <c r="M51" i="4"/>
  <c r="S51" i="4" s="1"/>
  <c r="I51" i="4"/>
  <c r="Q51" i="4" s="1"/>
  <c r="R51" i="4" s="1"/>
  <c r="R50" i="4"/>
  <c r="Q50" i="4"/>
  <c r="P50" i="4"/>
  <c r="O50" i="4"/>
  <c r="M50" i="4"/>
  <c r="S50" i="4" s="1"/>
  <c r="I50" i="4"/>
  <c r="P49" i="4"/>
  <c r="O49" i="4"/>
  <c r="M49" i="4"/>
  <c r="I49" i="4"/>
  <c r="Q49" i="4" s="1"/>
  <c r="R49" i="4" s="1"/>
  <c r="Q48" i="4"/>
  <c r="R48" i="4" s="1"/>
  <c r="P48" i="4"/>
  <c r="O48" i="4"/>
  <c r="M48" i="4"/>
  <c r="S48" i="4" s="1"/>
  <c r="I48" i="4"/>
  <c r="R47" i="4"/>
  <c r="Q47" i="4"/>
  <c r="P47" i="4"/>
  <c r="O47" i="4"/>
  <c r="M47" i="4"/>
  <c r="S47" i="4" s="1"/>
  <c r="I47" i="4"/>
  <c r="P46" i="4"/>
  <c r="O46" i="4"/>
  <c r="M46" i="4"/>
  <c r="I46" i="4"/>
  <c r="S46" i="4" s="1"/>
  <c r="P45" i="4"/>
  <c r="O45" i="4"/>
  <c r="M45" i="4"/>
  <c r="S45" i="4" s="1"/>
  <c r="I45" i="4"/>
  <c r="Q45" i="4" s="1"/>
  <c r="R45" i="4" s="1"/>
  <c r="R44" i="4"/>
  <c r="Q44" i="4"/>
  <c r="P44" i="4"/>
  <c r="O44" i="4"/>
  <c r="M44" i="4"/>
  <c r="S44" i="4" s="1"/>
  <c r="I44" i="4"/>
  <c r="P43" i="4"/>
  <c r="O43" i="4"/>
  <c r="M43" i="4"/>
  <c r="I43" i="4"/>
  <c r="Q43" i="4" s="1"/>
  <c r="R43" i="4" s="1"/>
  <c r="Q42" i="4"/>
  <c r="R42" i="4" s="1"/>
  <c r="P42" i="4"/>
  <c r="O42" i="4"/>
  <c r="M42" i="4"/>
  <c r="S42" i="4" s="1"/>
  <c r="I42" i="4"/>
  <c r="R41" i="4"/>
  <c r="Q41" i="4"/>
  <c r="P41" i="4"/>
  <c r="O41" i="4"/>
  <c r="M41" i="4"/>
  <c r="S41" i="4" s="1"/>
  <c r="I41" i="4"/>
  <c r="P40" i="4"/>
  <c r="O40" i="4"/>
  <c r="M40" i="4"/>
  <c r="I40" i="4"/>
  <c r="S40" i="4" s="1"/>
  <c r="P39" i="4"/>
  <c r="O39" i="4"/>
  <c r="M39" i="4"/>
  <c r="S39" i="4" s="1"/>
  <c r="I39" i="4"/>
  <c r="Q39" i="4" s="1"/>
  <c r="R39" i="4" s="1"/>
  <c r="R38" i="4"/>
  <c r="Q38" i="4"/>
  <c r="P38" i="4"/>
  <c r="O38" i="4"/>
  <c r="M38" i="4"/>
  <c r="S38" i="4" s="1"/>
  <c r="I38" i="4"/>
  <c r="P37" i="4"/>
  <c r="O37" i="4"/>
  <c r="M37" i="4"/>
  <c r="I37" i="4"/>
  <c r="Q37" i="4" s="1"/>
  <c r="R37" i="4" s="1"/>
  <c r="Q36" i="4"/>
  <c r="R36" i="4" s="1"/>
  <c r="P36" i="4"/>
  <c r="O36" i="4"/>
  <c r="M36" i="4"/>
  <c r="S36" i="4" s="1"/>
  <c r="I36" i="4"/>
  <c r="Q35" i="4"/>
  <c r="R35" i="4" s="1"/>
  <c r="P35" i="4"/>
  <c r="O35" i="4"/>
  <c r="M35" i="4"/>
  <c r="S35" i="4" s="1"/>
  <c r="I35" i="4"/>
  <c r="P34" i="4"/>
  <c r="O34" i="4"/>
  <c r="M34" i="4"/>
  <c r="I34" i="4"/>
  <c r="S34" i="4" s="1"/>
  <c r="P33" i="4"/>
  <c r="O33" i="4"/>
  <c r="M33" i="4"/>
  <c r="I33" i="4"/>
  <c r="S33" i="4" s="1"/>
  <c r="R32" i="4"/>
  <c r="Q32" i="4"/>
  <c r="P32" i="4"/>
  <c r="O32" i="4"/>
  <c r="M32" i="4"/>
  <c r="S32" i="4" s="1"/>
  <c r="I32" i="4"/>
  <c r="P31" i="4"/>
  <c r="O31" i="4"/>
  <c r="M31" i="4"/>
  <c r="I31" i="4"/>
  <c r="Q31" i="4" s="1"/>
  <c r="R31" i="4" s="1"/>
  <c r="Q30" i="4"/>
  <c r="R30" i="4" s="1"/>
  <c r="P30" i="4"/>
  <c r="O30" i="4"/>
  <c r="M30" i="4"/>
  <c r="S30" i="4" s="1"/>
  <c r="I30" i="4"/>
  <c r="Q29" i="4"/>
  <c r="R29" i="4" s="1"/>
  <c r="P29" i="4"/>
  <c r="O29" i="4"/>
  <c r="M29" i="4"/>
  <c r="S29" i="4" s="1"/>
  <c r="I29" i="4"/>
  <c r="P28" i="4"/>
  <c r="O28" i="4"/>
  <c r="M28" i="4"/>
  <c r="I28" i="4"/>
  <c r="S28" i="4" s="1"/>
  <c r="P27" i="4"/>
  <c r="O27" i="4"/>
  <c r="M27" i="4"/>
  <c r="I27" i="4"/>
  <c r="S27" i="4" s="1"/>
  <c r="Q26" i="4"/>
  <c r="R26" i="4" s="1"/>
  <c r="P26" i="4"/>
  <c r="O26" i="4"/>
  <c r="M26" i="4"/>
  <c r="S26" i="4" s="1"/>
  <c r="I26" i="4"/>
  <c r="P25" i="4"/>
  <c r="O25" i="4"/>
  <c r="M25" i="4"/>
  <c r="I25" i="4"/>
  <c r="Q25" i="4" s="1"/>
  <c r="R25" i="4" s="1"/>
  <c r="Q24" i="4"/>
  <c r="R24" i="4" s="1"/>
  <c r="P24" i="4"/>
  <c r="O24" i="4"/>
  <c r="M24" i="4"/>
  <c r="S24" i="4" s="1"/>
  <c r="I24" i="4"/>
  <c r="Q23" i="4"/>
  <c r="R23" i="4" s="1"/>
  <c r="P23" i="4"/>
  <c r="O23" i="4"/>
  <c r="M23" i="4"/>
  <c r="S23" i="4" s="1"/>
  <c r="I23" i="4"/>
  <c r="P22" i="4"/>
  <c r="O22" i="4"/>
  <c r="M22" i="4"/>
  <c r="I22" i="4"/>
  <c r="S22" i="4" s="1"/>
  <c r="S21" i="4"/>
  <c r="P21" i="4"/>
  <c r="O21" i="4"/>
  <c r="M21" i="4"/>
  <c r="I21" i="4"/>
  <c r="Q21" i="4" s="1"/>
  <c r="R21" i="4" s="1"/>
  <c r="Q20" i="4"/>
  <c r="R20" i="4" s="1"/>
  <c r="P20" i="4"/>
  <c r="O20" i="4"/>
  <c r="M20" i="4"/>
  <c r="S20" i="4" s="1"/>
  <c r="I20" i="4"/>
  <c r="P19" i="4"/>
  <c r="O19" i="4"/>
  <c r="M19" i="4"/>
  <c r="I19" i="4"/>
  <c r="Q19" i="4" s="1"/>
  <c r="R19" i="4" s="1"/>
  <c r="Q18" i="4"/>
  <c r="R18" i="4" s="1"/>
  <c r="P18" i="4"/>
  <c r="O18" i="4"/>
  <c r="M18" i="4"/>
  <c r="I18" i="4"/>
  <c r="S18" i="4" s="1"/>
  <c r="Q17" i="4"/>
  <c r="R17" i="4" s="1"/>
  <c r="P17" i="4"/>
  <c r="O17" i="4"/>
  <c r="M17" i="4"/>
  <c r="S17" i="4" s="1"/>
  <c r="I17" i="4"/>
  <c r="P16" i="4"/>
  <c r="O16" i="4"/>
  <c r="M16" i="4"/>
  <c r="I16" i="4"/>
  <c r="S16" i="4" s="1"/>
  <c r="P15" i="4"/>
  <c r="O15" i="4"/>
  <c r="M15" i="4"/>
  <c r="I15" i="4"/>
  <c r="S15" i="4" s="1"/>
  <c r="Q14" i="4"/>
  <c r="R14" i="4" s="1"/>
  <c r="P14" i="4"/>
  <c r="O14" i="4"/>
  <c r="M14" i="4"/>
  <c r="S14" i="4" s="1"/>
  <c r="I14" i="4"/>
  <c r="P13" i="4"/>
  <c r="O13" i="4"/>
  <c r="M13" i="4"/>
  <c r="I13" i="4"/>
  <c r="Q13" i="4" s="1"/>
  <c r="R13" i="4" s="1"/>
  <c r="Q12" i="4"/>
  <c r="R12" i="4" s="1"/>
  <c r="P12" i="4"/>
  <c r="O12" i="4"/>
  <c r="M12" i="4"/>
  <c r="I12" i="4"/>
  <c r="S12" i="4" s="1"/>
  <c r="Q11" i="4"/>
  <c r="R11" i="4" s="1"/>
  <c r="P11" i="4"/>
  <c r="O11" i="4"/>
  <c r="M11" i="4"/>
  <c r="S11" i="4" s="1"/>
  <c r="I11" i="4"/>
  <c r="S10" i="4"/>
  <c r="R10" i="4"/>
  <c r="Q10" i="4"/>
  <c r="P10" i="4"/>
  <c r="O10" i="4"/>
  <c r="M10" i="4"/>
  <c r="P9" i="4"/>
  <c r="O9" i="4"/>
  <c r="M9" i="4"/>
  <c r="I9" i="4"/>
  <c r="S9" i="4" s="1"/>
  <c r="P8" i="4"/>
  <c r="O8" i="4"/>
  <c r="M8" i="4"/>
  <c r="I8" i="4"/>
  <c r="Q8" i="4" s="1"/>
  <c r="R8" i="4" s="1"/>
  <c r="Q7" i="4"/>
  <c r="R7" i="4" s="1"/>
  <c r="P7" i="4"/>
  <c r="O7" i="4"/>
  <c r="M7" i="4"/>
  <c r="S7" i="4" s="1"/>
  <c r="I7" i="4"/>
  <c r="AA35" i="7" l="1"/>
  <c r="X35" i="7"/>
  <c r="F141" i="7"/>
  <c r="AA164" i="7"/>
  <c r="X164" i="7"/>
  <c r="X234" i="7"/>
  <c r="Y234" i="7"/>
  <c r="Z234" i="7" s="1"/>
  <c r="F234" i="7"/>
  <c r="AA19" i="7"/>
  <c r="X19" i="7"/>
  <c r="O252" i="7"/>
  <c r="G252" i="7"/>
  <c r="V252" i="7" s="1"/>
  <c r="AA25" i="7"/>
  <c r="X25" i="7"/>
  <c r="AA47" i="7"/>
  <c r="X47" i="7"/>
  <c r="AA93" i="7"/>
  <c r="X93" i="7"/>
  <c r="X216" i="7"/>
  <c r="Y216" i="7"/>
  <c r="Z216" i="7" s="1"/>
  <c r="AA216" i="7"/>
  <c r="X240" i="7"/>
  <c r="Y240" i="7"/>
  <c r="Z240" i="7" s="1"/>
  <c r="F240" i="7"/>
  <c r="G240" i="7"/>
  <c r="V240" i="7" s="1"/>
  <c r="AA13" i="7"/>
  <c r="X13" i="7"/>
  <c r="AA85" i="7"/>
  <c r="X85" i="7"/>
  <c r="AA53" i="7"/>
  <c r="X53" i="7"/>
  <c r="O258" i="7"/>
  <c r="G258" i="7"/>
  <c r="V258" i="7" s="1"/>
  <c r="AA67" i="7"/>
  <c r="X67" i="7"/>
  <c r="X92" i="7"/>
  <c r="F92" i="7"/>
  <c r="O156" i="7"/>
  <c r="G156" i="7"/>
  <c r="V156" i="7" s="1"/>
  <c r="G162" i="7"/>
  <c r="V162" i="7" s="1"/>
  <c r="O162" i="7"/>
  <c r="X246" i="7"/>
  <c r="G246" i="7"/>
  <c r="V246" i="7" s="1"/>
  <c r="Y246" i="7"/>
  <c r="Z246" i="7" s="1"/>
  <c r="F246" i="7"/>
  <c r="AA41" i="7"/>
  <c r="X41" i="7"/>
  <c r="AA170" i="7"/>
  <c r="X170" i="7"/>
  <c r="AA59" i="7"/>
  <c r="X59" i="7"/>
  <c r="AA73" i="7"/>
  <c r="X73" i="7"/>
  <c r="X181" i="7"/>
  <c r="F181" i="7"/>
  <c r="AA181" i="7"/>
  <c r="Y181" i="7"/>
  <c r="Z181" i="7" s="1"/>
  <c r="O228" i="7"/>
  <c r="G228" i="7"/>
  <c r="V228" i="7" s="1"/>
  <c r="Q21" i="7"/>
  <c r="Q30" i="7"/>
  <c r="Y30" i="7" s="1"/>
  <c r="Z30" i="7" s="1"/>
  <c r="N64" i="7"/>
  <c r="N68" i="7"/>
  <c r="F68" i="7" s="1"/>
  <c r="N70" i="7"/>
  <c r="N74" i="7"/>
  <c r="N76" i="7"/>
  <c r="N77" i="7"/>
  <c r="Q84" i="7"/>
  <c r="Q87" i="7"/>
  <c r="Y87" i="7" s="1"/>
  <c r="Z87" i="7" s="1"/>
  <c r="Q98" i="7"/>
  <c r="Q107" i="7"/>
  <c r="Q126" i="7"/>
  <c r="N128" i="7"/>
  <c r="Q131" i="7"/>
  <c r="N133" i="7"/>
  <c r="O133" i="7" s="1"/>
  <c r="N152" i="7"/>
  <c r="F157" i="7"/>
  <c r="N165" i="7"/>
  <c r="N167" i="7"/>
  <c r="N171" i="7"/>
  <c r="Q179" i="7"/>
  <c r="Y179" i="7" s="1"/>
  <c r="Z179" i="7" s="1"/>
  <c r="AA193" i="7"/>
  <c r="Q200" i="7"/>
  <c r="F200" i="7" s="1"/>
  <c r="N201" i="7"/>
  <c r="X217" i="7"/>
  <c r="Q225" i="7"/>
  <c r="Y225" i="7" s="1"/>
  <c r="Z225" i="7" s="1"/>
  <c r="Y228" i="7"/>
  <c r="Z228" i="7" s="1"/>
  <c r="N236" i="7"/>
  <c r="Y252" i="7"/>
  <c r="Z252" i="7" s="1"/>
  <c r="Q259" i="7"/>
  <c r="Y259" i="7" s="1"/>
  <c r="Z259" i="7" s="1"/>
  <c r="Q14" i="7"/>
  <c r="Q62" i="7"/>
  <c r="AA62" i="7" s="1"/>
  <c r="Q78" i="7"/>
  <c r="Q81" i="7"/>
  <c r="F95" i="7"/>
  <c r="N101" i="7"/>
  <c r="Q141" i="7"/>
  <c r="AA141" i="7" s="1"/>
  <c r="Q147" i="7"/>
  <c r="X147" i="7" s="1"/>
  <c r="F182" i="7"/>
  <c r="Q189" i="7"/>
  <c r="AA189" i="7" s="1"/>
  <c r="G199" i="7"/>
  <c r="V199" i="7" s="1"/>
  <c r="Q202" i="7"/>
  <c r="Q208" i="7"/>
  <c r="Q213" i="7"/>
  <c r="X213" i="7" s="1"/>
  <c r="N215" i="7"/>
  <c r="O215" i="7" s="1"/>
  <c r="N218" i="7"/>
  <c r="Q224" i="7"/>
  <c r="X224" i="7" s="1"/>
  <c r="F228" i="7"/>
  <c r="Q229" i="7"/>
  <c r="Y229" i="7" s="1"/>
  <c r="Z229" i="7" s="1"/>
  <c r="N230" i="7"/>
  <c r="F230" i="7" s="1"/>
  <c r="G234" i="7"/>
  <c r="V234" i="7" s="1"/>
  <c r="N237" i="7"/>
  <c r="N239" i="7"/>
  <c r="Q248" i="7"/>
  <c r="F252" i="7"/>
  <c r="Q253" i="7"/>
  <c r="Y253" i="7" s="1"/>
  <c r="Z253" i="7" s="1"/>
  <c r="N254" i="7"/>
  <c r="Q256" i="7"/>
  <c r="F258" i="7"/>
  <c r="Q261" i="7"/>
  <c r="N67" i="7"/>
  <c r="N73" i="7"/>
  <c r="G73" i="7" s="1"/>
  <c r="V73" i="7" s="1"/>
  <c r="AA94" i="7"/>
  <c r="F163" i="7"/>
  <c r="N164" i="7"/>
  <c r="N170" i="7"/>
  <c r="X175" i="7"/>
  <c r="X182" i="7"/>
  <c r="N189" i="7"/>
  <c r="Y222" i="7"/>
  <c r="Z222" i="7" s="1"/>
  <c r="N224" i="7"/>
  <c r="N248" i="7"/>
  <c r="F94" i="7"/>
  <c r="F222" i="7"/>
  <c r="N13" i="7"/>
  <c r="N15" i="7"/>
  <c r="Q63" i="7"/>
  <c r="Q66" i="7"/>
  <c r="Q69" i="7"/>
  <c r="AA69" i="7" s="1"/>
  <c r="Q72" i="7"/>
  <c r="Q75" i="7"/>
  <c r="X79" i="7"/>
  <c r="N83" i="7"/>
  <c r="Q90" i="7"/>
  <c r="Q96" i="7"/>
  <c r="X96" i="7" s="1"/>
  <c r="Q103" i="7"/>
  <c r="Q110" i="7"/>
  <c r="Q115" i="7"/>
  <c r="Q122" i="7"/>
  <c r="N125" i="7"/>
  <c r="Q127" i="7"/>
  <c r="G127" i="7" s="1"/>
  <c r="V127" i="7" s="1"/>
  <c r="Q134" i="7"/>
  <c r="Q140" i="7"/>
  <c r="Y140" i="7" s="1"/>
  <c r="Z140" i="7" s="1"/>
  <c r="Q143" i="7"/>
  <c r="G143" i="7" s="1"/>
  <c r="V143" i="7" s="1"/>
  <c r="Q159" i="7"/>
  <c r="Q162" i="7"/>
  <c r="Q169" i="7"/>
  <c r="X169" i="7" s="1"/>
  <c r="Q172" i="7"/>
  <c r="Y175" i="7"/>
  <c r="Z175" i="7" s="1"/>
  <c r="Q177" i="7"/>
  <c r="X193" i="7"/>
  <c r="F195" i="7"/>
  <c r="N216" i="7"/>
  <c r="O216" i="7" s="1"/>
  <c r="G221" i="7"/>
  <c r="V221" i="7" s="1"/>
  <c r="N19" i="7"/>
  <c r="N21" i="7"/>
  <c r="N25" i="7"/>
  <c r="N27" i="7"/>
  <c r="N31" i="7"/>
  <c r="F31" i="7" s="1"/>
  <c r="N35" i="7"/>
  <c r="N37" i="7"/>
  <c r="N41" i="7"/>
  <c r="N43" i="7"/>
  <c r="F43" i="7" s="1"/>
  <c r="N47" i="7"/>
  <c r="N49" i="7"/>
  <c r="F49" i="7" s="1"/>
  <c r="N53" i="7"/>
  <c r="N55" i="7"/>
  <c r="N59" i="7"/>
  <c r="N61" i="7"/>
  <c r="F61" i="7" s="1"/>
  <c r="Q65" i="7"/>
  <c r="Q71" i="7"/>
  <c r="Y71" i="7" s="1"/>
  <c r="Z71" i="7" s="1"/>
  <c r="Q77" i="7"/>
  <c r="Q80" i="7"/>
  <c r="N85" i="7"/>
  <c r="N87" i="7"/>
  <c r="N98" i="7"/>
  <c r="Y100" i="7"/>
  <c r="Z100" i="7" s="1"/>
  <c r="F102" i="7"/>
  <c r="Q152" i="7"/>
  <c r="X152" i="7" s="1"/>
  <c r="G173" i="7"/>
  <c r="V173" i="7" s="1"/>
  <c r="N179" i="7"/>
  <c r="O179" i="7" s="1"/>
  <c r="N180" i="7"/>
  <c r="O180" i="7" s="1"/>
  <c r="N188" i="7"/>
  <c r="G188" i="7" s="1"/>
  <c r="V188" i="7" s="1"/>
  <c r="Q190" i="7"/>
  <c r="Q191" i="7"/>
  <c r="AA191" i="7" s="1"/>
  <c r="Q196" i="7"/>
  <c r="X196" i="7" s="1"/>
  <c r="N198" i="7"/>
  <c r="Q201" i="7"/>
  <c r="AA201" i="7" s="1"/>
  <c r="Q203" i="7"/>
  <c r="AA203" i="7" s="1"/>
  <c r="Q212" i="7"/>
  <c r="N214" i="7"/>
  <c r="O214" i="7" s="1"/>
  <c r="N223" i="7"/>
  <c r="N225" i="7"/>
  <c r="N227" i="7"/>
  <c r="Q236" i="7"/>
  <c r="X236" i="7" s="1"/>
  <c r="N242" i="7"/>
  <c r="Q249" i="7"/>
  <c r="Q255" i="7"/>
  <c r="Q262" i="7"/>
  <c r="S271" i="4"/>
  <c r="S270" i="4"/>
  <c r="S8" i="4"/>
  <c r="S266" i="4" s="1"/>
  <c r="S25" i="4"/>
  <c r="Q27" i="4"/>
  <c r="R27" i="4" s="1"/>
  <c r="S31" i="4"/>
  <c r="S37" i="4"/>
  <c r="S49" i="4"/>
  <c r="S56" i="4"/>
  <c r="S62" i="4"/>
  <c r="S88" i="4"/>
  <c r="S94" i="4"/>
  <c r="S112" i="4"/>
  <c r="S118" i="4"/>
  <c r="S124" i="4"/>
  <c r="S130" i="4"/>
  <c r="S136" i="4"/>
  <c r="S142" i="4"/>
  <c r="S148" i="4"/>
  <c r="S154" i="4"/>
  <c r="S160" i="4"/>
  <c r="S166" i="4"/>
  <c r="S172" i="4"/>
  <c r="S178" i="4"/>
  <c r="S184" i="4"/>
  <c r="S190" i="4"/>
  <c r="S196" i="4"/>
  <c r="S202" i="4"/>
  <c r="S208" i="4"/>
  <c r="S214" i="4"/>
  <c r="S223" i="4"/>
  <c r="S229" i="4"/>
  <c r="S235" i="4"/>
  <c r="S247" i="4"/>
  <c r="O14" i="7"/>
  <c r="G14" i="7"/>
  <c r="V14" i="7" s="1"/>
  <c r="AA21" i="7"/>
  <c r="Y21" i="7"/>
  <c r="Z21" i="7" s="1"/>
  <c r="F21" i="7"/>
  <c r="X21" i="7"/>
  <c r="AA27" i="7"/>
  <c r="Y27" i="7"/>
  <c r="Z27" i="7" s="1"/>
  <c r="F27" i="7"/>
  <c r="X27" i="7"/>
  <c r="AA31" i="7"/>
  <c r="Y31" i="7"/>
  <c r="Z31" i="7" s="1"/>
  <c r="X31" i="7"/>
  <c r="X34" i="7"/>
  <c r="AA34" i="7"/>
  <c r="Y34" i="7"/>
  <c r="Z34" i="7" s="1"/>
  <c r="F34" i="7"/>
  <c r="AA37" i="7"/>
  <c r="Y37" i="7"/>
  <c r="Z37" i="7" s="1"/>
  <c r="F37" i="7"/>
  <c r="X37" i="7"/>
  <c r="X40" i="7"/>
  <c r="AA40" i="7"/>
  <c r="Y40" i="7"/>
  <c r="Z40" i="7" s="1"/>
  <c r="F40" i="7"/>
  <c r="AA43" i="7"/>
  <c r="Y43" i="7"/>
  <c r="Z43" i="7" s="1"/>
  <c r="X43" i="7"/>
  <c r="X46" i="7"/>
  <c r="AA46" i="7"/>
  <c r="Y46" i="7"/>
  <c r="Z46" i="7" s="1"/>
  <c r="F46" i="7"/>
  <c r="AA49" i="7"/>
  <c r="Y49" i="7"/>
  <c r="Z49" i="7" s="1"/>
  <c r="X49" i="7"/>
  <c r="X52" i="7"/>
  <c r="AA52" i="7"/>
  <c r="Y52" i="7"/>
  <c r="Z52" i="7" s="1"/>
  <c r="F52" i="7"/>
  <c r="AA55" i="7"/>
  <c r="Y55" i="7"/>
  <c r="Z55" i="7" s="1"/>
  <c r="F55" i="7"/>
  <c r="X55" i="7"/>
  <c r="X58" i="7"/>
  <c r="AA58" i="7"/>
  <c r="Y58" i="7"/>
  <c r="Z58" i="7" s="1"/>
  <c r="F58" i="7"/>
  <c r="AA61" i="7"/>
  <c r="Y61" i="7"/>
  <c r="Z61" i="7" s="1"/>
  <c r="X61" i="7"/>
  <c r="O64" i="7"/>
  <c r="G64" i="7"/>
  <c r="V64" i="7" s="1"/>
  <c r="G68" i="7"/>
  <c r="V68" i="7" s="1"/>
  <c r="O70" i="7"/>
  <c r="G70" i="7"/>
  <c r="V70" i="7" s="1"/>
  <c r="O74" i="7"/>
  <c r="G74" i="7"/>
  <c r="V74" i="7" s="1"/>
  <c r="O76" i="7"/>
  <c r="G76" i="7"/>
  <c r="V76" i="7" s="1"/>
  <c r="O77" i="7"/>
  <c r="G77" i="7"/>
  <c r="V77" i="7" s="1"/>
  <c r="X84" i="7"/>
  <c r="AA84" i="7"/>
  <c r="Y84" i="7"/>
  <c r="Z84" i="7" s="1"/>
  <c r="F84" i="7"/>
  <c r="Y98" i="7"/>
  <c r="Z98" i="7" s="1"/>
  <c r="F98" i="7"/>
  <c r="X98" i="7"/>
  <c r="AA98" i="7"/>
  <c r="S13" i="4"/>
  <c r="Q15" i="4"/>
  <c r="R15" i="4" s="1"/>
  <c r="S19" i="4"/>
  <c r="Q33" i="4"/>
  <c r="R33" i="4" s="1"/>
  <c r="S43" i="4"/>
  <c r="S68" i="4"/>
  <c r="S74" i="4"/>
  <c r="S80" i="4"/>
  <c r="S100" i="4"/>
  <c r="S106" i="4"/>
  <c r="Q9" i="4"/>
  <c r="R9" i="4" s="1"/>
  <c r="Q16" i="4"/>
  <c r="R16" i="4" s="1"/>
  <c r="Q22" i="4"/>
  <c r="R22" i="4" s="1"/>
  <c r="Q28" i="4"/>
  <c r="R28" i="4" s="1"/>
  <c r="Q34" i="4"/>
  <c r="R34" i="4" s="1"/>
  <c r="Q40" i="4"/>
  <c r="R40" i="4" s="1"/>
  <c r="Q46" i="4"/>
  <c r="R46" i="4" s="1"/>
  <c r="Q53" i="4"/>
  <c r="R53" i="4" s="1"/>
  <c r="Q59" i="4"/>
  <c r="R59" i="4" s="1"/>
  <c r="Q65" i="4"/>
  <c r="R65" i="4" s="1"/>
  <c r="Q71" i="4"/>
  <c r="R71" i="4" s="1"/>
  <c r="Q77" i="4"/>
  <c r="R77" i="4" s="1"/>
  <c r="Q83" i="4"/>
  <c r="R83" i="4" s="1"/>
  <c r="Q91" i="4"/>
  <c r="R91" i="4" s="1"/>
  <c r="Q97" i="4"/>
  <c r="R97" i="4" s="1"/>
  <c r="Q103" i="4"/>
  <c r="R103" i="4" s="1"/>
  <c r="Q109" i="4"/>
  <c r="R109" i="4" s="1"/>
  <c r="Q115" i="4"/>
  <c r="R115" i="4" s="1"/>
  <c r="Q121" i="4"/>
  <c r="R121" i="4" s="1"/>
  <c r="Q127" i="4"/>
  <c r="R127" i="4" s="1"/>
  <c r="Q133" i="4"/>
  <c r="R133" i="4" s="1"/>
  <c r="Q139" i="4"/>
  <c r="R139" i="4" s="1"/>
  <c r="Q145" i="4"/>
  <c r="R145" i="4" s="1"/>
  <c r="Q151" i="4"/>
  <c r="R151" i="4" s="1"/>
  <c r="Q157" i="4"/>
  <c r="R157" i="4" s="1"/>
  <c r="Q163" i="4"/>
  <c r="R163" i="4" s="1"/>
  <c r="Q169" i="4"/>
  <c r="R169" i="4" s="1"/>
  <c r="Q175" i="4"/>
  <c r="R175" i="4" s="1"/>
  <c r="Q181" i="4"/>
  <c r="R181" i="4" s="1"/>
  <c r="Q187" i="4"/>
  <c r="R187" i="4" s="1"/>
  <c r="Q193" i="4"/>
  <c r="R193" i="4" s="1"/>
  <c r="Q199" i="4"/>
  <c r="R199" i="4" s="1"/>
  <c r="Q205" i="4"/>
  <c r="R205" i="4" s="1"/>
  <c r="Q211" i="4"/>
  <c r="R211" i="4" s="1"/>
  <c r="Q217" i="4"/>
  <c r="R217" i="4" s="1"/>
  <c r="Q241" i="4"/>
  <c r="R241" i="4" s="1"/>
  <c r="S8" i="6"/>
  <c r="AA14" i="7"/>
  <c r="Y14" i="7"/>
  <c r="Z14" i="7" s="1"/>
  <c r="F14" i="7"/>
  <c r="X14" i="7"/>
  <c r="O16" i="7"/>
  <c r="G16" i="7"/>
  <c r="V16" i="7" s="1"/>
  <c r="Y17" i="7"/>
  <c r="Z17" i="7" s="1"/>
  <c r="F17" i="7"/>
  <c r="X17" i="7"/>
  <c r="AA17" i="7"/>
  <c r="G17" i="7"/>
  <c r="V17" i="7" s="1"/>
  <c r="Y23" i="7"/>
  <c r="Z23" i="7" s="1"/>
  <c r="F23" i="7"/>
  <c r="X23" i="7"/>
  <c r="AA23" i="7"/>
  <c r="G23" i="7"/>
  <c r="V23" i="7" s="1"/>
  <c r="Y29" i="7"/>
  <c r="Z29" i="7" s="1"/>
  <c r="F29" i="7"/>
  <c r="X29" i="7"/>
  <c r="AA29" i="7"/>
  <c r="G29" i="7"/>
  <c r="V29" i="7" s="1"/>
  <c r="Y33" i="7"/>
  <c r="Z33" i="7" s="1"/>
  <c r="F33" i="7"/>
  <c r="X33" i="7"/>
  <c r="AA33" i="7"/>
  <c r="G33" i="7"/>
  <c r="V33" i="7" s="1"/>
  <c r="Y39" i="7"/>
  <c r="Z39" i="7" s="1"/>
  <c r="F39" i="7"/>
  <c r="X39" i="7"/>
  <c r="AA39" i="7"/>
  <c r="G39" i="7"/>
  <c r="V39" i="7" s="1"/>
  <c r="Y45" i="7"/>
  <c r="Z45" i="7" s="1"/>
  <c r="F45" i="7"/>
  <c r="X45" i="7"/>
  <c r="AA45" i="7"/>
  <c r="G45" i="7"/>
  <c r="V45" i="7" s="1"/>
  <c r="Y51" i="7"/>
  <c r="Z51" i="7" s="1"/>
  <c r="F51" i="7"/>
  <c r="X51" i="7"/>
  <c r="AA51" i="7"/>
  <c r="G51" i="7"/>
  <c r="V51" i="7" s="1"/>
  <c r="Y57" i="7"/>
  <c r="Z57" i="7" s="1"/>
  <c r="F57" i="7"/>
  <c r="X57" i="7"/>
  <c r="AA57" i="7"/>
  <c r="G57" i="7"/>
  <c r="V57" i="7" s="1"/>
  <c r="O62" i="7"/>
  <c r="AA68" i="7"/>
  <c r="Y68" i="7"/>
  <c r="Z68" i="7" s="1"/>
  <c r="X68" i="7"/>
  <c r="AA74" i="7"/>
  <c r="Y74" i="7"/>
  <c r="Z74" i="7" s="1"/>
  <c r="F74" i="7"/>
  <c r="X74" i="7"/>
  <c r="O79" i="7"/>
  <c r="G79" i="7"/>
  <c r="V79" i="7" s="1"/>
  <c r="O81" i="7"/>
  <c r="G81" i="7"/>
  <c r="V81" i="7" s="1"/>
  <c r="Y91" i="7"/>
  <c r="Z91" i="7" s="1"/>
  <c r="X91" i="7"/>
  <c r="AA91" i="7"/>
  <c r="S240" i="4"/>
  <c r="O20" i="7"/>
  <c r="G20" i="7"/>
  <c r="V20" i="7" s="1"/>
  <c r="O22" i="7"/>
  <c r="G22" i="7"/>
  <c r="V22" i="7" s="1"/>
  <c r="O26" i="7"/>
  <c r="G26" i="7"/>
  <c r="V26" i="7" s="1"/>
  <c r="O28" i="7"/>
  <c r="G28" i="7"/>
  <c r="V28" i="7" s="1"/>
  <c r="O32" i="7"/>
  <c r="G32" i="7"/>
  <c r="V32" i="7" s="1"/>
  <c r="O36" i="7"/>
  <c r="G36" i="7"/>
  <c r="V36" i="7" s="1"/>
  <c r="O38" i="7"/>
  <c r="G38" i="7"/>
  <c r="V38" i="7" s="1"/>
  <c r="O42" i="7"/>
  <c r="G42" i="7"/>
  <c r="V42" i="7" s="1"/>
  <c r="O44" i="7"/>
  <c r="G44" i="7"/>
  <c r="V44" i="7" s="1"/>
  <c r="O48" i="7"/>
  <c r="G48" i="7"/>
  <c r="V48" i="7" s="1"/>
  <c r="O50" i="7"/>
  <c r="G50" i="7"/>
  <c r="V50" i="7" s="1"/>
  <c r="O54" i="7"/>
  <c r="G54" i="7"/>
  <c r="V54" i="7" s="1"/>
  <c r="O56" i="7"/>
  <c r="G56" i="7"/>
  <c r="V56" i="7" s="1"/>
  <c r="O60" i="7"/>
  <c r="G60" i="7"/>
  <c r="V60" i="7" s="1"/>
  <c r="F62" i="7"/>
  <c r="X78" i="7"/>
  <c r="AA78" i="7"/>
  <c r="Y78" i="7"/>
  <c r="Z78" i="7" s="1"/>
  <c r="F78" i="7"/>
  <c r="AA81" i="7"/>
  <c r="Y81" i="7"/>
  <c r="Z81" i="7" s="1"/>
  <c r="F81" i="7"/>
  <c r="X81" i="7"/>
  <c r="O86" i="7"/>
  <c r="G86" i="7"/>
  <c r="V86" i="7" s="1"/>
  <c r="O88" i="7"/>
  <c r="G88" i="7"/>
  <c r="V88" i="7" s="1"/>
  <c r="O89" i="7"/>
  <c r="G89" i="7"/>
  <c r="V89" i="7" s="1"/>
  <c r="O13" i="7"/>
  <c r="G13" i="7"/>
  <c r="V13" i="7" s="1"/>
  <c r="O15" i="7"/>
  <c r="AA20" i="7"/>
  <c r="Y20" i="7"/>
  <c r="Z20" i="7" s="1"/>
  <c r="F20" i="7"/>
  <c r="X20" i="7"/>
  <c r="AA26" i="7"/>
  <c r="Y26" i="7"/>
  <c r="Z26" i="7" s="1"/>
  <c r="F26" i="7"/>
  <c r="X26" i="7"/>
  <c r="O30" i="7"/>
  <c r="G30" i="7"/>
  <c r="V30" i="7" s="1"/>
  <c r="AA36" i="7"/>
  <c r="Y36" i="7"/>
  <c r="Z36" i="7" s="1"/>
  <c r="F36" i="7"/>
  <c r="X36" i="7"/>
  <c r="AA42" i="7"/>
  <c r="Y42" i="7"/>
  <c r="Z42" i="7" s="1"/>
  <c r="F42" i="7"/>
  <c r="X42" i="7"/>
  <c r="AA48" i="7"/>
  <c r="Y48" i="7"/>
  <c r="Z48" i="7" s="1"/>
  <c r="F48" i="7"/>
  <c r="X48" i="7"/>
  <c r="AA54" i="7"/>
  <c r="Y54" i="7"/>
  <c r="Z54" i="7" s="1"/>
  <c r="F54" i="7"/>
  <c r="X54" i="7"/>
  <c r="AA60" i="7"/>
  <c r="Y60" i="7"/>
  <c r="Z60" i="7" s="1"/>
  <c r="F60" i="7"/>
  <c r="X60" i="7"/>
  <c r="O63" i="7"/>
  <c r="G63" i="7"/>
  <c r="V63" i="7" s="1"/>
  <c r="O67" i="7"/>
  <c r="G67" i="7"/>
  <c r="V67" i="7" s="1"/>
  <c r="O69" i="7"/>
  <c r="G69" i="7"/>
  <c r="V69" i="7" s="1"/>
  <c r="O75" i="7"/>
  <c r="G75" i="7"/>
  <c r="V75" i="7" s="1"/>
  <c r="Y83" i="7"/>
  <c r="Z83" i="7" s="1"/>
  <c r="F83" i="7"/>
  <c r="X83" i="7"/>
  <c r="AA83" i="7"/>
  <c r="AA86" i="7"/>
  <c r="Y86" i="7"/>
  <c r="Z86" i="7" s="1"/>
  <c r="F86" i="7"/>
  <c r="X86" i="7"/>
  <c r="O90" i="7"/>
  <c r="G90" i="7"/>
  <c r="V90" i="7" s="1"/>
  <c r="Q15" i="7"/>
  <c r="G15" i="7" s="1"/>
  <c r="V15" i="7" s="1"/>
  <c r="Y16" i="7"/>
  <c r="Z16" i="7" s="1"/>
  <c r="F16" i="7"/>
  <c r="X16" i="7"/>
  <c r="AA63" i="7"/>
  <c r="Y63" i="7"/>
  <c r="Z63" i="7" s="1"/>
  <c r="F63" i="7"/>
  <c r="X63" i="7"/>
  <c r="X66" i="7"/>
  <c r="AA66" i="7"/>
  <c r="Y66" i="7"/>
  <c r="Z66" i="7" s="1"/>
  <c r="F66" i="7"/>
  <c r="X69" i="7"/>
  <c r="X72" i="7"/>
  <c r="AA72" i="7"/>
  <c r="Y72" i="7"/>
  <c r="Z72" i="7" s="1"/>
  <c r="F72" i="7"/>
  <c r="AA75" i="7"/>
  <c r="Y75" i="7"/>
  <c r="Z75" i="7" s="1"/>
  <c r="F75" i="7"/>
  <c r="X75" i="7"/>
  <c r="O80" i="7"/>
  <c r="G80" i="7"/>
  <c r="V80" i="7" s="1"/>
  <c r="O82" i="7"/>
  <c r="G82" i="7"/>
  <c r="V82" i="7" s="1"/>
  <c r="O83" i="7"/>
  <c r="G83" i="7"/>
  <c r="V83" i="7" s="1"/>
  <c r="F90" i="7"/>
  <c r="AA90" i="7"/>
  <c r="Y90" i="7"/>
  <c r="Z90" i="7" s="1"/>
  <c r="X90" i="7"/>
  <c r="S246" i="4"/>
  <c r="X18" i="7"/>
  <c r="AA18" i="7"/>
  <c r="Y18" i="7"/>
  <c r="Z18" i="7" s="1"/>
  <c r="F18" i="7"/>
  <c r="O19" i="7"/>
  <c r="G19" i="7"/>
  <c r="V19" i="7" s="1"/>
  <c r="O21" i="7"/>
  <c r="G21" i="7"/>
  <c r="V21" i="7" s="1"/>
  <c r="X24" i="7"/>
  <c r="AA24" i="7"/>
  <c r="Y24" i="7"/>
  <c r="Z24" i="7" s="1"/>
  <c r="F24" i="7"/>
  <c r="O25" i="7"/>
  <c r="G25" i="7"/>
  <c r="V25" i="7" s="1"/>
  <c r="O27" i="7"/>
  <c r="G27" i="7"/>
  <c r="V27" i="7" s="1"/>
  <c r="O31" i="7"/>
  <c r="O35" i="7"/>
  <c r="G35" i="7"/>
  <c r="V35" i="7" s="1"/>
  <c r="O37" i="7"/>
  <c r="G37" i="7"/>
  <c r="V37" i="7" s="1"/>
  <c r="O41" i="7"/>
  <c r="G41" i="7"/>
  <c r="V41" i="7" s="1"/>
  <c r="O43" i="7"/>
  <c r="G43" i="7"/>
  <c r="V43" i="7" s="1"/>
  <c r="O47" i="7"/>
  <c r="G47" i="7"/>
  <c r="V47" i="7" s="1"/>
  <c r="O49" i="7"/>
  <c r="O53" i="7"/>
  <c r="G53" i="7"/>
  <c r="V53" i="7" s="1"/>
  <c r="O55" i="7"/>
  <c r="G55" i="7"/>
  <c r="V55" i="7" s="1"/>
  <c r="O59" i="7"/>
  <c r="G59" i="7"/>
  <c r="V59" i="7" s="1"/>
  <c r="O61" i="7"/>
  <c r="G61" i="7"/>
  <c r="V61" i="7" s="1"/>
  <c r="Y65" i="7"/>
  <c r="Z65" i="7" s="1"/>
  <c r="F65" i="7"/>
  <c r="X65" i="7"/>
  <c r="AA65" i="7"/>
  <c r="G65" i="7"/>
  <c r="V65" i="7" s="1"/>
  <c r="AA71" i="7"/>
  <c r="Y77" i="7"/>
  <c r="Z77" i="7" s="1"/>
  <c r="F77" i="7"/>
  <c r="X77" i="7"/>
  <c r="AA77" i="7"/>
  <c r="AA80" i="7"/>
  <c r="Y80" i="7"/>
  <c r="Z80" i="7" s="1"/>
  <c r="F80" i="7"/>
  <c r="X80" i="7"/>
  <c r="O85" i="7"/>
  <c r="G85" i="7"/>
  <c r="V85" i="7" s="1"/>
  <c r="O87" i="7"/>
  <c r="AA22" i="7"/>
  <c r="AA28" i="7"/>
  <c r="AA30" i="7"/>
  <c r="AA32" i="7"/>
  <c r="AA38" i="7"/>
  <c r="AA44" i="7"/>
  <c r="AA50" i="7"/>
  <c r="AA56" i="7"/>
  <c r="AA64" i="7"/>
  <c r="AA70" i="7"/>
  <c r="AA76" i="7"/>
  <c r="AA82" i="7"/>
  <c r="AA88" i="7"/>
  <c r="O97" i="7"/>
  <c r="N99" i="7"/>
  <c r="Q99" i="7"/>
  <c r="O104" i="7"/>
  <c r="G104" i="7"/>
  <c r="V104" i="7" s="1"/>
  <c r="X107" i="7"/>
  <c r="AA107" i="7"/>
  <c r="Y107" i="7"/>
  <c r="Z107" i="7" s="1"/>
  <c r="F107" i="7"/>
  <c r="O109" i="7"/>
  <c r="G109" i="7"/>
  <c r="V109" i="7" s="1"/>
  <c r="O111" i="7"/>
  <c r="AA114" i="7"/>
  <c r="Y114" i="7"/>
  <c r="Z114" i="7" s="1"/>
  <c r="F114" i="7"/>
  <c r="X114" i="7"/>
  <c r="O116" i="7"/>
  <c r="G116" i="7"/>
  <c r="V116" i="7" s="1"/>
  <c r="X119" i="7"/>
  <c r="AA119" i="7"/>
  <c r="Y119" i="7"/>
  <c r="Z119" i="7" s="1"/>
  <c r="F119" i="7"/>
  <c r="O121" i="7"/>
  <c r="G121" i="7"/>
  <c r="V121" i="7" s="1"/>
  <c r="O123" i="7"/>
  <c r="AA126" i="7"/>
  <c r="Y126" i="7"/>
  <c r="Z126" i="7" s="1"/>
  <c r="F126" i="7"/>
  <c r="X126" i="7"/>
  <c r="O128" i="7"/>
  <c r="G128" i="7"/>
  <c r="V128" i="7" s="1"/>
  <c r="X131" i="7"/>
  <c r="AA131" i="7"/>
  <c r="Y131" i="7"/>
  <c r="Z131" i="7" s="1"/>
  <c r="F131" i="7"/>
  <c r="Q11" i="6"/>
  <c r="R11" i="6" s="1"/>
  <c r="F13" i="7"/>
  <c r="Y13" i="7"/>
  <c r="Z13" i="7" s="1"/>
  <c r="G18" i="7"/>
  <c r="V18" i="7" s="1"/>
  <c r="F19" i="7"/>
  <c r="Y19" i="7"/>
  <c r="Z19" i="7" s="1"/>
  <c r="G24" i="7"/>
  <c r="V24" i="7" s="1"/>
  <c r="F25" i="7"/>
  <c r="Y25" i="7"/>
  <c r="Z25" i="7" s="1"/>
  <c r="G34" i="7"/>
  <c r="V34" i="7" s="1"/>
  <c r="F35" i="7"/>
  <c r="Y35" i="7"/>
  <c r="Z35" i="7" s="1"/>
  <c r="G40" i="7"/>
  <c r="V40" i="7" s="1"/>
  <c r="F41" i="7"/>
  <c r="Y41" i="7"/>
  <c r="Z41" i="7" s="1"/>
  <c r="G46" i="7"/>
  <c r="V46" i="7" s="1"/>
  <c r="F47" i="7"/>
  <c r="Y47" i="7"/>
  <c r="Z47" i="7" s="1"/>
  <c r="G52" i="7"/>
  <c r="V52" i="7" s="1"/>
  <c r="F53" i="7"/>
  <c r="Y53" i="7"/>
  <c r="Z53" i="7" s="1"/>
  <c r="G58" i="7"/>
  <c r="V58" i="7" s="1"/>
  <c r="F59" i="7"/>
  <c r="Y59" i="7"/>
  <c r="Z59" i="7" s="1"/>
  <c r="G66" i="7"/>
  <c r="V66" i="7" s="1"/>
  <c r="F67" i="7"/>
  <c r="Y67" i="7"/>
  <c r="Z67" i="7" s="1"/>
  <c r="G72" i="7"/>
  <c r="V72" i="7" s="1"/>
  <c r="Y73" i="7"/>
  <c r="Z73" i="7" s="1"/>
  <c r="G78" i="7"/>
  <c r="V78" i="7" s="1"/>
  <c r="F79" i="7"/>
  <c r="Y79" i="7"/>
  <c r="Z79" i="7" s="1"/>
  <c r="G84" i="7"/>
  <c r="V84" i="7" s="1"/>
  <c r="F85" i="7"/>
  <c r="Y85" i="7"/>
  <c r="Z85" i="7" s="1"/>
  <c r="G95" i="7"/>
  <c r="V95" i="7" s="1"/>
  <c r="Q97" i="7"/>
  <c r="G97" i="7" s="1"/>
  <c r="V97" i="7" s="1"/>
  <c r="O102" i="7"/>
  <c r="G102" i="7"/>
  <c r="V102" i="7" s="1"/>
  <c r="AA104" i="7"/>
  <c r="Y104" i="7"/>
  <c r="Z104" i="7" s="1"/>
  <c r="F104" i="7"/>
  <c r="X104" i="7"/>
  <c r="O107" i="7"/>
  <c r="G107" i="7"/>
  <c r="V107" i="7" s="1"/>
  <c r="AA109" i="7"/>
  <c r="Y109" i="7"/>
  <c r="Z109" i="7" s="1"/>
  <c r="F109" i="7"/>
  <c r="X109" i="7"/>
  <c r="AA116" i="7"/>
  <c r="Y116" i="7"/>
  <c r="Z116" i="7" s="1"/>
  <c r="F116" i="7"/>
  <c r="X116" i="7"/>
  <c r="O119" i="7"/>
  <c r="G119" i="7"/>
  <c r="V119" i="7" s="1"/>
  <c r="AA121" i="7"/>
  <c r="Y121" i="7"/>
  <c r="Z121" i="7" s="1"/>
  <c r="F121" i="7"/>
  <c r="X121" i="7"/>
  <c r="AA128" i="7"/>
  <c r="Y128" i="7"/>
  <c r="Z128" i="7" s="1"/>
  <c r="F128" i="7"/>
  <c r="X128" i="7"/>
  <c r="O131" i="7"/>
  <c r="G131" i="7"/>
  <c r="V131" i="7" s="1"/>
  <c r="AA133" i="7"/>
  <c r="Y133" i="7"/>
  <c r="Z133" i="7" s="1"/>
  <c r="F133" i="7"/>
  <c r="X133" i="7"/>
  <c r="X144" i="7"/>
  <c r="AA144" i="7"/>
  <c r="Y144" i="7"/>
  <c r="Z144" i="7" s="1"/>
  <c r="G94" i="7"/>
  <c r="V94" i="7" s="1"/>
  <c r="AA100" i="7"/>
  <c r="O138" i="7"/>
  <c r="G138" i="7"/>
  <c r="V138" i="7" s="1"/>
  <c r="X22" i="7"/>
  <c r="X28" i="7"/>
  <c r="X30" i="7"/>
  <c r="X32" i="7"/>
  <c r="X38" i="7"/>
  <c r="X44" i="7"/>
  <c r="X50" i="7"/>
  <c r="X56" i="7"/>
  <c r="X64" i="7"/>
  <c r="X70" i="7"/>
  <c r="X76" i="7"/>
  <c r="X82" i="7"/>
  <c r="X88" i="7"/>
  <c r="X89" i="7"/>
  <c r="Y92" i="7"/>
  <c r="Z92" i="7" s="1"/>
  <c r="Y93" i="7"/>
  <c r="Z93" i="7" s="1"/>
  <c r="O96" i="7"/>
  <c r="O103" i="7"/>
  <c r="G103" i="7"/>
  <c r="V103" i="7" s="1"/>
  <c r="O105" i="7"/>
  <c r="G105" i="7"/>
  <c r="V105" i="7" s="1"/>
  <c r="AA108" i="7"/>
  <c r="Y108" i="7"/>
  <c r="Z108" i="7" s="1"/>
  <c r="F108" i="7"/>
  <c r="X108" i="7"/>
  <c r="O110" i="7"/>
  <c r="G110" i="7"/>
  <c r="V110" i="7" s="1"/>
  <c r="X113" i="7"/>
  <c r="AA113" i="7"/>
  <c r="Y113" i="7"/>
  <c r="Z113" i="7" s="1"/>
  <c r="F113" i="7"/>
  <c r="O115" i="7"/>
  <c r="G115" i="7"/>
  <c r="V115" i="7" s="1"/>
  <c r="O117" i="7"/>
  <c r="AA120" i="7"/>
  <c r="Y120" i="7"/>
  <c r="Z120" i="7" s="1"/>
  <c r="F120" i="7"/>
  <c r="X120" i="7"/>
  <c r="O122" i="7"/>
  <c r="G122" i="7"/>
  <c r="V122" i="7" s="1"/>
  <c r="X125" i="7"/>
  <c r="AA125" i="7"/>
  <c r="Y125" i="7"/>
  <c r="Z125" i="7" s="1"/>
  <c r="F125" i="7"/>
  <c r="O127" i="7"/>
  <c r="O129" i="7"/>
  <c r="AA132" i="7"/>
  <c r="Y132" i="7"/>
  <c r="Z132" i="7" s="1"/>
  <c r="F132" i="7"/>
  <c r="X132" i="7"/>
  <c r="O134" i="7"/>
  <c r="G134" i="7"/>
  <c r="V134" i="7" s="1"/>
  <c r="X138" i="7"/>
  <c r="F138" i="7"/>
  <c r="AA138" i="7"/>
  <c r="Y138" i="7"/>
  <c r="Z138" i="7" s="1"/>
  <c r="F22" i="7"/>
  <c r="F28" i="7"/>
  <c r="F30" i="7"/>
  <c r="F32" i="7"/>
  <c r="F38" i="7"/>
  <c r="F44" i="7"/>
  <c r="F50" i="7"/>
  <c r="F56" i="7"/>
  <c r="F64" i="7"/>
  <c r="F70" i="7"/>
  <c r="F76" i="7"/>
  <c r="F82" i="7"/>
  <c r="F88" i="7"/>
  <c r="Y89" i="7"/>
  <c r="Z89" i="7" s="1"/>
  <c r="N91" i="7"/>
  <c r="AA92" i="7"/>
  <c r="Y95" i="7"/>
  <c r="Z95" i="7" s="1"/>
  <c r="O100" i="7"/>
  <c r="G100" i="7"/>
  <c r="V100" i="7" s="1"/>
  <c r="AA101" i="7"/>
  <c r="Y101" i="7"/>
  <c r="Z101" i="7" s="1"/>
  <c r="F101" i="7"/>
  <c r="AA103" i="7"/>
  <c r="Y103" i="7"/>
  <c r="Z103" i="7" s="1"/>
  <c r="F103" i="7"/>
  <c r="X103" i="7"/>
  <c r="AA110" i="7"/>
  <c r="Y110" i="7"/>
  <c r="Z110" i="7" s="1"/>
  <c r="F110" i="7"/>
  <c r="X110" i="7"/>
  <c r="O113" i="7"/>
  <c r="G113" i="7"/>
  <c r="V113" i="7" s="1"/>
  <c r="AA115" i="7"/>
  <c r="Y115" i="7"/>
  <c r="Z115" i="7" s="1"/>
  <c r="F115" i="7"/>
  <c r="X115" i="7"/>
  <c r="AA122" i="7"/>
  <c r="Y122" i="7"/>
  <c r="Z122" i="7" s="1"/>
  <c r="F122" i="7"/>
  <c r="X122" i="7"/>
  <c r="O125" i="7"/>
  <c r="G125" i="7"/>
  <c r="V125" i="7" s="1"/>
  <c r="F127" i="7"/>
  <c r="F134" i="7"/>
  <c r="AA134" i="7"/>
  <c r="Y134" i="7"/>
  <c r="Z134" i="7" s="1"/>
  <c r="X134" i="7"/>
  <c r="F89" i="7"/>
  <c r="O92" i="7"/>
  <c r="G92" i="7"/>
  <c r="V92" i="7" s="1"/>
  <c r="N93" i="7"/>
  <c r="F93" i="7" s="1"/>
  <c r="Y94" i="7"/>
  <c r="Z94" i="7" s="1"/>
  <c r="O98" i="7"/>
  <c r="G98" i="7"/>
  <c r="V98" i="7" s="1"/>
  <c r="F100" i="7"/>
  <c r="AA102" i="7"/>
  <c r="X102" i="7"/>
  <c r="Q105" i="7"/>
  <c r="G106" i="7"/>
  <c r="V106" i="7" s="1"/>
  <c r="Q111" i="7"/>
  <c r="G112" i="7"/>
  <c r="V112" i="7" s="1"/>
  <c r="Q117" i="7"/>
  <c r="G117" i="7" s="1"/>
  <c r="V117" i="7" s="1"/>
  <c r="G118" i="7"/>
  <c r="V118" i="7" s="1"/>
  <c r="Q123" i="7"/>
  <c r="G123" i="7" s="1"/>
  <c r="V123" i="7" s="1"/>
  <c r="G124" i="7"/>
  <c r="V124" i="7" s="1"/>
  <c r="Q129" i="7"/>
  <c r="G130" i="7"/>
  <c r="V130" i="7" s="1"/>
  <c r="Y139" i="7"/>
  <c r="Z139" i="7" s="1"/>
  <c r="Y142" i="7"/>
  <c r="Z142" i="7" s="1"/>
  <c r="F142" i="7"/>
  <c r="Y145" i="7"/>
  <c r="Z145" i="7" s="1"/>
  <c r="F145" i="7"/>
  <c r="O157" i="7"/>
  <c r="G157" i="7"/>
  <c r="V157" i="7" s="1"/>
  <c r="O159" i="7"/>
  <c r="G159" i="7"/>
  <c r="V159" i="7" s="1"/>
  <c r="O165" i="7"/>
  <c r="G165" i="7"/>
  <c r="V165" i="7" s="1"/>
  <c r="O167" i="7"/>
  <c r="G167" i="7"/>
  <c r="V167" i="7" s="1"/>
  <c r="O171" i="7"/>
  <c r="G171" i="7"/>
  <c r="V171" i="7" s="1"/>
  <c r="O175" i="7"/>
  <c r="G175" i="7"/>
  <c r="V175" i="7" s="1"/>
  <c r="F175" i="7"/>
  <c r="G179" i="7"/>
  <c r="V179" i="7" s="1"/>
  <c r="O201" i="7"/>
  <c r="G201" i="7"/>
  <c r="V201" i="7" s="1"/>
  <c r="AA106" i="7"/>
  <c r="AA112" i="7"/>
  <c r="AA118" i="7"/>
  <c r="AA124" i="7"/>
  <c r="AA130" i="7"/>
  <c r="Y135" i="7"/>
  <c r="Z135" i="7" s="1"/>
  <c r="X140" i="7"/>
  <c r="AA140" i="7"/>
  <c r="X146" i="7"/>
  <c r="AA146" i="7"/>
  <c r="O149" i="7"/>
  <c r="O153" i="7"/>
  <c r="G153" i="7"/>
  <c r="V153" i="7" s="1"/>
  <c r="AA159" i="7"/>
  <c r="Y159" i="7"/>
  <c r="Z159" i="7" s="1"/>
  <c r="F159" i="7"/>
  <c r="X159" i="7"/>
  <c r="O161" i="7"/>
  <c r="G161" i="7"/>
  <c r="V161" i="7" s="1"/>
  <c r="AA165" i="7"/>
  <c r="Y165" i="7"/>
  <c r="Z165" i="7" s="1"/>
  <c r="F165" i="7"/>
  <c r="X165" i="7"/>
  <c r="AA171" i="7"/>
  <c r="Y171" i="7"/>
  <c r="Z171" i="7" s="1"/>
  <c r="F171" i="7"/>
  <c r="X171" i="7"/>
  <c r="X174" i="7"/>
  <c r="AA174" i="7"/>
  <c r="Y174" i="7"/>
  <c r="Z174" i="7" s="1"/>
  <c r="O176" i="7"/>
  <c r="G176" i="7"/>
  <c r="V176" i="7" s="1"/>
  <c r="Y184" i="7"/>
  <c r="Z184" i="7" s="1"/>
  <c r="AA184" i="7"/>
  <c r="X184" i="7"/>
  <c r="O186" i="7"/>
  <c r="G186" i="7"/>
  <c r="V186" i="7" s="1"/>
  <c r="O187" i="7"/>
  <c r="G187" i="7"/>
  <c r="V187" i="7" s="1"/>
  <c r="O193" i="7"/>
  <c r="G193" i="7"/>
  <c r="V193" i="7" s="1"/>
  <c r="F193" i="7"/>
  <c r="G108" i="7"/>
  <c r="V108" i="7" s="1"/>
  <c r="G114" i="7"/>
  <c r="V114" i="7" s="1"/>
  <c r="G120" i="7"/>
  <c r="V120" i="7" s="1"/>
  <c r="G126" i="7"/>
  <c r="V126" i="7" s="1"/>
  <c r="G132" i="7"/>
  <c r="V132" i="7" s="1"/>
  <c r="N139" i="7"/>
  <c r="F139" i="7" s="1"/>
  <c r="X139" i="7"/>
  <c r="X141" i="7"/>
  <c r="X142" i="7"/>
  <c r="N144" i="7"/>
  <c r="F144" i="7" s="1"/>
  <c r="N145" i="7"/>
  <c r="X145" i="7"/>
  <c r="Q149" i="7"/>
  <c r="G149" i="7" s="1"/>
  <c r="V149" i="7" s="1"/>
  <c r="AA153" i="7"/>
  <c r="Y153" i="7"/>
  <c r="Z153" i="7" s="1"/>
  <c r="F153" i="7"/>
  <c r="X153" i="7"/>
  <c r="O155" i="7"/>
  <c r="G155" i="7"/>
  <c r="V155" i="7" s="1"/>
  <c r="X162" i="7"/>
  <c r="AA162" i="7"/>
  <c r="Y162" i="7"/>
  <c r="Z162" i="7" s="1"/>
  <c r="F162" i="7"/>
  <c r="X180" i="7"/>
  <c r="AA180" i="7"/>
  <c r="F180" i="7"/>
  <c r="Y180" i="7"/>
  <c r="Z180" i="7" s="1"/>
  <c r="F187" i="7"/>
  <c r="X192" i="7"/>
  <c r="AA192" i="7"/>
  <c r="Y192" i="7"/>
  <c r="Z192" i="7" s="1"/>
  <c r="N135" i="7"/>
  <c r="F140" i="7"/>
  <c r="Y141" i="7"/>
  <c r="Z141" i="7" s="1"/>
  <c r="AA142" i="7"/>
  <c r="F146" i="7"/>
  <c r="Y147" i="7"/>
  <c r="Z147" i="7" s="1"/>
  <c r="X156" i="7"/>
  <c r="AA156" i="7"/>
  <c r="Y156" i="7"/>
  <c r="Z156" i="7" s="1"/>
  <c r="F156" i="7"/>
  <c r="AA158" i="7"/>
  <c r="Y158" i="7"/>
  <c r="Z158" i="7" s="1"/>
  <c r="F158" i="7"/>
  <c r="N160" i="7"/>
  <c r="Q160" i="7"/>
  <c r="AA163" i="7"/>
  <c r="X163" i="7"/>
  <c r="O164" i="7"/>
  <c r="G164" i="7"/>
  <c r="V164" i="7" s="1"/>
  <c r="O166" i="7"/>
  <c r="O170" i="7"/>
  <c r="G170" i="7"/>
  <c r="V170" i="7" s="1"/>
  <c r="O183" i="7"/>
  <c r="O189" i="7"/>
  <c r="G189" i="7"/>
  <c r="V189" i="7" s="1"/>
  <c r="X106" i="7"/>
  <c r="X112" i="7"/>
  <c r="X118" i="7"/>
  <c r="X124" i="7"/>
  <c r="X130" i="7"/>
  <c r="X135" i="7"/>
  <c r="AA139" i="7"/>
  <c r="G140" i="7"/>
  <c r="V140" i="7" s="1"/>
  <c r="AA145" i="7"/>
  <c r="G146" i="7"/>
  <c r="V146" i="7" s="1"/>
  <c r="AA148" i="7"/>
  <c r="Y148" i="7"/>
  <c r="Z148" i="7" s="1"/>
  <c r="F148" i="7"/>
  <c r="AA152" i="7"/>
  <c r="Y152" i="7"/>
  <c r="Z152" i="7" s="1"/>
  <c r="F152" i="7"/>
  <c r="N154" i="7"/>
  <c r="Q154" i="7"/>
  <c r="AA157" i="7"/>
  <c r="X157" i="7"/>
  <c r="O158" i="7"/>
  <c r="G158" i="7"/>
  <c r="V158" i="7" s="1"/>
  <c r="Y161" i="7"/>
  <c r="Z161" i="7" s="1"/>
  <c r="F161" i="7"/>
  <c r="X161" i="7"/>
  <c r="Y169" i="7"/>
  <c r="Z169" i="7" s="1"/>
  <c r="Y172" i="7"/>
  <c r="Z172" i="7" s="1"/>
  <c r="F172" i="7"/>
  <c r="G172" i="7"/>
  <c r="V172" i="7" s="1"/>
  <c r="AA172" i="7"/>
  <c r="X172" i="7"/>
  <c r="F106" i="7"/>
  <c r="F112" i="7"/>
  <c r="F118" i="7"/>
  <c r="F124" i="7"/>
  <c r="F130" i="7"/>
  <c r="O141" i="7"/>
  <c r="G141" i="7"/>
  <c r="V141" i="7" s="1"/>
  <c r="O142" i="7"/>
  <c r="G142" i="7"/>
  <c r="V142" i="7" s="1"/>
  <c r="AA143" i="7"/>
  <c r="Y143" i="7"/>
  <c r="Z143" i="7" s="1"/>
  <c r="F143" i="7"/>
  <c r="X143" i="7"/>
  <c r="O147" i="7"/>
  <c r="O148" i="7"/>
  <c r="G148" i="7"/>
  <c r="V148" i="7" s="1"/>
  <c r="O152" i="7"/>
  <c r="G152" i="7"/>
  <c r="V152" i="7" s="1"/>
  <c r="Y155" i="7"/>
  <c r="Z155" i="7" s="1"/>
  <c r="F155" i="7"/>
  <c r="X155" i="7"/>
  <c r="O163" i="7"/>
  <c r="G163" i="7"/>
  <c r="V163" i="7" s="1"/>
  <c r="X168" i="7"/>
  <c r="AA168" i="7"/>
  <c r="G168" i="7"/>
  <c r="V168" i="7" s="1"/>
  <c r="Y168" i="7"/>
  <c r="Z168" i="7" s="1"/>
  <c r="F168" i="7"/>
  <c r="Y190" i="7"/>
  <c r="Z190" i="7" s="1"/>
  <c r="F190" i="7"/>
  <c r="AA190" i="7"/>
  <c r="X190" i="7"/>
  <c r="Q166" i="7"/>
  <c r="G166" i="7" s="1"/>
  <c r="V166" i="7" s="1"/>
  <c r="Y173" i="7"/>
  <c r="Z173" i="7" s="1"/>
  <c r="F173" i="7"/>
  <c r="X173" i="7"/>
  <c r="X176" i="7"/>
  <c r="O177" i="7"/>
  <c r="G177" i="7"/>
  <c r="V177" i="7" s="1"/>
  <c r="AA186" i="7"/>
  <c r="AA187" i="7"/>
  <c r="Y189" i="7"/>
  <c r="Z189" i="7" s="1"/>
  <c r="O190" i="7"/>
  <c r="G190" i="7"/>
  <c r="V190" i="7" s="1"/>
  <c r="Y191" i="7"/>
  <c r="Z191" i="7" s="1"/>
  <c r="F191" i="7"/>
  <c r="X191" i="7"/>
  <c r="X194" i="7"/>
  <c r="O195" i="7"/>
  <c r="G195" i="7"/>
  <c r="V195" i="7" s="1"/>
  <c r="Y201" i="7"/>
  <c r="Z201" i="7" s="1"/>
  <c r="O202" i="7"/>
  <c r="G202" i="7"/>
  <c r="V202" i="7" s="1"/>
  <c r="O206" i="7"/>
  <c r="G206" i="7"/>
  <c r="V206" i="7" s="1"/>
  <c r="AA167" i="7"/>
  <c r="Y176" i="7"/>
  <c r="Z176" i="7" s="1"/>
  <c r="Y178" i="7"/>
  <c r="Z178" i="7" s="1"/>
  <c r="F178" i="7"/>
  <c r="Y194" i="7"/>
  <c r="Z194" i="7" s="1"/>
  <c r="O197" i="7"/>
  <c r="G197" i="7"/>
  <c r="V197" i="7" s="1"/>
  <c r="AA202" i="7"/>
  <c r="Y202" i="7"/>
  <c r="Z202" i="7" s="1"/>
  <c r="F202" i="7"/>
  <c r="X206" i="7"/>
  <c r="AA206" i="7"/>
  <c r="Y206" i="7"/>
  <c r="Z206" i="7" s="1"/>
  <c r="F206" i="7"/>
  <c r="O208" i="7"/>
  <c r="G208" i="7"/>
  <c r="V208" i="7" s="1"/>
  <c r="Y211" i="7"/>
  <c r="Z211" i="7" s="1"/>
  <c r="F211" i="7"/>
  <c r="X211" i="7"/>
  <c r="AA211" i="7"/>
  <c r="F164" i="7"/>
  <c r="Y164" i="7"/>
  <c r="Z164" i="7" s="1"/>
  <c r="F170" i="7"/>
  <c r="Y170" i="7"/>
  <c r="Z170" i="7" s="1"/>
  <c r="G180" i="7"/>
  <c r="V180" i="7" s="1"/>
  <c r="G181" i="7"/>
  <c r="V181" i="7" s="1"/>
  <c r="G182" i="7"/>
  <c r="V182" i="7" s="1"/>
  <c r="Q183" i="7"/>
  <c r="G183" i="7" s="1"/>
  <c r="V183" i="7" s="1"/>
  <c r="N184" i="7"/>
  <c r="Q185" i="7"/>
  <c r="G185" i="7" s="1"/>
  <c r="V185" i="7" s="1"/>
  <c r="X195" i="7"/>
  <c r="Q197" i="7"/>
  <c r="Y198" i="7"/>
  <c r="Z198" i="7" s="1"/>
  <c r="F198" i="7"/>
  <c r="X198" i="7"/>
  <c r="G200" i="7"/>
  <c r="V200" i="7" s="1"/>
  <c r="AA208" i="7"/>
  <c r="Y208" i="7"/>
  <c r="Z208" i="7" s="1"/>
  <c r="F208" i="7"/>
  <c r="X208" i="7"/>
  <c r="Y213" i="7"/>
  <c r="Z213" i="7" s="1"/>
  <c r="O218" i="7"/>
  <c r="G218" i="7"/>
  <c r="V218" i="7" s="1"/>
  <c r="N174" i="7"/>
  <c r="F176" i="7"/>
  <c r="X177" i="7"/>
  <c r="X187" i="7"/>
  <c r="Y188" i="7"/>
  <c r="Z188" i="7" s="1"/>
  <c r="F189" i="7"/>
  <c r="N192" i="7"/>
  <c r="F194" i="7"/>
  <c r="Y195" i="7"/>
  <c r="Z195" i="7" s="1"/>
  <c r="O196" i="7"/>
  <c r="G196" i="7"/>
  <c r="V196" i="7" s="1"/>
  <c r="O210" i="7"/>
  <c r="X167" i="7"/>
  <c r="Y177" i="7"/>
  <c r="Z177" i="7" s="1"/>
  <c r="O178" i="7"/>
  <c r="G178" i="7"/>
  <c r="V178" i="7" s="1"/>
  <c r="X178" i="7"/>
  <c r="Y186" i="7"/>
  <c r="Z186" i="7" s="1"/>
  <c r="Y187" i="7"/>
  <c r="Z187" i="7" s="1"/>
  <c r="G194" i="7"/>
  <c r="V194" i="7" s="1"/>
  <c r="AA196" i="7"/>
  <c r="Y196" i="7"/>
  <c r="Z196" i="7" s="1"/>
  <c r="F196" i="7"/>
  <c r="X200" i="7"/>
  <c r="AA200" i="7"/>
  <c r="Y200" i="7"/>
  <c r="Z200" i="7" s="1"/>
  <c r="F201" i="7"/>
  <c r="X202" i="7"/>
  <c r="AA207" i="7"/>
  <c r="Y207" i="7"/>
  <c r="Z207" i="7" s="1"/>
  <c r="F207" i="7"/>
  <c r="X207" i="7"/>
  <c r="O212" i="7"/>
  <c r="G212" i="7"/>
  <c r="V212" i="7" s="1"/>
  <c r="O217" i="7"/>
  <c r="G217" i="7"/>
  <c r="V217" i="7" s="1"/>
  <c r="F217" i="7"/>
  <c r="F167" i="7"/>
  <c r="AA178" i="7"/>
  <c r="Y182" i="7"/>
  <c r="Z182" i="7" s="1"/>
  <c r="F186" i="7"/>
  <c r="X189" i="7"/>
  <c r="O198" i="7"/>
  <c r="G198" i="7"/>
  <c r="V198" i="7" s="1"/>
  <c r="AA198" i="7"/>
  <c r="Y199" i="7"/>
  <c r="Z199" i="7" s="1"/>
  <c r="F199" i="7"/>
  <c r="X199" i="7"/>
  <c r="X201" i="7"/>
  <c r="X212" i="7"/>
  <c r="AA212" i="7"/>
  <c r="Y212" i="7"/>
  <c r="Z212" i="7" s="1"/>
  <c r="F212" i="7"/>
  <c r="O223" i="7"/>
  <c r="G223" i="7"/>
  <c r="V223" i="7" s="1"/>
  <c r="F223" i="7"/>
  <c r="Q210" i="7"/>
  <c r="G210" i="7" s="1"/>
  <c r="V210" i="7" s="1"/>
  <c r="G211" i="7"/>
  <c r="V211" i="7" s="1"/>
  <c r="Q214" i="7"/>
  <c r="O221" i="7"/>
  <c r="AA230" i="7"/>
  <c r="Y230" i="7"/>
  <c r="Z230" i="7" s="1"/>
  <c r="Q232" i="7"/>
  <c r="N232" i="7"/>
  <c r="AA237" i="7"/>
  <c r="Y237" i="7"/>
  <c r="Z237" i="7" s="1"/>
  <c r="F237" i="7"/>
  <c r="X237" i="7"/>
  <c r="O239" i="7"/>
  <c r="G239" i="7"/>
  <c r="V239" i="7" s="1"/>
  <c r="AA248" i="7"/>
  <c r="Y248" i="7"/>
  <c r="Z248" i="7" s="1"/>
  <c r="F248" i="7"/>
  <c r="Q250" i="7"/>
  <c r="N250" i="7"/>
  <c r="AA255" i="7"/>
  <c r="Y255" i="7"/>
  <c r="Z255" i="7" s="1"/>
  <c r="F255" i="7"/>
  <c r="X255" i="7"/>
  <c r="O257" i="7"/>
  <c r="G257" i="7"/>
  <c r="V257" i="7" s="1"/>
  <c r="O259" i="7"/>
  <c r="G259" i="7"/>
  <c r="V259" i="7" s="1"/>
  <c r="O261" i="7"/>
  <c r="G261" i="7"/>
  <c r="V261" i="7" s="1"/>
  <c r="G214" i="7"/>
  <c r="V214" i="7" s="1"/>
  <c r="Y221" i="7"/>
  <c r="Z221" i="7" s="1"/>
  <c r="F221" i="7"/>
  <c r="X221" i="7"/>
  <c r="O225" i="7"/>
  <c r="X229" i="7"/>
  <c r="AA229" i="7"/>
  <c r="Y233" i="7"/>
  <c r="Z233" i="7" s="1"/>
  <c r="F233" i="7"/>
  <c r="X233" i="7"/>
  <c r="O241" i="7"/>
  <c r="G241" i="7"/>
  <c r="V241" i="7" s="1"/>
  <c r="O243" i="7"/>
  <c r="G243" i="7"/>
  <c r="V243" i="7" s="1"/>
  <c r="X247" i="7"/>
  <c r="AA247" i="7"/>
  <c r="O248" i="7"/>
  <c r="G248" i="7"/>
  <c r="V248" i="7" s="1"/>
  <c r="Y251" i="7"/>
  <c r="Z251" i="7" s="1"/>
  <c r="F251" i="7"/>
  <c r="X251" i="7"/>
  <c r="F259" i="7"/>
  <c r="AA261" i="7"/>
  <c r="Y261" i="7"/>
  <c r="Z261" i="7" s="1"/>
  <c r="F261" i="7"/>
  <c r="X261" i="7"/>
  <c r="O263" i="7"/>
  <c r="G263" i="7"/>
  <c r="V263" i="7" s="1"/>
  <c r="G207" i="7"/>
  <c r="V207" i="7" s="1"/>
  <c r="X209" i="7"/>
  <c r="G213" i="7"/>
  <c r="V213" i="7" s="1"/>
  <c r="Q215" i="7"/>
  <c r="G215" i="7" s="1"/>
  <c r="V215" i="7" s="1"/>
  <c r="Y217" i="7"/>
  <c r="Z217" i="7" s="1"/>
  <c r="F218" i="7"/>
  <c r="O220" i="7"/>
  <c r="G220" i="7"/>
  <c r="V220" i="7" s="1"/>
  <c r="X223" i="7"/>
  <c r="O227" i="7"/>
  <c r="G227" i="7"/>
  <c r="V227" i="7" s="1"/>
  <c r="Q238" i="7"/>
  <c r="N238" i="7"/>
  <c r="F241" i="7"/>
  <c r="AA243" i="7"/>
  <c r="Y243" i="7"/>
  <c r="Z243" i="7" s="1"/>
  <c r="F243" i="7"/>
  <c r="X243" i="7"/>
  <c r="O245" i="7"/>
  <c r="G245" i="7"/>
  <c r="V245" i="7" s="1"/>
  <c r="AA254" i="7"/>
  <c r="Y254" i="7"/>
  <c r="Z254" i="7" s="1"/>
  <c r="F254" i="7"/>
  <c r="O256" i="7"/>
  <c r="G256" i="7"/>
  <c r="V256" i="7" s="1"/>
  <c r="F209" i="7"/>
  <c r="Y209" i="7"/>
  <c r="Z209" i="7" s="1"/>
  <c r="X218" i="7"/>
  <c r="O229" i="7"/>
  <c r="G229" i="7"/>
  <c r="V229" i="7" s="1"/>
  <c r="X230" i="7"/>
  <c r="O231" i="7"/>
  <c r="G231" i="7"/>
  <c r="V231" i="7" s="1"/>
  <c r="X235" i="7"/>
  <c r="AA235" i="7"/>
  <c r="O236" i="7"/>
  <c r="Y239" i="7"/>
  <c r="Z239" i="7" s="1"/>
  <c r="F239" i="7"/>
  <c r="X239" i="7"/>
  <c r="O247" i="7"/>
  <c r="G247" i="7"/>
  <c r="V247" i="7" s="1"/>
  <c r="X248" i="7"/>
  <c r="O249" i="7"/>
  <c r="G249" i="7"/>
  <c r="V249" i="7" s="1"/>
  <c r="O254" i="7"/>
  <c r="G254" i="7"/>
  <c r="V254" i="7" s="1"/>
  <c r="AA256" i="7"/>
  <c r="Y256" i="7"/>
  <c r="Z256" i="7" s="1"/>
  <c r="F256" i="7"/>
  <c r="X256" i="7"/>
  <c r="Y257" i="7"/>
  <c r="Z257" i="7" s="1"/>
  <c r="F257" i="7"/>
  <c r="X257" i="7"/>
  <c r="AA260" i="7"/>
  <c r="Y260" i="7"/>
  <c r="Z260" i="7" s="1"/>
  <c r="F260" i="7"/>
  <c r="O262" i="7"/>
  <c r="G262" i="7"/>
  <c r="V262" i="7" s="1"/>
  <c r="G209" i="7"/>
  <c r="V209" i="7" s="1"/>
  <c r="Y218" i="7"/>
  <c r="Z218" i="7" s="1"/>
  <c r="O219" i="7"/>
  <c r="G219" i="7"/>
  <c r="V219" i="7" s="1"/>
  <c r="AA221" i="7"/>
  <c r="G222" i="7"/>
  <c r="V222" i="7" s="1"/>
  <c r="AA224" i="7"/>
  <c r="Y224" i="7"/>
  <c r="Z224" i="7" s="1"/>
  <c r="F224" i="7"/>
  <c r="Q226" i="7"/>
  <c r="N226" i="7"/>
  <c r="F229" i="7"/>
  <c r="AA231" i="7"/>
  <c r="Y231" i="7"/>
  <c r="Z231" i="7" s="1"/>
  <c r="F231" i="7"/>
  <c r="X231" i="7"/>
  <c r="O233" i="7"/>
  <c r="G233" i="7"/>
  <c r="V233" i="7" s="1"/>
  <c r="AA242" i="7"/>
  <c r="Y242" i="7"/>
  <c r="Z242" i="7" s="1"/>
  <c r="F242" i="7"/>
  <c r="Q244" i="7"/>
  <c r="N244" i="7"/>
  <c r="F247" i="7"/>
  <c r="AA249" i="7"/>
  <c r="Y249" i="7"/>
  <c r="Z249" i="7" s="1"/>
  <c r="F249" i="7"/>
  <c r="X249" i="7"/>
  <c r="O251" i="7"/>
  <c r="G251" i="7"/>
  <c r="V251" i="7" s="1"/>
  <c r="X259" i="7"/>
  <c r="AA259" i="7"/>
  <c r="O260" i="7"/>
  <c r="G260" i="7"/>
  <c r="V260" i="7" s="1"/>
  <c r="AA262" i="7"/>
  <c r="Y262" i="7"/>
  <c r="Z262" i="7" s="1"/>
  <c r="F262" i="7"/>
  <c r="X262" i="7"/>
  <c r="AA263" i="7"/>
  <c r="Y263" i="7"/>
  <c r="Z263" i="7" s="1"/>
  <c r="F263" i="7"/>
  <c r="X263" i="7"/>
  <c r="AA219" i="7"/>
  <c r="Y219" i="7"/>
  <c r="Z219" i="7" s="1"/>
  <c r="F219" i="7"/>
  <c r="X219" i="7"/>
  <c r="Y220" i="7"/>
  <c r="Z220" i="7" s="1"/>
  <c r="F220" i="7"/>
  <c r="X220" i="7"/>
  <c r="O224" i="7"/>
  <c r="G224" i="7"/>
  <c r="V224" i="7" s="1"/>
  <c r="Y227" i="7"/>
  <c r="Z227" i="7" s="1"/>
  <c r="F227" i="7"/>
  <c r="X227" i="7"/>
  <c r="O235" i="7"/>
  <c r="G235" i="7"/>
  <c r="V235" i="7" s="1"/>
  <c r="O237" i="7"/>
  <c r="G237" i="7"/>
  <c r="V237" i="7" s="1"/>
  <c r="X241" i="7"/>
  <c r="AA241" i="7"/>
  <c r="O242" i="7"/>
  <c r="G242" i="7"/>
  <c r="V242" i="7" s="1"/>
  <c r="Y245" i="7"/>
  <c r="Z245" i="7" s="1"/>
  <c r="F245" i="7"/>
  <c r="X245" i="7"/>
  <c r="O253" i="7"/>
  <c r="G253" i="7"/>
  <c r="V253" i="7" s="1"/>
  <c r="O255" i="7"/>
  <c r="G255" i="7"/>
  <c r="V255" i="7" s="1"/>
  <c r="AA222" i="7"/>
  <c r="AA228" i="7"/>
  <c r="AA234" i="7"/>
  <c r="AA240" i="7"/>
  <c r="AA246" i="7"/>
  <c r="AA252" i="7"/>
  <c r="AA258" i="7"/>
  <c r="X258" i="7"/>
  <c r="AA236" i="7" l="1"/>
  <c r="AA225" i="7"/>
  <c r="G225" i="7"/>
  <c r="V225" i="7" s="1"/>
  <c r="F213" i="7"/>
  <c r="O188" i="7"/>
  <c r="F169" i="7"/>
  <c r="AA179" i="7"/>
  <c r="X127" i="7"/>
  <c r="G87" i="7"/>
  <c r="V87" i="7" s="1"/>
  <c r="G71" i="7"/>
  <c r="V71" i="7" s="1"/>
  <c r="G49" i="7"/>
  <c r="V49" i="7" s="1"/>
  <c r="G31" i="7"/>
  <c r="V31" i="7" s="1"/>
  <c r="O73" i="7"/>
  <c r="X62" i="7"/>
  <c r="G62" i="7"/>
  <c r="V62" i="7" s="1"/>
  <c r="AA87" i="7"/>
  <c r="G191" i="7"/>
  <c r="V191" i="7" s="1"/>
  <c r="G236" i="7"/>
  <c r="V236" i="7" s="1"/>
  <c r="G230" i="7"/>
  <c r="V230" i="7" s="1"/>
  <c r="X203" i="7"/>
  <c r="F188" i="7"/>
  <c r="AA213" i="7"/>
  <c r="AA169" i="7"/>
  <c r="X179" i="7"/>
  <c r="Y127" i="7"/>
  <c r="Z127" i="7" s="1"/>
  <c r="X71" i="7"/>
  <c r="F69" i="7"/>
  <c r="Y62" i="7"/>
  <c r="Z62" i="7" s="1"/>
  <c r="O68" i="7"/>
  <c r="AA147" i="7"/>
  <c r="F147" i="7"/>
  <c r="O230" i="7"/>
  <c r="G216" i="7"/>
  <c r="V216" i="7" s="1"/>
  <c r="F203" i="7"/>
  <c r="G169" i="7"/>
  <c r="V169" i="7" s="1"/>
  <c r="G147" i="7"/>
  <c r="V147" i="7" s="1"/>
  <c r="F179" i="7"/>
  <c r="AA127" i="7"/>
  <c r="F71" i="7"/>
  <c r="Y69" i="7"/>
  <c r="Z69" i="7" s="1"/>
  <c r="X87" i="7"/>
  <c r="G101" i="7"/>
  <c r="V101" i="7" s="1"/>
  <c r="O101" i="7"/>
  <c r="AA96" i="7"/>
  <c r="Y96" i="7"/>
  <c r="Z96" i="7" s="1"/>
  <c r="X225" i="7"/>
  <c r="AA253" i="7"/>
  <c r="F236" i="7"/>
  <c r="F225" i="7"/>
  <c r="G203" i="7"/>
  <c r="V203" i="7" s="1"/>
  <c r="Y203" i="7"/>
  <c r="Z203" i="7" s="1"/>
  <c r="G96" i="7"/>
  <c r="V96" i="7" s="1"/>
  <c r="G133" i="7"/>
  <c r="V133" i="7" s="1"/>
  <c r="F87" i="7"/>
  <c r="AA177" i="7"/>
  <c r="F177" i="7"/>
  <c r="F216" i="7"/>
  <c r="X253" i="7"/>
  <c r="Y236" i="7"/>
  <c r="Z236" i="7" s="1"/>
  <c r="F96" i="7"/>
  <c r="F73" i="7"/>
  <c r="F253" i="7"/>
  <c r="O238" i="7"/>
  <c r="G238" i="7"/>
  <c r="V238" i="7" s="1"/>
  <c r="O192" i="7"/>
  <c r="G192" i="7"/>
  <c r="V192" i="7" s="1"/>
  <c r="Y166" i="7"/>
  <c r="Z166" i="7" s="1"/>
  <c r="F166" i="7"/>
  <c r="X166" i="7"/>
  <c r="AA166" i="7"/>
  <c r="O160" i="7"/>
  <c r="G160" i="7"/>
  <c r="V160" i="7" s="1"/>
  <c r="O145" i="7"/>
  <c r="G145" i="7"/>
  <c r="V145" i="7" s="1"/>
  <c r="Y129" i="7"/>
  <c r="Z129" i="7" s="1"/>
  <c r="F129" i="7"/>
  <c r="X129" i="7"/>
  <c r="AA129" i="7"/>
  <c r="Y111" i="7"/>
  <c r="Z111" i="7" s="1"/>
  <c r="F111" i="7"/>
  <c r="X111" i="7"/>
  <c r="AA111" i="7"/>
  <c r="Y99" i="7"/>
  <c r="Z99" i="7" s="1"/>
  <c r="F99" i="7"/>
  <c r="X99" i="7"/>
  <c r="AA99" i="7"/>
  <c r="Y185" i="7"/>
  <c r="Z185" i="7" s="1"/>
  <c r="F185" i="7"/>
  <c r="X185" i="7"/>
  <c r="AA185" i="7"/>
  <c r="G135" i="7"/>
  <c r="V135" i="7" s="1"/>
  <c r="O135" i="7"/>
  <c r="O244" i="7"/>
  <c r="G244" i="7"/>
  <c r="V244" i="7" s="1"/>
  <c r="O226" i="7"/>
  <c r="G226" i="7"/>
  <c r="V226" i="7" s="1"/>
  <c r="AA238" i="7"/>
  <c r="Y238" i="7"/>
  <c r="Z238" i="7" s="1"/>
  <c r="F238" i="7"/>
  <c r="X238" i="7"/>
  <c r="O232" i="7"/>
  <c r="G232" i="7"/>
  <c r="V232" i="7" s="1"/>
  <c r="O184" i="7"/>
  <c r="G184" i="7"/>
  <c r="V184" i="7" s="1"/>
  <c r="F184" i="7"/>
  <c r="F135" i="7"/>
  <c r="Y123" i="7"/>
  <c r="Z123" i="7" s="1"/>
  <c r="F123" i="7"/>
  <c r="X123" i="7"/>
  <c r="AA123" i="7"/>
  <c r="Y105" i="7"/>
  <c r="Z105" i="7" s="1"/>
  <c r="F105" i="7"/>
  <c r="X105" i="7"/>
  <c r="AA105" i="7"/>
  <c r="G91" i="7"/>
  <c r="V91" i="7" s="1"/>
  <c r="O91" i="7"/>
  <c r="G111" i="7"/>
  <c r="V111" i="7" s="1"/>
  <c r="S267" i="4"/>
  <c r="S268" i="4" s="1"/>
  <c r="S269" i="4" s="1"/>
  <c r="O144" i="7"/>
  <c r="G144" i="7"/>
  <c r="V144" i="7" s="1"/>
  <c r="AA244" i="7"/>
  <c r="Y244" i="7"/>
  <c r="Z244" i="7" s="1"/>
  <c r="F244" i="7"/>
  <c r="X244" i="7"/>
  <c r="AA226" i="7"/>
  <c r="Y226" i="7"/>
  <c r="Z226" i="7" s="1"/>
  <c r="F226" i="7"/>
  <c r="X226" i="7"/>
  <c r="O250" i="7"/>
  <c r="G250" i="7"/>
  <c r="V250" i="7" s="1"/>
  <c r="AA232" i="7"/>
  <c r="Y232" i="7"/>
  <c r="Z232" i="7" s="1"/>
  <c r="F232" i="7"/>
  <c r="X232" i="7"/>
  <c r="Y214" i="7"/>
  <c r="Z214" i="7" s="1"/>
  <c r="F214" i="7"/>
  <c r="X214" i="7"/>
  <c r="AA214" i="7"/>
  <c r="AA183" i="7"/>
  <c r="F183" i="7"/>
  <c r="Y183" i="7"/>
  <c r="Z183" i="7" s="1"/>
  <c r="X183" i="7"/>
  <c r="F192" i="7"/>
  <c r="AA149" i="7"/>
  <c r="Y149" i="7"/>
  <c r="Z149" i="7" s="1"/>
  <c r="F149" i="7"/>
  <c r="X149" i="7"/>
  <c r="G129" i="7"/>
  <c r="V129" i="7" s="1"/>
  <c r="AA15" i="7"/>
  <c r="Y15" i="7"/>
  <c r="Z15" i="7" s="1"/>
  <c r="F15" i="7"/>
  <c r="X15" i="7"/>
  <c r="G99" i="7"/>
  <c r="V99" i="7" s="1"/>
  <c r="O99" i="7"/>
  <c r="AA250" i="7"/>
  <c r="Y250" i="7"/>
  <c r="Z250" i="7" s="1"/>
  <c r="F250" i="7"/>
  <c r="X250" i="7"/>
  <c r="Y154" i="7"/>
  <c r="Z154" i="7" s="1"/>
  <c r="F154" i="7"/>
  <c r="X154" i="7"/>
  <c r="AA154" i="7"/>
  <c r="Y117" i="7"/>
  <c r="Z117" i="7" s="1"/>
  <c r="F117" i="7"/>
  <c r="X117" i="7"/>
  <c r="AA117" i="7"/>
  <c r="G93" i="7"/>
  <c r="V93" i="7" s="1"/>
  <c r="O93" i="7"/>
  <c r="AA97" i="7"/>
  <c r="Y97" i="7"/>
  <c r="Z97" i="7" s="1"/>
  <c r="F97" i="7"/>
  <c r="X97" i="7"/>
  <c r="O174" i="7"/>
  <c r="G174" i="7"/>
  <c r="V174" i="7" s="1"/>
  <c r="F174" i="7"/>
  <c r="Y215" i="7"/>
  <c r="Z215" i="7" s="1"/>
  <c r="F215" i="7"/>
  <c r="X215" i="7"/>
  <c r="AA215" i="7"/>
  <c r="Y210" i="7"/>
  <c r="Z210" i="7" s="1"/>
  <c r="F210" i="7"/>
  <c r="X210" i="7"/>
  <c r="AA210" i="7"/>
  <c r="AA197" i="7"/>
  <c r="Y197" i="7"/>
  <c r="Z197" i="7" s="1"/>
  <c r="F197" i="7"/>
  <c r="X197" i="7"/>
  <c r="O154" i="7"/>
  <c r="G154" i="7"/>
  <c r="V154" i="7" s="1"/>
  <c r="Y160" i="7"/>
  <c r="Z160" i="7" s="1"/>
  <c r="F160" i="7"/>
  <c r="X160" i="7"/>
  <c r="AA160" i="7"/>
  <c r="O139" i="7"/>
  <c r="G139" i="7"/>
  <c r="V139" i="7" s="1"/>
  <c r="F9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nhls</author>
    <author>None</author>
  </authors>
  <commentList>
    <comment ref="A1" authorId="0" shapeId="0" xr:uid="{00000000-0006-0000-0600-000001000000}">
      <text>
        <r>
          <rPr>
            <sz val="11"/>
            <color theme="1"/>
            <rFont val="Calibri"/>
            <family val="2"/>
            <scheme val="minor"/>
          </rPr>
          <t xml:space="preserve">nhls:
based on Westgard desirable performance specifications
</t>
        </r>
      </text>
    </comment>
    <comment ref="K5" authorId="0" shapeId="0" xr:uid="{00000000-0006-0000-0600-000002000000}">
      <text>
        <r>
          <rPr>
            <sz val="11"/>
            <color theme="1"/>
            <rFont val="Calibri"/>
            <family val="2"/>
            <scheme val="minor"/>
          </rPr>
          <t>nhls:
Source may be package insert, peer or cumulative mean</t>
        </r>
      </text>
    </comment>
    <comment ref="L5" authorId="0" shapeId="0" xr:uid="{00000000-0006-0000-0600-000003000000}">
      <text>
        <r>
          <rPr>
            <sz val="11"/>
            <color theme="1"/>
            <rFont val="Calibri"/>
            <family val="2"/>
            <scheme val="minor"/>
          </rPr>
          <t xml:space="preserve">nhls:
 https://www.westgard.com/biodatabase1.htm </t>
        </r>
      </text>
    </comment>
    <comment ref="N5" authorId="0" shapeId="0" xr:uid="{00000000-0006-0000-0600-000004000000}">
      <text>
        <r>
          <rPr>
            <sz val="11"/>
            <color theme="1"/>
            <rFont val="Calibri"/>
            <family val="2"/>
            <scheme val="minor"/>
          </rPr>
          <t>nhls:
Is obtained bias less than allowable bias at desirable specifications?</t>
        </r>
      </text>
    </comment>
    <comment ref="O5" authorId="0" shapeId="0" xr:uid="{00000000-0006-0000-0600-000005000000}">
      <text>
        <r>
          <rPr>
            <sz val="11"/>
            <color theme="1"/>
            <rFont val="Calibri"/>
            <family val="2"/>
            <scheme val="minor"/>
          </rPr>
          <t xml:space="preserve">nhls:
 White GH, Farrance I. Uncertainty of measurement in quantitative medical testing. A laboratory implementation guide. Clin Biochem Rev 2004; 25: Suppl S: 1–24. </t>
        </r>
      </text>
    </comment>
    <comment ref="Q5" authorId="0" shapeId="0" xr:uid="{00000000-0006-0000-0600-000006000000}">
      <text>
        <r>
          <rPr>
            <sz val="11"/>
            <color theme="1"/>
            <rFont val="Calibri"/>
            <family val="2"/>
            <scheme val="minor"/>
          </rPr>
          <t>nhls:
analytical CV from lab data</t>
        </r>
      </text>
    </comment>
    <comment ref="R5" authorId="0" shapeId="0" xr:uid="{00000000-0006-0000-0600-000007000000}">
      <text>
        <r>
          <rPr>
            <sz val="11"/>
            <color theme="1"/>
            <rFont val="Calibri"/>
            <family val="2"/>
            <scheme val="minor"/>
          </rPr>
          <t xml:space="preserve">nhls:
between subject biological variation
</t>
        </r>
      </text>
    </comment>
    <comment ref="S5" authorId="0" shapeId="0" xr:uid="{00000000-0006-0000-0600-000008000000}">
      <text>
        <r>
          <rPr>
            <sz val="11"/>
            <color theme="1"/>
            <rFont val="Calibri"/>
            <family val="2"/>
            <scheme val="minor"/>
          </rPr>
          <t>nhls;
within subject biological variation</t>
        </r>
      </text>
    </comment>
    <comment ref="T5" authorId="0" shapeId="0" xr:uid="{00000000-0006-0000-0600-000009000000}">
      <text>
        <r>
          <rPr>
            <sz val="11"/>
            <color theme="1"/>
            <rFont val="Calibri"/>
            <family val="2"/>
            <scheme val="minor"/>
          </rPr>
          <t xml:space="preserve">nhls:
 https://www.westgard.com/biodatabase1.htm </t>
        </r>
      </text>
    </comment>
    <comment ref="W5" authorId="0" shapeId="0" xr:uid="{00000000-0006-0000-0600-00000A000000}">
      <text>
        <r>
          <rPr>
            <sz val="11"/>
            <color theme="1"/>
            <rFont val="Calibri"/>
            <family val="2"/>
            <scheme val="minor"/>
          </rPr>
          <t xml:space="preserve">nhls:
indicates the practical benefit of the reference range for the analyte
II &gt; 1.4 - indicates greater practical benefit of the normal range
</t>
        </r>
      </text>
    </comment>
    <comment ref="X5" authorId="0" shapeId="0" xr:uid="{00000000-0006-0000-0600-00000B000000}">
      <text>
        <r>
          <rPr>
            <sz val="11"/>
            <color theme="1"/>
            <rFont val="Calibri"/>
            <family val="2"/>
            <scheme val="minor"/>
          </rPr>
          <t xml:space="preserve">Reference change value (RCV) for detectinga clinically significant change in two consecutive results for the same analytic for the same patient.
</t>
        </r>
      </text>
    </comment>
    <comment ref="Y5" authorId="0" shapeId="0" xr:uid="{00000000-0006-0000-0600-00000C000000}">
      <text>
        <r>
          <rPr>
            <sz val="11"/>
            <color theme="1"/>
            <rFont val="Calibri"/>
            <family val="2"/>
            <scheme val="minor"/>
          </rPr>
          <t>nhls:
combined uncertainties of measurement
- square root of the individual squares of the analytical CV and within-subject biological variation CV</t>
        </r>
      </text>
    </comment>
    <comment ref="Z5" authorId="0" shapeId="0" xr:uid="{00000000-0006-0000-0600-00000D000000}">
      <text>
        <r>
          <rPr>
            <sz val="11"/>
            <color theme="1"/>
            <rFont val="Calibri"/>
            <family val="2"/>
            <scheme val="minor"/>
          </rPr>
          <t xml:space="preserve">nhls:
uc X coverage factor
</t>
        </r>
      </text>
    </comment>
    <comment ref="AA5" authorId="1" shapeId="0" xr:uid="{00000000-0006-0000-0600-00000E000000}">
      <text>
        <r>
          <rPr>
            <sz val="11"/>
            <color theme="1"/>
            <rFont val="Calibri"/>
            <family val="2"/>
            <scheme val="minor"/>
          </rPr>
          <t xml:space="preserve"> :
Index = CVi/CVw
Source:
. Fraser CG, Hyltoft Petersen P, Libeer JC, Ricos C. Pro posals for setting generally applicable quality goals solely based on biology. Ann Clin Biochem 1997; 34: 8–12. </t>
        </r>
      </text>
    </comment>
  </commentList>
</comments>
</file>

<file path=xl/sharedStrings.xml><?xml version="1.0" encoding="utf-8"?>
<sst xmlns="http://schemas.openxmlformats.org/spreadsheetml/2006/main" count="5322" uniqueCount="1374">
  <si>
    <t>Total Error vs Total Allowable Error</t>
  </si>
  <si>
    <t>Laboratory</t>
  </si>
  <si>
    <t>YOUR LABORATORY NAME/DEPARTMENT</t>
  </si>
  <si>
    <t xml:space="preserve">Period under review: </t>
  </si>
  <si>
    <t>From dd/mm/yy to dd/mm/yy</t>
  </si>
  <si>
    <t>Signature</t>
  </si>
  <si>
    <t>Lab Manager's signature</t>
  </si>
  <si>
    <t>Instrument</t>
  </si>
  <si>
    <t>Analyte</t>
  </si>
  <si>
    <t>Control Sample</t>
  </si>
  <si>
    <t>Lot number</t>
  </si>
  <si>
    <t>Units</t>
  </si>
  <si>
    <t>Target Value</t>
  </si>
  <si>
    <t>#</t>
  </si>
  <si>
    <t>TEa%</t>
  </si>
  <si>
    <t>TEa (in units)</t>
  </si>
  <si>
    <t>*</t>
  </si>
  <si>
    <t>Mean</t>
  </si>
  <si>
    <t>SD</t>
  </si>
  <si>
    <t>TE (in units)</t>
  </si>
  <si>
    <t>N</t>
  </si>
  <si>
    <t>Pass/ Fail</t>
  </si>
  <si>
    <t>Comment</t>
  </si>
  <si>
    <t>Instrument name</t>
  </si>
  <si>
    <t>Test name or reagent name</t>
  </si>
  <si>
    <t>Control name and level</t>
  </si>
  <si>
    <t>Current lot number</t>
  </si>
  <si>
    <t>Units of measure</t>
  </si>
  <si>
    <t>Target value for control as per package insert</t>
  </si>
  <si>
    <t>Your mean for the period under review</t>
  </si>
  <si>
    <t>Your SD for the period under review</t>
  </si>
  <si>
    <t>The number of control measurements under reveiw</t>
  </si>
  <si>
    <t>Your corrective action for any "FAIL"</t>
  </si>
  <si>
    <t>Complete columns A to F with your lab information. This can be used as a template until you change lot numbers.</t>
  </si>
  <si>
    <t>Gather your IQC data for a calendar month. Instruments should be able to give you your cumulative data for a set period. In Haematology (FBC), it might be easier to go per lot number.</t>
  </si>
  <si>
    <t>In Column K, enter your cumulative mean.</t>
  </si>
  <si>
    <t>In Column L, enter your cumulative SD.</t>
  </si>
  <si>
    <t>In Column N, enter the number of control measurements used in the calculation on the mean &amp; SD. If your "N" is less than 20, go back another month until you have a minimum of 20 results.</t>
  </si>
  <si>
    <t>Column G is a code to reference where you got your target value from. Currently we are all going to use our Package Insert target values, so the number in there is "2". (See below the spreadsheet)</t>
  </si>
  <si>
    <t>The YELLOW columns are locked. You may not change anything in these columns.</t>
  </si>
  <si>
    <t>Once you have saved the information, Column O will automatically tell you if you passed or failed.</t>
  </si>
  <si>
    <t>Investigate any levels of QC that FAIL, and record your corrective action.</t>
  </si>
  <si>
    <t>Print out and get the lab manager to review &amp; sign the print out. File with the Month's QC data.</t>
  </si>
  <si>
    <t xml:space="preserve">The following sheets are for Chem, Haem &amp; Coag. </t>
  </si>
  <si>
    <t>Contact your QA Coordinator for assistance in setting it up specifically to your laboratory.</t>
  </si>
  <si>
    <t>Biological Variation</t>
  </si>
  <si>
    <t>PT Scheme Goals</t>
  </si>
  <si>
    <t>Optimal</t>
  </si>
  <si>
    <t>Desirable</t>
  </si>
  <si>
    <t>Minimum</t>
  </si>
  <si>
    <t>RCPA</t>
  </si>
  <si>
    <t>Thistle</t>
  </si>
  <si>
    <t>CLIA</t>
  </si>
  <si>
    <t>RIQAS</t>
  </si>
  <si>
    <t>Matrix</t>
  </si>
  <si>
    <t>TEa</t>
  </si>
  <si>
    <t>Lower Goal</t>
  </si>
  <si>
    <t>Upper Goal</t>
  </si>
  <si>
    <t>Allowable CV</t>
  </si>
  <si>
    <t>(June2022)</t>
  </si>
  <si>
    <t>S-</t>
  </si>
  <si>
    <t>11-Desoxycortisol</t>
  </si>
  <si>
    <t>17-Hydroxyprogesterone</t>
  </si>
  <si>
    <t>2.0 nmol/L ≤ 10.0 nmol/L</t>
  </si>
  <si>
    <t>20% ≥ 10 nmol/L</t>
  </si>
  <si>
    <t>U-</t>
  </si>
  <si>
    <t>4-hydroxy-3-methoximandelate (VMA)</t>
  </si>
  <si>
    <t>5' Nucleotidase</t>
  </si>
  <si>
    <t>5'-Hydroxyindolacetate, concentration</t>
  </si>
  <si>
    <t>α1-Acid Glycoprotein</t>
  </si>
  <si>
    <t>α1-Antichymotrypsin</t>
  </si>
  <si>
    <t>α1-Antitrypsin</t>
  </si>
  <si>
    <t>3sd</t>
  </si>
  <si>
    <t>α1-Globulins</t>
  </si>
  <si>
    <t>α1-Microglobulin, concentration, first morning</t>
  </si>
  <si>
    <t>α2-Globulins</t>
  </si>
  <si>
    <t>α2-Macroglobulin</t>
  </si>
  <si>
    <t>α2-Microglobulin output, first morning</t>
  </si>
  <si>
    <t>P-</t>
  </si>
  <si>
    <t>α-aminobutryic acid</t>
  </si>
  <si>
    <t>α-Amylase</t>
  </si>
  <si>
    <t>10 U/L ≤ 100 U/L</t>
  </si>
  <si>
    <t>10% ≥ 100 U/L</t>
  </si>
  <si>
    <t>α-Amylase (pancreatic)</t>
  </si>
  <si>
    <t>α-Amylase concentration, random</t>
  </si>
  <si>
    <t>α-Carotene</t>
  </si>
  <si>
    <t>α-Fetoprotein (AFP)</t>
  </si>
  <si>
    <t>2 kIU/L ≤ 17 kIU/L</t>
  </si>
  <si>
    <t>12% ≥ 17kIU/L</t>
  </si>
  <si>
    <t>α-Tocopherol</t>
  </si>
  <si>
    <t>Acetaminophen (Paracetamol)</t>
  </si>
  <si>
    <t>20 umol/L ≤ 200 umol/L</t>
  </si>
  <si>
    <t>10% ≥ 200 umol/L</t>
  </si>
  <si>
    <t>Acid phosphatase</t>
  </si>
  <si>
    <t>Acid phosphatase tartrate-resistant (TR-ACP)</t>
  </si>
  <si>
    <t>ACTH</t>
  </si>
  <si>
    <t>+-2.0 up to 20 pmol/L</t>
  </si>
  <si>
    <t>10% &gt;20 pmol/L</t>
  </si>
  <si>
    <t>Activated partial thromboplastine time</t>
  </si>
  <si>
    <t>Adiponectin</t>
  </si>
  <si>
    <t>Adenosine deaminase (ADA)</t>
  </si>
  <si>
    <t>Alanine</t>
  </si>
  <si>
    <t>Alanine aminotransferase (ALT)</t>
  </si>
  <si>
    <t>5 U/L ≤ 40 U/L</t>
  </si>
  <si>
    <t>12% ≥ 40 U/L</t>
  </si>
  <si>
    <t>CSF-</t>
  </si>
  <si>
    <t>Albumin, CSF</t>
  </si>
  <si>
    <t>0.02g/L≤0.45g/L</t>
  </si>
  <si>
    <t>5% ≥0.45g/L</t>
  </si>
  <si>
    <t>Albumin</t>
  </si>
  <si>
    <t>2g/L ≤ 33 g/L</t>
  </si>
  <si>
    <t>6% ≥ 33 g/L</t>
  </si>
  <si>
    <t>Albumin, concentration, first morning</t>
  </si>
  <si>
    <t>4.0 g/L ≤ 20 g/L</t>
  </si>
  <si>
    <t>20% ≥ 20 g/L</t>
  </si>
  <si>
    <t>Albumin, output, night urine</t>
  </si>
  <si>
    <t>Albumin, glycated</t>
  </si>
  <si>
    <t>Alcohol/Ethanol</t>
  </si>
  <si>
    <t>2mmol/L ≤20mmol/L</t>
  </si>
  <si>
    <t>10% ≥20mmol/L</t>
  </si>
  <si>
    <t>Aldosterone</t>
  </si>
  <si>
    <t>24 pmol/L ≤ 160 pmol/L</t>
  </si>
  <si>
    <t>15% ≥ 160pmol/L</t>
  </si>
  <si>
    <t>Alkaline phosphatase (ALP)</t>
  </si>
  <si>
    <t>15 U/L ≤ 125 U/L</t>
  </si>
  <si>
    <t>12% ≥ 125 U/L</t>
  </si>
  <si>
    <t>Alkaline phosphatase, bone</t>
  </si>
  <si>
    <t>Alkaline phosphatase, liver</t>
  </si>
  <si>
    <t>Amikacin</t>
  </si>
  <si>
    <t>3.4umol/L ≤34umol/L</t>
  </si>
  <si>
    <t>10% ≥34umol/L</t>
  </si>
  <si>
    <t>WB-</t>
  </si>
  <si>
    <t xml:space="preserve">Ammonia </t>
  </si>
  <si>
    <t>5umol/L ≤50umol/L</t>
  </si>
  <si>
    <t>20% ≥50umol/L</t>
  </si>
  <si>
    <t>Ammonia, output, 24h</t>
  </si>
  <si>
    <t>Amyloid A</t>
  </si>
  <si>
    <t>Androstendione</t>
  </si>
  <si>
    <t>1.5 nmol/L ≤ 10 nmol/L</t>
  </si>
  <si>
    <t>15% ≥ 10nmol/L</t>
  </si>
  <si>
    <t>Angiotensin Converting Enzyme (ACE)</t>
  </si>
  <si>
    <t>1.0 U/L ≤ 10 U/L</t>
  </si>
  <si>
    <t>10% ≥ 10 U/L</t>
  </si>
  <si>
    <t>Anion gap</t>
  </si>
  <si>
    <t>Antithrombin III</t>
  </si>
  <si>
    <t>Apolipoprotein A1</t>
  </si>
  <si>
    <t>Apolipoprotein B</t>
  </si>
  <si>
    <t>Arginine</t>
  </si>
  <si>
    <t>Arilestearase activity, non inhibited</t>
  </si>
  <si>
    <t>Ascorbate (Vitamin C)</t>
  </si>
  <si>
    <t>ASOT</t>
  </si>
  <si>
    <t>Asparagine</t>
  </si>
  <si>
    <t>Aspartate aminotransferase (AST)</t>
  </si>
  <si>
    <t>Aspartic acid</t>
  </si>
  <si>
    <t>β-2-Microglobulin</t>
  </si>
  <si>
    <t>0.2 mg/L ≤ 2.0 mg/L</t>
  </si>
  <si>
    <t>10% ≥ 2.0 mg/L</t>
  </si>
  <si>
    <t>β-Carotene</t>
  </si>
  <si>
    <t>β-Globulins</t>
  </si>
  <si>
    <t>β-hCG</t>
  </si>
  <si>
    <t>4U/L or 20%</t>
  </si>
  <si>
    <t>B-</t>
  </si>
  <si>
    <t>Base excess</t>
  </si>
  <si>
    <t>Basophile, count</t>
  </si>
  <si>
    <t>Bicarbonate</t>
  </si>
  <si>
    <t>2.0 umol/L ≤ 20 umol/L</t>
  </si>
  <si>
    <t>10% ≥ 20 umol/L</t>
  </si>
  <si>
    <t>3mmol/L or 15%</t>
  </si>
  <si>
    <t>Bilirubin total</t>
  </si>
  <si>
    <t>3.0 umol/L ≤ 25 umol/L</t>
  </si>
  <si>
    <t>12% ≥ 25 umol/L</t>
  </si>
  <si>
    <t>4umol/L or 20%</t>
  </si>
  <si>
    <t>6.8umol/L or 20%</t>
  </si>
  <si>
    <t>Bilirubin conjugated</t>
  </si>
  <si>
    <t>3.0 umol/L ≤ 15 umol/L</t>
  </si>
  <si>
    <t>20% ≥ 15 umol/L</t>
  </si>
  <si>
    <t>7umol/L or36%</t>
  </si>
  <si>
    <t>C Protein</t>
  </si>
  <si>
    <t>C reactive protein</t>
  </si>
  <si>
    <t>C reactive protein - high sensitivity</t>
  </si>
  <si>
    <t>C3 Complement</t>
  </si>
  <si>
    <t>C4 Complement</t>
  </si>
  <si>
    <t>CA 125 antigen</t>
  </si>
  <si>
    <t>6 kU/L ≤ 50kU/L</t>
  </si>
  <si>
    <t>12% ≥ 50kU/L</t>
  </si>
  <si>
    <t>CA 15.3 antigen</t>
  </si>
  <si>
    <t>3 kU/L ≤ 30kU/L</t>
  </si>
  <si>
    <t>10% ≥ 30kU/L</t>
  </si>
  <si>
    <t>CA 19.9 antigen</t>
  </si>
  <si>
    <t>6 kU/L ≤ 40kU/L</t>
  </si>
  <si>
    <t>15% ≥ 40kU/L</t>
  </si>
  <si>
    <t>CA 549 antigen</t>
  </si>
  <si>
    <t>Calcitonin</t>
  </si>
  <si>
    <t>Calcium</t>
  </si>
  <si>
    <t>0.1 mmol/L ≤ 2.5 mmol/L</t>
  </si>
  <si>
    <t>4% ≥ 2.5 mmol/L</t>
  </si>
  <si>
    <t>0.25 mmol/L</t>
  </si>
  <si>
    <t>Calcium, complexed</t>
  </si>
  <si>
    <t>Calcium, concentration, 24h</t>
  </si>
  <si>
    <t>0.20mmol/L</t>
  </si>
  <si>
    <t>B-Gas</t>
  </si>
  <si>
    <t>Calcium, ionized</t>
  </si>
  <si>
    <t>0.05mmol/L</t>
  </si>
  <si>
    <t>Calcium, output, 24h</t>
  </si>
  <si>
    <t>Calcium, protein bound</t>
  </si>
  <si>
    <t>Calcium, ultrafiltrable</t>
  </si>
  <si>
    <t>Carbamazepine</t>
  </si>
  <si>
    <t>Carbohydrate deficient transferrin</t>
  </si>
  <si>
    <t>CO2, total</t>
  </si>
  <si>
    <t>Carcinoembryonic antigen (CEA)</t>
  </si>
  <si>
    <t>0.6 ug/L ≤ 5.0ug/L</t>
  </si>
  <si>
    <t>12% ≥ 5.0ug/L</t>
  </si>
  <si>
    <t>Carnitine, Acyl-free</t>
  </si>
  <si>
    <t>Carnitine, free</t>
  </si>
  <si>
    <t>Carnitine, total</t>
  </si>
  <si>
    <t>Ceruloplasmin (ferroxidase)</t>
  </si>
  <si>
    <t>Chloride</t>
  </si>
  <si>
    <t>3mmol/L</t>
  </si>
  <si>
    <t>3 mmol/L ≤ 100 mmol/L</t>
  </si>
  <si>
    <t>3% ≥ 100 mmol/L</t>
  </si>
  <si>
    <t>2 mmol/L ≤ 20 mmol/L</t>
  </si>
  <si>
    <t>10% ≥ 20 mmol/L</t>
  </si>
  <si>
    <t>Cholesterol</t>
  </si>
  <si>
    <t>0.3 mmol/L ≤ 5 mmol/L</t>
  </si>
  <si>
    <t>6% ≥ 5 mmol/L</t>
  </si>
  <si>
    <t>Cholinesterase, activity</t>
  </si>
  <si>
    <t>500 U/L ≤ 5000 U/L</t>
  </si>
  <si>
    <t>10% ≥ 5000 U/L</t>
  </si>
  <si>
    <t>Chromogranin A</t>
  </si>
  <si>
    <t>Citrulline</t>
  </si>
  <si>
    <t>Collagen type I C propeptide (PICP)</t>
  </si>
  <si>
    <t>Collagen type I N propeptide (PINP)</t>
  </si>
  <si>
    <t>Collagen type III N propeptide (PIIINP)</t>
  </si>
  <si>
    <t>Color, first morning</t>
  </si>
  <si>
    <t>Copper</t>
  </si>
  <si>
    <t>Cortisol</t>
  </si>
  <si>
    <t>30nmol/L ≤ 150nmol/L</t>
  </si>
  <si>
    <t>15% ≥ 150nmol/L</t>
  </si>
  <si>
    <t>30nmol/L ≤ 200nmol/L</t>
  </si>
  <si>
    <t>15% ≥ 200nmol/L</t>
  </si>
  <si>
    <t>C Peptide</t>
  </si>
  <si>
    <t xml:space="preserve"> 0.15 up to 1.25nmol/L</t>
  </si>
  <si>
    <t>12% &gt;1.25 nmol/L</t>
  </si>
  <si>
    <t>Creatine kinase (CK)</t>
  </si>
  <si>
    <t>Creatine kinase MB, %</t>
  </si>
  <si>
    <t>Creatine kinase MB, activity</t>
  </si>
  <si>
    <t xml:space="preserve">3 U/L ≤ 15 U/L </t>
  </si>
  <si>
    <t>20% ≥ 15 U/L</t>
  </si>
  <si>
    <t>Creatine kinase MB, mass</t>
  </si>
  <si>
    <t>3 ug/L ≤ 15ug/L</t>
  </si>
  <si>
    <t>20% ≥ 15 ug/L</t>
  </si>
  <si>
    <t>Creatinine</t>
  </si>
  <si>
    <t>10mmol/L ≤ 100mmol/L</t>
  </si>
  <si>
    <t>10% ≥100mmol/L</t>
  </si>
  <si>
    <t>8 umol/L ≤ 100 umol/L</t>
  </si>
  <si>
    <t>8% ≥ 100 umol/L</t>
  </si>
  <si>
    <t>26umol/L or 15%</t>
  </si>
  <si>
    <t>Creatinine, concentration, 24h</t>
  </si>
  <si>
    <t>0.5 mmol/L ≤ 5 mmol/L</t>
  </si>
  <si>
    <t>10% ≥ 5 mmol/L</t>
  </si>
  <si>
    <t>Creatinine, concentration, first morning</t>
  </si>
  <si>
    <t>Creatinine, concentration, random</t>
  </si>
  <si>
    <t>Creatinine, output, 24h</t>
  </si>
  <si>
    <t>C-Terminal telopeptide type I collagen (CTY I)</t>
  </si>
  <si>
    <t>Cyclosporin</t>
  </si>
  <si>
    <t>Cyfra 21.1 Antigen</t>
  </si>
  <si>
    <t>Cystastin C</t>
  </si>
  <si>
    <t>Cysteine</t>
  </si>
  <si>
    <t>Cystine</t>
  </si>
  <si>
    <t>D-Dimer (MoM)</t>
  </si>
  <si>
    <t>Dehydroepiandrosterone sulfate (DHEAS)</t>
  </si>
  <si>
    <t>1.2 umol/L ≤ 10umol/L</t>
  </si>
  <si>
    <t>12% ≥10umol/L</t>
  </si>
  <si>
    <t>Deoxypyridinoline/creatinine, 24h</t>
  </si>
  <si>
    <t>Deoxypyridinoline/creatinine, first morning</t>
  </si>
  <si>
    <t>Deoxipyridinoline/minute, first morning</t>
  </si>
  <si>
    <t>Digoxin</t>
  </si>
  <si>
    <t>0.2 nmol/L ≤ 2.0 nmol/L</t>
  </si>
  <si>
    <t>10% ≥ 2.0 nmol/L</t>
  </si>
  <si>
    <t>20% or 0.26nmol/L</t>
  </si>
  <si>
    <t>Dipeptidyl-peptidase IV (ACE)</t>
  </si>
  <si>
    <t>Elastase</t>
  </si>
  <si>
    <t>Eosinophils, count</t>
  </si>
  <si>
    <t>Erythrocytes, count</t>
  </si>
  <si>
    <t>Erythrocyte distribution wide (RDW)</t>
  </si>
  <si>
    <t>5.6 or 4.6%</t>
  </si>
  <si>
    <t>Erythrocyte sedimentation rate (ESR)</t>
  </si>
  <si>
    <t>Estradiol</t>
  </si>
  <si>
    <t>25 pmol/L ≤ 100 pmol/L</t>
  </si>
  <si>
    <t>25% ≥ 100.0 pmol/L</t>
  </si>
  <si>
    <t>Estradiol, free</t>
  </si>
  <si>
    <t>0.9 pmol/L ≤ 6.0 pmol/L</t>
  </si>
  <si>
    <t>15% ≥ 6.0 pmol/L</t>
  </si>
  <si>
    <t>Ethosuxamide</t>
  </si>
  <si>
    <t>Factor II coagulation</t>
  </si>
  <si>
    <t>Factor V coagulation</t>
  </si>
  <si>
    <t>Factor VII coagulation</t>
  </si>
  <si>
    <t>Factor VIII coagulation</t>
  </si>
  <si>
    <t>Factor IX</t>
  </si>
  <si>
    <t>Factor X coagulation</t>
  </si>
  <si>
    <t xml:space="preserve">Factor XI </t>
  </si>
  <si>
    <t>Factor XII</t>
  </si>
  <si>
    <t>Ferritin</t>
  </si>
  <si>
    <t>4.0ug/L ≤ 27.0ug/L</t>
  </si>
  <si>
    <t>15% ≥ 27ug/L</t>
  </si>
  <si>
    <t>Fibrinogen</t>
  </si>
  <si>
    <t>(B)Erthry-</t>
  </si>
  <si>
    <t>Folate</t>
  </si>
  <si>
    <t>1.5nmol/L ≤ 6.0nmol/L</t>
  </si>
  <si>
    <t>25% ≥ 6.0nmol/L</t>
  </si>
  <si>
    <t>Follicle stimulating hormone (FSH)</t>
  </si>
  <si>
    <t>1.0IU/L ≤ 10.0 IU/L</t>
  </si>
  <si>
    <t>10% ≥ 10IU/L</t>
  </si>
  <si>
    <t>Fructosamine</t>
  </si>
  <si>
    <t>15 umol/L ≤ 250 umol/L</t>
  </si>
  <si>
    <t>6% ≥ 250 umol/L</t>
  </si>
  <si>
    <t>Galactosyl hydroxylysine</t>
  </si>
  <si>
    <t>γ-Fibrinogen</t>
  </si>
  <si>
    <t>γ-Globulins</t>
  </si>
  <si>
    <t>γ-glutamyltransferase (GGT)</t>
  </si>
  <si>
    <t>Gastrin</t>
  </si>
  <si>
    <t>10 pmol/L ≤ 100 pmol/L</t>
  </si>
  <si>
    <t>10% ≥ 100 pmol/L</t>
  </si>
  <si>
    <t>Gentamicin</t>
  </si>
  <si>
    <t>0.2mg/L ≤ 2mgl/L</t>
  </si>
  <si>
    <t>10% ≥ 5.3mg/L</t>
  </si>
  <si>
    <t>Globulins, total</t>
  </si>
  <si>
    <t>Glucose</t>
  </si>
  <si>
    <t>1.0mmol/L ≤ 10mmol/L</t>
  </si>
  <si>
    <t>10% ≥10mmol/L</t>
  </si>
  <si>
    <t>0.2mmol/L ≤ 2.0mmol/L</t>
  </si>
  <si>
    <t>10% ≥2.0mmol/L</t>
  </si>
  <si>
    <t>0.4mmol/L ≤ 5.0mmol/L</t>
  </si>
  <si>
    <t>8% ≥ 5.0mmol/L</t>
  </si>
  <si>
    <t>0.3mmol/L or 10%</t>
  </si>
  <si>
    <t>(B)Erythr-</t>
  </si>
  <si>
    <t>Glucose-6-phosphate-1-dehydrogenase (G6PDH)</t>
  </si>
  <si>
    <t>B - spot</t>
  </si>
  <si>
    <t>Glutamic acid</t>
  </si>
  <si>
    <t>Glutamine</t>
  </si>
  <si>
    <t>Glutathion peroxidase</t>
  </si>
  <si>
    <t>Glycine</t>
  </si>
  <si>
    <t>Growth Hormone</t>
  </si>
  <si>
    <t>+-1 up to ≤ 7 mU/L</t>
  </si>
  <si>
    <t>15% ≥ 7 mU/L</t>
  </si>
  <si>
    <t>Haptoglobin</t>
  </si>
  <si>
    <t>HDL cholesterol</t>
  </si>
  <si>
    <t>0.1 mmol/L ≤ 0.8 mmol/L</t>
  </si>
  <si>
    <t>12% ≥ 0.8 mmol/L</t>
  </si>
  <si>
    <t>HDL 1 cholesterol</t>
  </si>
  <si>
    <t>HDL 2 cholesterol</t>
  </si>
  <si>
    <t>HDL 3 cholesterol</t>
  </si>
  <si>
    <t>Hematocrit</t>
  </si>
  <si>
    <t>Hemoglobin</t>
  </si>
  <si>
    <t>Hemoglobin A1 C (NSP) (%)</t>
  </si>
  <si>
    <t>0.5 ≤ 10%</t>
  </si>
  <si>
    <t>5% ≥ 10%</t>
  </si>
  <si>
    <t>Hemoglobin A1 C (IFCC) (mmol/mol)</t>
  </si>
  <si>
    <t>4 ≤ 86mmol/mol</t>
  </si>
  <si>
    <t>5% ≥ 86 mmol/mol</t>
  </si>
  <si>
    <t>Hemoglobin A2</t>
  </si>
  <si>
    <t>Histidine</t>
  </si>
  <si>
    <t>Homocysteine</t>
  </si>
  <si>
    <t>1.5umol/L ≤ 15 umol/L</t>
  </si>
  <si>
    <t>10% ≥ 15 umol/L</t>
  </si>
  <si>
    <t>Hydroxyproline</t>
  </si>
  <si>
    <t>Hydroxyproline/minute, first morning</t>
  </si>
  <si>
    <t>Hydroxyproline/minute, second void</t>
  </si>
  <si>
    <t>Immunoglobulin A</t>
  </si>
  <si>
    <t>Immunoglobulin E</t>
  </si>
  <si>
    <t>Immunoglobulin G</t>
  </si>
  <si>
    <t>0.02g/L ≤ 0.1g/L</t>
  </si>
  <si>
    <t>20% ≥0.1g/L</t>
  </si>
  <si>
    <t>Immunoglobulin M</t>
  </si>
  <si>
    <t>Immunoglobulins κ chains</t>
  </si>
  <si>
    <t>Immunoglobulins λ chains</t>
  </si>
  <si>
    <t>Inhibin A</t>
  </si>
  <si>
    <t>Inhibin B</t>
  </si>
  <si>
    <t>Insulin</t>
  </si>
  <si>
    <t>0.6 mU/L ≤ 5.0mU/L</t>
  </si>
  <si>
    <t>12% ≥ 5.0 mU/L</t>
  </si>
  <si>
    <t>Insulin-like growth factor (IGF-1)</t>
  </si>
  <si>
    <t>3 up to 25 nmol/L</t>
  </si>
  <si>
    <t>12% &gt;25nmol/L</t>
  </si>
  <si>
    <t>Insulin-like growth factor binding protein 3 (IGFBP-3)</t>
  </si>
  <si>
    <t>Intercellular adhesion molecule-1 (ICAM-1)</t>
  </si>
  <si>
    <t>(B)Leuc-</t>
  </si>
  <si>
    <t>Interferon receptor</t>
  </si>
  <si>
    <t>Interleukin 1-β</t>
  </si>
  <si>
    <t>Interleukin-8</t>
  </si>
  <si>
    <t>Iron</t>
  </si>
  <si>
    <t>3 umol/L ≤ 25 umol/L</t>
  </si>
  <si>
    <t>Isoleucine</t>
  </si>
  <si>
    <t>Kallicrein 6</t>
  </si>
  <si>
    <t>Lactate</t>
  </si>
  <si>
    <t>0.5 mmol/L ≤ 4.0 mmol/L</t>
  </si>
  <si>
    <t>12% ≥ 4.0 mmol/L</t>
  </si>
  <si>
    <t>0.3mmol/L ≤3.0mmol/L</t>
  </si>
  <si>
    <t>10% ≥ 3.0mmol/L</t>
  </si>
  <si>
    <t>Lactate dehydrogenase (LDH) (L to P)</t>
  </si>
  <si>
    <t>20 U/L ≤ 250 U/L</t>
  </si>
  <si>
    <t>8% ≥ 250 U/L</t>
  </si>
  <si>
    <t>Lactate dehydrogenase (LDH)</t>
  </si>
  <si>
    <t>Lactate dehydrogenase 1 isoform (LDH1)</t>
  </si>
  <si>
    <t>Lactate dehydrogenase 2 isoform (LDH2)</t>
  </si>
  <si>
    <t>Lactate dehydrogenase 3 isoform (LDH3)</t>
  </si>
  <si>
    <t>Lactate dehydrogenase 4 isoform (LDH4)</t>
  </si>
  <si>
    <t>Lactate dehydrogenase 5 isoform (LDH5)</t>
  </si>
  <si>
    <t>Lactoferrin</t>
  </si>
  <si>
    <t>LDL Cholesterol</t>
  </si>
  <si>
    <t>0.2 mmol/L ≤ 2.0 mmol/L</t>
  </si>
  <si>
    <t>10% ≥ 2.0 mmol/L</t>
  </si>
  <si>
    <t>LDL Cholesterol (oxidized)</t>
  </si>
  <si>
    <t>LDL Cholesterol, small dense</t>
  </si>
  <si>
    <t>LDL receptor mRNA</t>
  </si>
  <si>
    <t>Leucine</t>
  </si>
  <si>
    <t>Leukocytes count</t>
  </si>
  <si>
    <t>Lipase</t>
  </si>
  <si>
    <t>12 U/L ≤ 60 U/L</t>
  </si>
  <si>
    <t>20% ≥ 60 U/L</t>
  </si>
  <si>
    <t>Lipoprotein (a)</t>
  </si>
  <si>
    <t>Lithium</t>
  </si>
  <si>
    <t>0.2 mmol/L</t>
  </si>
  <si>
    <t>0.2mmol/L or 12%</t>
  </si>
  <si>
    <t>20% or 0.3mmol/L</t>
  </si>
  <si>
    <t>Lutein</t>
  </si>
  <si>
    <t>Luteinizing hormone (LH)</t>
  </si>
  <si>
    <t>1.5 IU/L ≤ 10.0 IU/L</t>
  </si>
  <si>
    <t>15% ≥ 10.0 IU/L</t>
  </si>
  <si>
    <t>Lycopene</t>
  </si>
  <si>
    <t>Lymphocytes, count</t>
  </si>
  <si>
    <t>Lysine</t>
  </si>
  <si>
    <t>Magnesium</t>
  </si>
  <si>
    <t>(B)Mon -</t>
  </si>
  <si>
    <t>0.1 mmol/L ≤ 1.25 mmol/L</t>
  </si>
  <si>
    <t>8% ≥ 1.25 mmol/L</t>
  </si>
  <si>
    <t>Magnesium, ionized</t>
  </si>
  <si>
    <t>Magnesium, output, 24h</t>
  </si>
  <si>
    <t>0.2 mmolL</t>
  </si>
  <si>
    <t>Mean corpuscular hemoglobin (MCH)</t>
  </si>
  <si>
    <t>Mean corpuscular hemoglobin concentration (MCHC)</t>
  </si>
  <si>
    <t>Mean corpuscular volume (MCV)</t>
  </si>
  <si>
    <t>(B)Plat-</t>
  </si>
  <si>
    <t>Mean platelet volume (MPV)</t>
  </si>
  <si>
    <t>Methotrexate</t>
  </si>
  <si>
    <t>Metionine</t>
  </si>
  <si>
    <t>Monocytes, count</t>
  </si>
  <si>
    <t>Myeloperoxidase</t>
  </si>
  <si>
    <t>Myoglobin</t>
  </si>
  <si>
    <t>N-Acetyl Glucosaminidase, concentration, first morning</t>
  </si>
  <si>
    <t>N-Acetyl Glucosaminidase/Creatinine</t>
  </si>
  <si>
    <t>Neutrophyles, count</t>
  </si>
  <si>
    <t>Nitrogen, output</t>
  </si>
  <si>
    <t>N-Telopeptide type I collagen</t>
  </si>
  <si>
    <t>N-terminal (NT)-proBNP</t>
  </si>
  <si>
    <t>25ng/L≤125ng/L</t>
  </si>
  <si>
    <t>20%≥125ng/L</t>
  </si>
  <si>
    <t>Ornithine</t>
  </si>
  <si>
    <t>Osmolality</t>
  </si>
  <si>
    <t>Saliva-</t>
  </si>
  <si>
    <t>8 mmol/kg ≤ 266 mmol/kg</t>
  </si>
  <si>
    <t>3% ≥ 266 mmol/kg</t>
  </si>
  <si>
    <t>Osmolality, first morning</t>
  </si>
  <si>
    <t>6 mmol/kg ≤ 300 mmol/kg</t>
  </si>
  <si>
    <t>2% ≥ 300 mmol/kg</t>
  </si>
  <si>
    <t>Osteocalcin</t>
  </si>
  <si>
    <t>Oxalate, concentration, 24h</t>
  </si>
  <si>
    <t>Oxalate, output, 24h</t>
  </si>
  <si>
    <t>pCO2</t>
  </si>
  <si>
    <t>2.0mmHg ≤ 25mmHg</t>
  </si>
  <si>
    <t>8% ≥ 25mmHg</t>
  </si>
  <si>
    <t>0.7kPa or 8%</t>
  </si>
  <si>
    <t>B- Gas</t>
  </si>
  <si>
    <t>pH [H+]</t>
  </si>
  <si>
    <t>0.04 units</t>
  </si>
  <si>
    <t>pO2</t>
  </si>
  <si>
    <t>5.0mmHg ≤ 100mmHg</t>
  </si>
  <si>
    <t>5% ≥ 100mmHg</t>
  </si>
  <si>
    <t>Paraoxonase 1</t>
  </si>
  <si>
    <t>Paraoxonase 1 substrate inhibition (PON 4SI)</t>
  </si>
  <si>
    <t>Paraoxonase, activity (salt stimulated)</t>
  </si>
  <si>
    <t>Parathyroid hormone (PTH)</t>
  </si>
  <si>
    <t>1.0 pmol/L ≤ 8.0 pmol/L</t>
  </si>
  <si>
    <t>12% ≥ 8.0 pmol/L</t>
  </si>
  <si>
    <t>Phenobarbital</t>
  </si>
  <si>
    <t>3 umol/L ≤ 30 umol/L</t>
  </si>
  <si>
    <t>10% ≥ 30 umol/L</t>
  </si>
  <si>
    <t>Phenylacetate</t>
  </si>
  <si>
    <t>Phenylalanine</t>
  </si>
  <si>
    <t>Phenytoin</t>
  </si>
  <si>
    <t>Phosphate</t>
  </si>
  <si>
    <t>0.06 mmol/L ≤ 0.75 mmol/L</t>
  </si>
  <si>
    <t>8% ≥ 0.75 mmol/L</t>
  </si>
  <si>
    <t>Phosphate, output, 24h</t>
  </si>
  <si>
    <t>2.5mmol/L</t>
  </si>
  <si>
    <t>Patient-</t>
  </si>
  <si>
    <t>Phosphate tubular reabsorption</t>
  </si>
  <si>
    <t>Phospholipids</t>
  </si>
  <si>
    <t>Plasminogen</t>
  </si>
  <si>
    <t>Platelets, count</t>
  </si>
  <si>
    <t>Platelet distribution wide</t>
  </si>
  <si>
    <t>Plateletcrit</t>
  </si>
  <si>
    <t>Porphobilinogen</t>
  </si>
  <si>
    <t>Porphyrins (total)</t>
  </si>
  <si>
    <t>Potassium</t>
  </si>
  <si>
    <t>0.2mmol/L</t>
  </si>
  <si>
    <t>0.2 mmol/L ≤ 4.0 mmol/L</t>
  </si>
  <si>
    <t>5% ≥ 4.0 mmol/L</t>
  </si>
  <si>
    <t>0.5mmol/L</t>
  </si>
  <si>
    <t>Potassium, output</t>
  </si>
  <si>
    <t>2 mmol/L ≤ 20.0 mmol/L</t>
  </si>
  <si>
    <t>10% ≥ 20.0 mmol/L</t>
  </si>
  <si>
    <t>Prealbumin</t>
  </si>
  <si>
    <t>Pregnancy-associated plasma protein A (PAPP-A)</t>
  </si>
  <si>
    <t>Primidone</t>
  </si>
  <si>
    <t>Procalcitonin</t>
  </si>
  <si>
    <t>Progesterone</t>
  </si>
  <si>
    <t>15% ≥ 10.0 nmol/L</t>
  </si>
  <si>
    <t>Prolactin</t>
  </si>
  <si>
    <t>40 mIU/L ≤ 400 mIU/L</t>
  </si>
  <si>
    <t>10% ≥ 400 mIU/L</t>
  </si>
  <si>
    <t>Proline</t>
  </si>
  <si>
    <t>Prolyl endopeptidase</t>
  </si>
  <si>
    <t>Properdin factor B</t>
  </si>
  <si>
    <t>Prostatic specific antigen (PSA) Free</t>
  </si>
  <si>
    <t>0.2 ug/L ≤ 1.4 ug/L</t>
  </si>
  <si>
    <t>15% ≥ 1.4 ug/L</t>
  </si>
  <si>
    <t>Prostatic specific antigen (PSA) Total</t>
  </si>
  <si>
    <t>0.4 ug/L ≤ 5.0 ug/L</t>
  </si>
  <si>
    <t>8% ≥ 5.0 ug/L</t>
  </si>
  <si>
    <t>Protein</t>
  </si>
  <si>
    <t>0.02g/L ≤ 0.45g/L</t>
  </si>
  <si>
    <t>5% ≥ 0.45g/L</t>
  </si>
  <si>
    <t>3 g/L ≤ 60 g/L</t>
  </si>
  <si>
    <t>5% ≥ 60 g/L</t>
  </si>
  <si>
    <t>Protein, glycated</t>
  </si>
  <si>
    <t>Protein, output, 24h</t>
  </si>
  <si>
    <t>0.1 g/L ≤ 1.0 g/L</t>
  </si>
  <si>
    <t>10% ≥ 1.0 g/L</t>
  </si>
  <si>
    <t>0.1g/L or 10%</t>
  </si>
  <si>
    <t>Protein C activity</t>
  </si>
  <si>
    <t>Protein S activity</t>
  </si>
  <si>
    <t>Prothrombin time</t>
  </si>
  <si>
    <t>Pyridinoline</t>
  </si>
  <si>
    <t>Pyruvate</t>
  </si>
  <si>
    <t>Reabsorption tubular phosphate</t>
  </si>
  <si>
    <t>Receptor for advanced glycation end-products (RAGE)</t>
  </si>
  <si>
    <t>Red cell distribution wide (RDW)</t>
  </si>
  <si>
    <t>Renin Activity</t>
  </si>
  <si>
    <t>Renin concentration</t>
  </si>
  <si>
    <t>Reticulocyte highly fluorescent, count</t>
  </si>
  <si>
    <t>Reticulocyte low fluorescent, count</t>
  </si>
  <si>
    <t>Reticulocyte medium fluorescent, count</t>
  </si>
  <si>
    <t>Reticulocyte, count</t>
  </si>
  <si>
    <t>Retinol</t>
  </si>
  <si>
    <t>Rheumatoid factor</t>
  </si>
  <si>
    <t>SCC antigen</t>
  </si>
  <si>
    <t>S Protein</t>
  </si>
  <si>
    <t>Salicylate</t>
  </si>
  <si>
    <t>0.1 mmol/L ≤ 1.0 mmol/L</t>
  </si>
  <si>
    <t>10% ≥ 1.0 mmol/L</t>
  </si>
  <si>
    <t>Selenium</t>
  </si>
  <si>
    <t>Serine</t>
  </si>
  <si>
    <t>Sex hormone binding globulin (SHBG)</t>
  </si>
  <si>
    <t>6.0 nmol/L ≤ 50.0 nmol/L</t>
  </si>
  <si>
    <t>12% ≥ 50.0 nmol/L</t>
  </si>
  <si>
    <t>Sodium</t>
  </si>
  <si>
    <t>3.0mmol/L</t>
  </si>
  <si>
    <t>3 mmol/L ≤ 150 mmol/L</t>
  </si>
  <si>
    <t>2% ≥ 150 mmol/L</t>
  </si>
  <si>
    <t>4 mmol/L</t>
  </si>
  <si>
    <t>Sodium Bicarbonate</t>
  </si>
  <si>
    <t>Sweat-</t>
  </si>
  <si>
    <t>Sodium Chloride</t>
  </si>
  <si>
    <t>Sodium, output, 24 h.</t>
  </si>
  <si>
    <t>Soluble CD163</t>
  </si>
  <si>
    <t>Specific gravity</t>
  </si>
  <si>
    <t>Semen-</t>
  </si>
  <si>
    <t>Spermatozoa, concentration</t>
  </si>
  <si>
    <t>Spermatozoa, morphology</t>
  </si>
  <si>
    <t>Spermatozoa, progressive motility</t>
  </si>
  <si>
    <t>Spermatozoa, fast progressive motility</t>
  </si>
  <si>
    <t>Spermatozoa, total motility</t>
  </si>
  <si>
    <t>Spermatozoa, vitality</t>
  </si>
  <si>
    <t>Superoxide dismutase</t>
  </si>
  <si>
    <t>Taurine</t>
  </si>
  <si>
    <t>Testosterone</t>
  </si>
  <si>
    <t>0.4 nmol/L ≤ 2.7 nmol/L</t>
  </si>
  <si>
    <t>15% ≥ 2.7 nmol/L</t>
  </si>
  <si>
    <t>Theophylline</t>
  </si>
  <si>
    <t>Thyroglobulin</t>
  </si>
  <si>
    <t>0.2 ug/L ≤ 1.7 ug/L</t>
  </si>
  <si>
    <t>12% ≥ 1.7 ug/L</t>
  </si>
  <si>
    <t>Thyroglobulin antibody</t>
  </si>
  <si>
    <t>Thyroid peroxidase antibody</t>
  </si>
  <si>
    <t>Thyroid stimulating hormone (TSH)</t>
  </si>
  <si>
    <t>0.1 mU/L ≤ 0.5mU/L</t>
  </si>
  <si>
    <t>20% ≥ 0.5 mU/L</t>
  </si>
  <si>
    <t xml:space="preserve">P- </t>
  </si>
  <si>
    <t>Thrombin Time</t>
  </si>
  <si>
    <t>Thyroxine (T4)</t>
  </si>
  <si>
    <t>12 nmol/L ≤ 120 nmol/L</t>
  </si>
  <si>
    <t>10% ≥ 120 nmol/L</t>
  </si>
  <si>
    <t>Thyroxine, free (FT4)</t>
  </si>
  <si>
    <t>1.5 pmol/L ≤ 12 pmol/L</t>
  </si>
  <si>
    <t>12% ≥ 12 pmol/L</t>
  </si>
  <si>
    <t>Thyroxine binding globulin (TBG)</t>
  </si>
  <si>
    <t>Tirosine</t>
  </si>
  <si>
    <t>Tissue polypeptide antigen (TPA)</t>
  </si>
  <si>
    <t>Tissue polypeptide specific antigen (TPS)</t>
  </si>
  <si>
    <t>Tobramycin</t>
  </si>
  <si>
    <t>0.5mg/L ≤5mgl/L</t>
  </si>
  <si>
    <t>10% ≥5.1mg/L</t>
  </si>
  <si>
    <t>Total catecolamines, concentration, 24h</t>
  </si>
  <si>
    <t>Transferrin</t>
  </si>
  <si>
    <t>0.2 g/L ≤ 2.5 g/L</t>
  </si>
  <si>
    <t>8% &gt;2.50 g/L</t>
  </si>
  <si>
    <t>Treonine</t>
  </si>
  <si>
    <t>Triglyceride</t>
  </si>
  <si>
    <t>0.2 mmol/L ≤ 1.6 mmol/L</t>
  </si>
  <si>
    <t>12% ≥ 1.6 mmol/L</t>
  </si>
  <si>
    <t>Triiodothyronine (T3)</t>
  </si>
  <si>
    <t>0.2 nmol/L ≤ 1.3 nmol/L</t>
  </si>
  <si>
    <t>15% ≥ 1.3 nmol/L</t>
  </si>
  <si>
    <t>Triiodothyronine, free (FT3)</t>
  </si>
  <si>
    <t>0.7 pmol/L ≤ 3.5 pmol/L</t>
  </si>
  <si>
    <t>20% ≥ 3.5 pmol/L</t>
  </si>
  <si>
    <t>Troponin I</t>
  </si>
  <si>
    <t>0.002 ug/mL ≤ 0.01 ug/mL</t>
  </si>
  <si>
    <t>20% ≥ 0.010 ug/mL</t>
  </si>
  <si>
    <t>Troponin T</t>
  </si>
  <si>
    <t>0.01 ug/L ≤ 0.05 ug/L</t>
  </si>
  <si>
    <t>20% ≥ 0.05 ug/L</t>
  </si>
  <si>
    <t>Tryptophan</t>
  </si>
  <si>
    <t>Tumor Necrosis Factor-a (TNF-a)</t>
  </si>
  <si>
    <t>Urate</t>
  </si>
  <si>
    <t>Fso</t>
  </si>
  <si>
    <t>0.03 mmol/L ≤ 0.38 mmol/L</t>
  </si>
  <si>
    <t>8% ≥ 0.38 mmol/L</t>
  </si>
  <si>
    <t>Urate, output, 24h</t>
  </si>
  <si>
    <t>0.3mmol/L</t>
  </si>
  <si>
    <t>Urea</t>
  </si>
  <si>
    <t>1.0mmol/L ≤10mmol/L</t>
  </si>
  <si>
    <t>0.7mmol/L or 9%</t>
  </si>
  <si>
    <t>Urea, output, 24h</t>
  </si>
  <si>
    <t>20 mmol/L ≤ 200 mmol/L</t>
  </si>
  <si>
    <t>10% ≥ 200 mmol/L</t>
  </si>
  <si>
    <t>Valine</t>
  </si>
  <si>
    <t>Valproate</t>
  </si>
  <si>
    <t>25 umol/L ≤ 250 umol/L</t>
  </si>
  <si>
    <t>10% ≥ 250 umol/L</t>
  </si>
  <si>
    <t>Vancomycin</t>
  </si>
  <si>
    <t>2.0mg/L ≤20.3mgl/L</t>
  </si>
  <si>
    <t>10% ≥20.3mg/L</t>
  </si>
  <si>
    <t>Vanilmandelic Acid concentration, 24h</t>
  </si>
  <si>
    <t>Vascular cell adhesion molecule-1 (VCAM-1)</t>
  </si>
  <si>
    <t>Vascular endotelial growth factor</t>
  </si>
  <si>
    <t>Vitamin B1</t>
  </si>
  <si>
    <t>Vitamin B2 (Riboflavin)</t>
  </si>
  <si>
    <t>(B)Eryth-</t>
  </si>
  <si>
    <t>Vitamin B2 status (gluthation reductase activation)</t>
  </si>
  <si>
    <t>Vitamin B12</t>
  </si>
  <si>
    <t>18 pmol/L ≤ 120 pmol/L</t>
  </si>
  <si>
    <t>15% ≥ 120 pmol/L</t>
  </si>
  <si>
    <t>Vitamin B6</t>
  </si>
  <si>
    <t>Vitamin E (Tocopherol)</t>
  </si>
  <si>
    <t>Vitamin K (Phylloquinone)</t>
  </si>
  <si>
    <t>Von Willebrand factor</t>
  </si>
  <si>
    <t>Water</t>
  </si>
  <si>
    <t>Zinc</t>
  </si>
  <si>
    <t>Algorithm:</t>
  </si>
  <si>
    <t>A: Westgard's recommended choice</t>
  </si>
  <si>
    <t>B: Published target: NGSP or ClinChem</t>
  </si>
  <si>
    <t>C: Algorithm:  1. SOTA  2. EFLM_M  3. BV_D  4. RCPA  5. Rilibak</t>
  </si>
  <si>
    <t>SEQ</t>
  </si>
  <si>
    <t>SIGMA SHEET: ANALYTE</t>
  </si>
  <si>
    <t>WESTGARD</t>
  </si>
  <si>
    <t>Recomm. Choice</t>
  </si>
  <si>
    <t>CLIA '19</t>
  </si>
  <si>
    <t>RIQAS SOTA</t>
  </si>
  <si>
    <t>RICOS</t>
  </si>
  <si>
    <t>Spanish Min</t>
  </si>
  <si>
    <t>EFLM (Des:f; Min:g)</t>
  </si>
  <si>
    <t>.</t>
  </si>
  <si>
    <t>EFLM</t>
  </si>
  <si>
    <t>Within-subject median</t>
  </si>
  <si>
    <t>Between-subject median</t>
  </si>
  <si>
    <t>Date Updated on EFLM</t>
  </si>
  <si>
    <t>Date Scraped</t>
  </si>
  <si>
    <t>Minimum CV</t>
  </si>
  <si>
    <t>Minimum Bias</t>
  </si>
  <si>
    <t>Minimum TEa</t>
  </si>
  <si>
    <t>Desirable CV</t>
  </si>
  <si>
    <t>Desirable Bias</t>
  </si>
  <si>
    <t>Desirable TEa</t>
  </si>
  <si>
    <t>Optimum CV</t>
  </si>
  <si>
    <t>Optimum Bias</t>
  </si>
  <si>
    <t>Optimum TEa</t>
  </si>
  <si>
    <t>OptimalTEa</t>
  </si>
  <si>
    <t>RCPA Lower Goal</t>
  </si>
  <si>
    <t>RCPA Upper Goal</t>
  </si>
  <si>
    <t>Rilibak</t>
  </si>
  <si>
    <t>New Target</t>
  </si>
  <si>
    <t>Choice</t>
  </si>
  <si>
    <t>Source</t>
  </si>
  <si>
    <t>17-a-hydroxyprogesterone</t>
  </si>
  <si>
    <t>Serum/plasma</t>
  </si>
  <si>
    <t>June 6th 2022</t>
  </si>
  <si>
    <t>25-hydroxy vitamin D3</t>
  </si>
  <si>
    <t>ALPHA 1-ANTITRYPSIN</t>
  </si>
  <si>
    <t>Alpha-1 Antitrypsin</t>
  </si>
  <si>
    <t>± 9.6%</t>
  </si>
  <si>
    <t>±9.6%</t>
  </si>
  <si>
    <t>± 9.2%</t>
  </si>
  <si>
    <t>± 9.30% [g]</t>
  </si>
  <si>
    <t>a-1 antitrypsin</t>
  </si>
  <si>
    <t>SOTA</t>
  </si>
  <si>
    <t>Actual bicarbonate</t>
  </si>
  <si>
    <t>Whole Blood</t>
  </si>
  <si>
    <t>February 11th 2021</t>
  </si>
  <si>
    <t>October 20th 2019</t>
  </si>
  <si>
    <t>Adrenaline</t>
  </si>
  <si>
    <t>No Matrix Set</t>
  </si>
  <si>
    <t>February 14th 2020</t>
  </si>
  <si>
    <t>ALANINE TRANSAMINASE</t>
  </si>
  <si>
    <t>±16.1%</t>
  </si>
  <si>
    <t>± 20%</t>
  </si>
  <si>
    <t>± 15%</t>
  </si>
  <si>
    <t>±15.1%</t>
  </si>
  <si>
    <t>± 27.5%</t>
  </si>
  <si>
    <t>± 23%</t>
  </si>
  <si>
    <t>±14.4%[a] ±16.1%[f] ±24.1%[g]</t>
  </si>
  <si>
    <t>Alanine transaminase (ALT)</t>
  </si>
  <si>
    <t>EFLM_D</t>
  </si>
  <si>
    <t>ALBUMIN</t>
  </si>
  <si>
    <t>± 10%</t>
  </si>
  <si>
    <t>unchanged</t>
  </si>
  <si>
    <t>±9%</t>
  </si>
  <si>
    <t>± 4.1%</t>
  </si>
  <si>
    <t>± 14%</t>
  </si>
  <si>
    <t>±5.2%[g]</t>
  </si>
  <si>
    <t>ALDO</t>
  </si>
  <si>
    <t>±42.8%[f]
±64.2%[i]</t>
  </si>
  <si>
    <t>C: Algorithm - choice 2</t>
  </si>
  <si>
    <t>EFLM_M</t>
  </si>
  <si>
    <t>Alkaline phosphatase (ALP) bone isoenzyme</t>
  </si>
  <si>
    <t>November 9th 2019</t>
  </si>
  <si>
    <t>Alkaline phosphatase (ALP), liver type</t>
  </si>
  <si>
    <t>ALPHA-FETO PROTEIN</t>
  </si>
  <si>
    <t>Alpha- Fetoprotein (AFP)</t>
  </si>
  <si>
    <t>± 21.9%</t>
  </si>
  <si>
    <t>±13.3%</t>
  </si>
  <si>
    <t>± 20</t>
  </si>
  <si>
    <t>± 34.83%
±17.5%[g]
±26.5%[i]</t>
  </si>
  <si>
    <t>Alphafetoprotein</t>
  </si>
  <si>
    <t>April 19th 2022</t>
  </si>
  <si>
    <t>±20.3%</t>
  </si>
  <si>
    <t>± 14.6%</t>
  </si>
  <si>
    <t>± 35%</t>
  </si>
  <si>
    <t>Amylase</t>
  </si>
  <si>
    <t>Antimullerian hormone</t>
  </si>
  <si>
    <t>December 14th 2020</t>
  </si>
  <si>
    <t>APOPROTEIN A</t>
  </si>
  <si>
    <t>± 11.3%</t>
  </si>
  <si>
    <t>± 9.1%</t>
  </si>
  <si>
    <t>± 7.56% [f] ± 11.3% [g]</t>
  </si>
  <si>
    <t>APOPROTEIN B</t>
  </si>
  <si>
    <t>± 11.6%</t>
  </si>
  <si>
    <t>± 11.48% [f]
± 17.2% [g]</t>
  </si>
  <si>
    <t>ASPARTATE TRANSAMINASE</t>
  </si>
  <si>
    <t>± 16.7%</t>
  </si>
  <si>
    <t>±14.8%</t>
  </si>
  <si>
    <t>± 21%</t>
  </si>
  <si>
    <t>±13.4%[a]
±13.65%[f]
±20.5% [g]</t>
  </si>
  <si>
    <t>Aspartate transaminase (AST)</t>
  </si>
  <si>
    <t>b-2 microglobulin</t>
  </si>
  <si>
    <t>Basophils</t>
  </si>
  <si>
    <t>TOTAL BILIRUBIN</t>
  </si>
  <si>
    <t>Bilirubin, total</t>
  </si>
  <si>
    <t>± 0.4 mg/dL or ± 20%</t>
  </si>
  <si>
    <t>±15.9%</t>
  </si>
  <si>
    <t>± 27%</t>
  </si>
  <si>
    <t>± 24%</t>
  </si>
  <si>
    <t>±24.84%[b]
±37.3%[g]</t>
  </si>
  <si>
    <t>Bilirubin</t>
  </si>
  <si>
    <t>January 14th 2022</t>
  </si>
  <si>
    <t>CALCIUM</t>
  </si>
  <si>
    <t>Calcium, total</t>
  </si>
  <si>
    <t>± 1.0 mg/dL</t>
  </si>
  <si>
    <t>± 1.0
mg/dL</t>
  </si>
  <si>
    <t>±8.3%</t>
  </si>
  <si>
    <t>± 2.5%</t>
  </si>
  <si>
    <t>± 2.3%[f]
± 3.4%[g]</t>
  </si>
  <si>
    <t>Calcium (Ca)</t>
  </si>
  <si>
    <t>C: Algorithm - choice 1</t>
  </si>
  <si>
    <t>CA 125</t>
  </si>
  <si>
    <t>± 35.4%</t>
  </si>
  <si>
    <t>±12.9%</t>
  </si>
  <si>
    <t>± 13.9%[f]
± 16.2%[g]
± 20.9%[i]</t>
  </si>
  <si>
    <t>Cancer antigen 125 (CA-125)</t>
  </si>
  <si>
    <t>CA 19-9</t>
  </si>
  <si>
    <t>± 46.0%</t>
  </si>
  <si>
    <t>±16.5%</t>
  </si>
  <si>
    <t>± 17.9%[f]
± 18.0%[g]
± 26.9%[i]</t>
  </si>
  <si>
    <t>Cancer antigen 19-9 (CA 19-9)</t>
  </si>
  <si>
    <t>Cancer antigen 72-4 (CA 72-4)</t>
  </si>
  <si>
    <t>November 20th 2019</t>
  </si>
  <si>
    <t>Carbon dioxide (total)</t>
  </si>
  <si>
    <t>CARCINOEMBRYONIC AG</t>
  </si>
  <si>
    <t>Carcinogenic Embryonic Antigen (CEA)</t>
  </si>
  <si>
    <t>± 24.7%</t>
  </si>
  <si>
    <t>± 15.0%</t>
  </si>
  <si>
    <t>±11.3%</t>
  </si>
  <si>
    <t>± 16.0%</t>
  </si>
  <si>
    <t>± 26.94%
± 20.5%[f]
± 30.8%[i]</t>
  </si>
  <si>
    <t>Ceruloplasmin</t>
  </si>
  <si>
    <t>May 26th 2020</t>
  </si>
  <si>
    <t>CHLORIDE</t>
  </si>
  <si>
    <t>± 5%</t>
  </si>
  <si>
    <t>±4.6%</t>
  </si>
  <si>
    <t>± 1.5%</t>
  </si>
  <si>
    <t>± 9%</t>
  </si>
  <si>
    <t>± 1.2% [b]
± 1.3% [f]
± 2.0% [g]</t>
  </si>
  <si>
    <t>TOTAL CHOLESTEROL</t>
  </si>
  <si>
    <t>Cholesterol, total</t>
  </si>
  <si>
    <t>±8.6%</t>
  </si>
  <si>
    <t>± 9.0%</t>
  </si>
  <si>
    <t>± 11%</t>
  </si>
  <si>
    <t>± 9.3%[d]
± 8.7%[f]
±13.0%[g]</t>
  </si>
  <si>
    <t>COMPLEMENT C3</t>
  </si>
  <si>
    <t>Complement C3</t>
  </si>
  <si>
    <t>±7.9%</t>
  </si>
  <si>
    <t>± 8.4%</t>
  </si>
  <si>
    <t>± 7.77%[f]
± 11.6%[g]</t>
  </si>
  <si>
    <t>Complement 3 (C3)</t>
  </si>
  <si>
    <t>November 25th 2019</t>
  </si>
  <si>
    <t>COMPLEMENT C4</t>
  </si>
  <si>
    <t>Complement C4</t>
  </si>
  <si>
    <t>± 16%</t>
  </si>
  <si>
    <t>± 5 mg/dL
or 30%</t>
  </si>
  <si>
    <t>± 12.1%[f]
± 18.1%[g]</t>
  </si>
  <si>
    <t>Complement 4 (C4)</t>
  </si>
  <si>
    <t>April 29th 2020</t>
  </si>
  <si>
    <t>CORTISOL II</t>
  </si>
  <si>
    <t>Cortisol_I</t>
  </si>
  <si>
    <t>± 22.8%</t>
  </si>
  <si>
    <t>± 25.0%</t>
  </si>
  <si>
    <t>± 20.0%</t>
  </si>
  <si>
    <t>±13.5%</t>
  </si>
  <si>
    <t>± 28.0%</t>
  </si>
  <si>
    <t>± 26.3%[f]
± 39.3%[i]</t>
  </si>
  <si>
    <t>C-REACTIVE PROTEIN</t>
  </si>
  <si>
    <t>C-Reactive Protein (CRP)</t>
  </si>
  <si>
    <t>± 50.7%
± 72.9% (hs)</t>
  </si>
  <si>
    <t>± 1 mg/dL
or 30% (hs)</t>
  </si>
  <si>
    <t>±8.8%</t>
  </si>
  <si>
    <t>± 56.6%</t>
  </si>
  <si>
    <t>± 50.7%[f] ± 72.9% hs [f] ± 76.1%[g] ± 109.4% hs [g]</t>
  </si>
  <si>
    <t>C-reactive protein (CRP)</t>
  </si>
  <si>
    <t>C-reactive protein (CRP) - high-sensitive</t>
  </si>
  <si>
    <t>January 12th 2020</t>
  </si>
  <si>
    <t>CREATINE KINASE Gen 2</t>
  </si>
  <si>
    <t>Creatine kinase</t>
  </si>
  <si>
    <t>±24%</t>
  </si>
  <si>
    <t>± 30%</t>
  </si>
  <si>
    <t>± 30.3%</t>
  </si>
  <si>
    <t>±20.4%[a]
±22.6%[f]
± 33.8%[g]</t>
  </si>
  <si>
    <t>Creatine Kinase</t>
  </si>
  <si>
    <t>CREATININE</t>
  </si>
  <si>
    <t>± 0.3 mg/dL or ± 15%</t>
  </si>
  <si>
    <t>± 0.2
mg/dL or ± 10%</t>
  </si>
  <si>
    <t>±12.6%</t>
  </si>
  <si>
    <t>± 8.9%</t>
  </si>
  <si>
    <t>±6.4%[c]
±7.4%[f]
±11.1%[g]</t>
  </si>
  <si>
    <t>Cystatin C</t>
  </si>
  <si>
    <t>DEHYDROEPIANDROSTERONE SULPHAT</t>
  </si>
  <si>
    <t>Dehydroepiandrosterone sulphate (DHEAS)</t>
  </si>
  <si>
    <t>Dihydroxytestosterone (DHT)</t>
  </si>
  <si>
    <t>Eosinophils</t>
  </si>
  <si>
    <t>Erythrocytes</t>
  </si>
  <si>
    <t>OESTRADIOL III</t>
  </si>
  <si>
    <t>± 26.9%</t>
  </si>
  <si>
    <t>±13.7%</t>
  </si>
  <si>
    <t>± 26.86%</t>
  </si>
  <si>
    <t>± 26%</t>
  </si>
  <si>
    <t>± 17.3%[f]
± 26.0%[i]</t>
  </si>
  <si>
    <t>April 20th 2020</t>
  </si>
  <si>
    <t>FERRITIN</t>
  </si>
  <si>
    <t>± 16.9%</t>
  </si>
  <si>
    <t>±13.1%</t>
  </si>
  <si>
    <t>± 13.76%</t>
  </si>
  <si>
    <t>July 2nd 2020</t>
  </si>
  <si>
    <t>Fibroblast growth factor-23</t>
  </si>
  <si>
    <t>FOLLICLE STIMULATING HORMONE</t>
  </si>
  <si>
    <t>Follicle Stimulating Hormone (FSH)</t>
  </si>
  <si>
    <t>± 21.2%</t>
  </si>
  <si>
    <t>± 2 IU/L or 18%</t>
  </si>
  <si>
    <t>±11.4%</t>
  </si>
  <si>
    <t>± 21.2%[f]
± 31.8%[i]</t>
  </si>
  <si>
    <t>±22.8%</t>
  </si>
  <si>
    <t>Free kappa light chain</t>
  </si>
  <si>
    <t>±22.6%</t>
  </si>
  <si>
    <t>Free lambda light chain</t>
  </si>
  <si>
    <t>GAMMA-GLUTAMYL TRANSFERASE</t>
  </si>
  <si>
    <t>GGT</t>
  </si>
  <si>
    <t>± 22.1%</t>
  </si>
  <si>
    <t>± 5 U/L or
± 15%</t>
  </si>
  <si>
    <t>±17.9%</t>
  </si>
  <si>
    <t>± 22%</t>
  </si>
  <si>
    <t>±16.2%[a]
±18.9%[f]
±28.3%[g]</t>
  </si>
  <si>
    <t>g-glutamyl transferase activity</t>
  </si>
  <si>
    <t>GLUCOSE</t>
  </si>
  <si>
    <t>± 6 mg/dL or ± 10%</t>
  </si>
  <si>
    <t>± 8.0%</t>
  </si>
  <si>
    <t>±8.5%</t>
  </si>
  <si>
    <t>± 7%</t>
  </si>
  <si>
    <t>± 12%</t>
  </si>
  <si>
    <t>± 6.3%[e]
± 6.5%[f]
± 9.8%[g]</t>
  </si>
  <si>
    <t>Glycated albumin</t>
  </si>
  <si>
    <t>Haematocrit (Hct)</t>
  </si>
  <si>
    <t>Haemoglobin A1c (IFCC)</t>
  </si>
  <si>
    <t>RHD3</t>
  </si>
  <si>
    <t>HbA1c (NGSP)</t>
  </si>
  <si>
    <t>± 6.0% [NGSP]</t>
  </si>
  <si>
    <t>± 10.0%</t>
  </si>
  <si>
    <t>±2.8%[e]
±2.2%[f]
±3.3%[g]</t>
  </si>
  <si>
    <t>Haemoglobin A1c (NGSP)</t>
  </si>
  <si>
    <t>A: Westgard's recommended choice / B</t>
  </si>
  <si>
    <t>NGSP</t>
  </si>
  <si>
    <t>GLYCATED HAEMOGLOBIN (NGSP)</t>
  </si>
  <si>
    <t>Haemoglobin (Hb)</t>
  </si>
  <si>
    <t>HAPTOGLOBIN</t>
  </si>
  <si>
    <t>± 27.3%</t>
  </si>
  <si>
    <t>± 17.1%[f]
± 25.6% [g]</t>
  </si>
  <si>
    <t>HDL CHOLESTEROL</t>
  </si>
  <si>
    <t>Cholesterol, HDL</t>
  </si>
  <si>
    <t>±21.1%</t>
  </si>
  <si>
    <t>± 33%</t>
  </si>
  <si>
    <t>±11.1%[d]
±11.1%[f]
±16.6%[g]</t>
  </si>
  <si>
    <t>Human epididymis protein 4 (HE4)</t>
  </si>
  <si>
    <t>Hydrogen ion (H+)</t>
  </si>
  <si>
    <t>IMMUNOGLOBULIN A</t>
  </si>
  <si>
    <t>IgA</t>
  </si>
  <si>
    <t>± 13.5%</t>
  </si>
  <si>
    <t>± 9.8%[f]
±14.7%[g]</t>
  </si>
  <si>
    <t>Immunoglobulin A (IgA)</t>
  </si>
  <si>
    <t>IMMUNOGLOBULIN G</t>
  </si>
  <si>
    <t>IgG</t>
  </si>
  <si>
    <t>± 8%</t>
  </si>
  <si>
    <t>± 7.3%[f]
±10.9%[f]</t>
  </si>
  <si>
    <t>Immunoglobulin G (IgG)</t>
  </si>
  <si>
    <t>IMMUNOGLOBULIN M</t>
  </si>
  <si>
    <t>IgM</t>
  </si>
  <si>
    <t>± 28%</t>
  </si>
  <si>
    <t>± 16.8%</t>
  </si>
  <si>
    <t>± 17.1%[f]
±25.6%[g]</t>
  </si>
  <si>
    <t>Immunoglobulin M (IgM)</t>
  </si>
  <si>
    <t>January 10th 2020</t>
  </si>
  <si>
    <t>INSULIN</t>
  </si>
  <si>
    <t>± 32.9%</t>
  </si>
  <si>
    <t>±15.3%</t>
  </si>
  <si>
    <t>± 31.5%[f]
± 47.2%[i]</t>
  </si>
  <si>
    <t>Insulin-like growth factor I</t>
  </si>
  <si>
    <t>Insulin-like growth factor-1 (IGF-1)</t>
  </si>
  <si>
    <t>October 29th 2019</t>
  </si>
  <si>
    <t>C: Algorithm - choice 3 (instead of EFLM_M)</t>
  </si>
  <si>
    <t>BV_D</t>
  </si>
  <si>
    <t>Interleukin-6 (IL6)</t>
  </si>
  <si>
    <t>IRON</t>
  </si>
  <si>
    <t>Iron, total</t>
  </si>
  <si>
    <t>±10%</t>
  </si>
  <si>
    <t>± 30.7%</t>
  </si>
  <si>
    <t>± 26.7%[f]
± 40.0%[g]</t>
  </si>
  <si>
    <t>LACTATE DEHYDROGENASE</t>
  </si>
  <si>
    <t>±12.8%</t>
  </si>
  <si>
    <t>± 11.4%</t>
  </si>
  <si>
    <t>±7.7%[f]
±11.5%[g]</t>
  </si>
  <si>
    <t>Lactate dehydrogenase (LDH) activity</t>
  </si>
  <si>
    <t>November 18th 2020</t>
  </si>
  <si>
    <t>±20.6%</t>
  </si>
  <si>
    <t>± 11.9%</t>
  </si>
  <si>
    <t>Leukocytes</t>
  </si>
  <si>
    <t>LIPASE</t>
  </si>
  <si>
    <t>± 37.9%</t>
  </si>
  <si>
    <t>±25.7%</t>
  </si>
  <si>
    <t>±12.6%[a]
±14.2%[f]
±21.3%[g]</t>
  </si>
  <si>
    <t>LIPOPROTEIN A2</t>
  </si>
  <si>
    <t>±9.35%[f]</t>
  </si>
  <si>
    <t>January 13th 2022</t>
  </si>
  <si>
    <t>LUTEINISING HORMONE</t>
  </si>
  <si>
    <t>Luteinizing
Hormone (LH)</t>
  </si>
  <si>
    <t>± 27.9%</t>
  </si>
  <si>
    <t>±12.1%</t>
  </si>
  <si>
    <t>± 27.92%</t>
  </si>
  <si>
    <t>± 28.4%[f]
± 42.6%[i]</t>
  </si>
  <si>
    <t>Luteinising hormone (LH)</t>
  </si>
  <si>
    <t>Lymphocytes</t>
  </si>
  <si>
    <t>MAGNESIUM</t>
  </si>
  <si>
    <t>± 25%</t>
  </si>
  <si>
    <t>±11%</t>
  </si>
  <si>
    <t>± 4.8%</t>
  </si>
  <si>
    <t>±4%[b]
±4.0[f]
±6.0%[g]</t>
  </si>
  <si>
    <t>Mean corpuscular haemoglobin concentration (MCHC)</t>
  </si>
  <si>
    <t>Mean corpuscular haemoglobin (MCH)</t>
  </si>
  <si>
    <t>Monocytes</t>
  </si>
  <si>
    <t>Neuron specific enolase</t>
  </si>
  <si>
    <t>Neutrophils</t>
  </si>
  <si>
    <t>Orosmucoid</t>
  </si>
  <si>
    <t>Pancreatic Amylase</t>
  </si>
  <si>
    <t>PARATHYROID HORMONE</t>
  </si>
  <si>
    <t>Parathyroid
Hormone (PTH I-84)</t>
  </si>
  <si>
    <t>± 30.2%</t>
  </si>
  <si>
    <t>±21.2%</t>
  </si>
  <si>
    <t>± 20.0%[f]
± 30.0%[i]</t>
  </si>
  <si>
    <t>Parathyroid hormone</t>
  </si>
  <si>
    <t>Partial pressure carbon dioxide</t>
  </si>
  <si>
    <t>PHOSPHATE</t>
  </si>
  <si>
    <t>Phosphorous</t>
  </si>
  <si>
    <t>± 10.1%</t>
  </si>
  <si>
    <t>± 0.3
mg/dL or 10%</t>
  </si>
  <si>
    <t>±10.1</t>
  </si>
  <si>
    <t>± 17%</t>
  </si>
  <si>
    <t>± 9.7%[f]
± 14.6%[g]</t>
  </si>
  <si>
    <t>Platelet distribution wide (PDW)</t>
  </si>
  <si>
    <t>Platelet larger cell ratio (P-LCR)</t>
  </si>
  <si>
    <t>July 3rd 2020</t>
  </si>
  <si>
    <t>POTASSIUM</t>
  </si>
  <si>
    <t>± 0.3 mmol/L</t>
  </si>
  <si>
    <t>± 0.5
mmol/L</t>
  </si>
  <si>
    <t>± 0.3
mmol/L</t>
  </si>
  <si>
    <t>±5.6%</t>
  </si>
  <si>
    <t>± 5.6%</t>
  </si>
  <si>
    <t>±4.6%[b]
±4.8%[f]
±7.3%[g]</t>
  </si>
  <si>
    <t>C: Algorithm - choice 2 (instead of SOTA)</t>
  </si>
  <si>
    <t>PROLACTIN</t>
  </si>
  <si>
    <t>Prolactin_I</t>
  </si>
  <si>
    <t>±17.1%</t>
  </si>
  <si>
    <t>± 29.4%</t>
  </si>
  <si>
    <t>± 37.37%</t>
  </si>
  <si>
    <t>PROSTATE-SPECIFIC AG</t>
  </si>
  <si>
    <t>Prostate Specific Antigen (PSA) including free (f), conjugated (c), and total (t)</t>
  </si>
  <si>
    <t>± 33.6%</t>
  </si>
  <si>
    <t>± 0.2 ng/dL or 20%</t>
  </si>
  <si>
    <t>±11.6%</t>
  </si>
  <si>
    <t>c±21.9%[g] f±17.5%[g] t±16.2%[g] t±16.2%[f] t±24.4%[i] c±21.9%[f] c±32.8%[i] f±17.5%[f] f±26.3%[i]</t>
  </si>
  <si>
    <t>Prostate specific antigen (PSA)</t>
  </si>
  <si>
    <t>Prostate specific antigen (PSA) - Conjugated</t>
  </si>
  <si>
    <t>FREE PSA</t>
  </si>
  <si>
    <t>Prostate specific antigen (PSA) - free</t>
  </si>
  <si>
    <t>TOTAL PROTEIN</t>
  </si>
  <si>
    <t>Total protein</t>
  </si>
  <si>
    <t>±8.7%</t>
  </si>
  <si>
    <t>± 3.6%</t>
  </si>
  <si>
    <t>± 3.4%[b]
± 3.5%[f]
± 5.2%[g]</t>
  </si>
  <si>
    <t>Protein (total)</t>
  </si>
  <si>
    <t>Red cell distribution wide standard deviation (RDW-SD)</t>
  </si>
  <si>
    <t>Renin</t>
  </si>
  <si>
    <t>November 18th 2019</t>
  </si>
  <si>
    <t>Reticulocyte haemoglobin equivalent (RET-He)</t>
  </si>
  <si>
    <t>Reticulocytes</t>
  </si>
  <si>
    <t>S100 calcium-binding protein B (S100B)</t>
  </si>
  <si>
    <t>SEX HORMONE BINDING GLOBULIN</t>
  </si>
  <si>
    <t>Sex Hormone Binding Globulin (SHBG)</t>
  </si>
  <si>
    <t>± 20.4%</t>
  </si>
  <si>
    <t>± 17.0%[f]
± 25.5%[i]</t>
  </si>
  <si>
    <t>Sexual-hormone-binding-globulin (SHBG)</t>
  </si>
  <si>
    <t>SODIUM</t>
  </si>
  <si>
    <t>± 4 mmol/L</t>
  </si>
  <si>
    <t>±3.6%</t>
  </si>
  <si>
    <t>± 0.7%</t>
  </si>
  <si>
    <t>±</t>
  </si>
  <si>
    <t>±0.7%[f]
±1.0%[g]</t>
  </si>
  <si>
    <t>Soluble transferrin receptor (sTfr)</t>
  </si>
  <si>
    <t>Standard bicarbonate</t>
  </si>
  <si>
    <t>Suppression of tumorigenicity 2 (ST2)</t>
  </si>
  <si>
    <t>Tartrate-resistant acid phosphatase (TRAP)</t>
  </si>
  <si>
    <t>TESTOSTERONE</t>
  </si>
  <si>
    <t>Testosterone including free (f)</t>
  </si>
  <si>
    <t>± 20 ng/dL or 30%</t>
  </si>
  <si>
    <t>±15.5%</t>
  </si>
  <si>
    <t>± 13.6%</t>
  </si>
  <si>
    <t>± 16.5%[f]
± 24.8%[i] f± 27.3%[f] f± 40.0%[i]</t>
  </si>
  <si>
    <t>Testosterone - free</t>
  </si>
  <si>
    <t>Thrombocytes</t>
  </si>
  <si>
    <t>THYROGLOBULIN v2</t>
  </si>
  <si>
    <t>Thyroglobuin</t>
  </si>
  <si>
    <t>± 28.2%[f]
± 42.3%[i]</t>
  </si>
  <si>
    <t>THYROID STIMULATING HORMONE</t>
  </si>
  <si>
    <t>Thyroid Stimulating Hormone (TSH)</t>
  </si>
  <si>
    <t>± 23.7%</t>
  </si>
  <si>
    <t>± 2 mIU/L or 20%</t>
  </si>
  <si>
    <t>±11.2%</t>
  </si>
  <si>
    <t>± 24.6%[f,h]
± 36.9%[i]</t>
  </si>
  <si>
    <t>Free T4 Gen 3</t>
  </si>
  <si>
    <t>Thyroxine, Free (FT4)</t>
  </si>
  <si>
    <t>±11.9%</t>
  </si>
  <si>
    <t>± 6.2%[h]
± 6.3%[f]
± 9.5%[i]</t>
  </si>
  <si>
    <t>Thyroxine - free (FT4)</t>
  </si>
  <si>
    <t>±14.5%</t>
  </si>
  <si>
    <t>Thyroxine - total (T4)</t>
  </si>
  <si>
    <t>±16.4%</t>
  </si>
  <si>
    <t>± 9.22%</t>
  </si>
  <si>
    <t>Total tri-iodothyronine (T3)</t>
  </si>
  <si>
    <t>TRANSFERRIN</t>
  </si>
  <si>
    <t>± 3.8%</t>
  </si>
  <si>
    <t>±6.8%[f]
±10.2%[f]</t>
  </si>
  <si>
    <t>Not stated</t>
  </si>
  <si>
    <t>Transthyretin</t>
  </si>
  <si>
    <t>TRIGLYCERIDE</t>
  </si>
  <si>
    <t>Triglycerides</t>
  </si>
  <si>
    <t>±15.4%</t>
  </si>
  <si>
    <t>± 18%</t>
  </si>
  <si>
    <t>±28%[d]
±27.0%[f]
±40.6%[g]</t>
  </si>
  <si>
    <t>TRI-IODO THYRONINE</t>
  </si>
  <si>
    <t>Triiodothyronine, Free (FT3)</t>
  </si>
  <si>
    <t>± 6.5%[f,h]
± 9.8%[i]</t>
  </si>
  <si>
    <t>Triiodothyronine - free (FT3)</t>
  </si>
  <si>
    <t>±19.1%</t>
  </si>
  <si>
    <t>Troponin I, cardiac - high-sensitive (biweekly-monthly sampling)</t>
  </si>
  <si>
    <t>HIGH-SENSITIVITY TROPONIN T</t>
  </si>
  <si>
    <t>± 17.6%[f]
± 26.5%[i]</t>
  </si>
  <si>
    <t>Troponin T, cardiac - high-sensitive (biweekly-monthly sampling)</t>
  </si>
  <si>
    <t>B: Published target</t>
  </si>
  <si>
    <t>Clin Chem</t>
  </si>
  <si>
    <t>Tumor necrosis factor (TNF)</t>
  </si>
  <si>
    <t>Tyrosine</t>
  </si>
  <si>
    <t>URIC ACID</t>
  </si>
  <si>
    <t>Uric acid</t>
  </si>
  <si>
    <t>±10.6%</t>
  </si>
  <si>
    <t>±10.6%[b]
±12.8%[f]
±19.2%[g]</t>
  </si>
  <si>
    <t>UREA</t>
  </si>
  <si>
    <t>Urea Nitrogen</t>
  </si>
  <si>
    <t>± 2 mg/dL or ± 9%</t>
  </si>
  <si>
    <t>±12.5%</t>
  </si>
  <si>
    <t>± 15.5%</t>
  </si>
  <si>
    <t>± 19%</t>
  </si>
  <si>
    <t>±16.1%[b]
±17.8%[f]
±26.6%[g]</t>
  </si>
  <si>
    <t>Vitamin A</t>
  </si>
  <si>
    <t>Vitamin E</t>
  </si>
  <si>
    <t>ALKALINE PHOSPHATASE</t>
  </si>
  <si>
    <t>Alkaline phosphatase</t>
  </si>
  <si>
    <t>±18.5%</t>
  </si>
  <si>
    <t>± 12.0%</t>
  </si>
  <si>
    <t>± 31%</t>
  </si>
  <si>
    <t>±10.7%[a]
±14.5%[f]
(bone)
±21.7%[g]
(bone)
±25.8%[g]
(liver)</t>
  </si>
  <si>
    <t>BICARBONATE</t>
  </si>
  <si>
    <t>± 5 mm Hg or ± 8%</t>
  </si>
  <si>
    <t>±17.3%</t>
  </si>
  <si>
    <t>± 4.86%</t>
  </si>
  <si>
    <t>± 7.3%[g]</t>
  </si>
  <si>
    <t>AMMONIA</t>
  </si>
  <si>
    <t>C: Algorithm - choice 4</t>
  </si>
  <si>
    <t>RCPA_U</t>
  </si>
  <si>
    <t>CONJUGATED BILIRUBIN</t>
  </si>
  <si>
    <t>Bilirubin, direct</t>
  </si>
  <si>
    <t>± 44.5%</t>
  </si>
  <si>
    <t>±25.8%</t>
  </si>
  <si>
    <t>±33.4%[b]</t>
  </si>
  <si>
    <t>C: Algorithm - choice 4 (instead of BV_D)</t>
  </si>
  <si>
    <t>C-peptide</t>
  </si>
  <si>
    <t>± 20.8%</t>
  </si>
  <si>
    <t>SERUM FOLATE III</t>
  </si>
  <si>
    <t>± 39%</t>
  </si>
  <si>
    <t>± 1 ng/mL or 30%</t>
  </si>
  <si>
    <t>±23.9%</t>
  </si>
  <si>
    <t>BETA-HCG</t>
  </si>
  <si>
    <t>Human Chorionic
Gonadotropin
(BhCG)</t>
  </si>
  <si>
    <t>± 18%  or positive/negative</t>
  </si>
  <si>
    <t>LACTATE</t>
  </si>
  <si>
    <t>± 30.4%</t>
  </si>
  <si>
    <t>±9.1%</t>
  </si>
  <si>
    <t>±36.2%[e]</t>
  </si>
  <si>
    <t>proBNP</t>
  </si>
  <si>
    <t>PROCALCITONIN (SENSITIVE)</t>
  </si>
  <si>
    <t>LITHIUM</t>
  </si>
  <si>
    <t>± 0.3
mmol/L or 20%</t>
  </si>
  <si>
    <t>±11.7%</t>
  </si>
  <si>
    <t>RHEUMATOID FACTOR</t>
  </si>
  <si>
    <t>C: Algorithm - choice 3</t>
  </si>
  <si>
    <t>PROGESTERONE III</t>
  </si>
  <si>
    <t>±15.6%</t>
  </si>
  <si>
    <t>VITAMIN B12 II</t>
  </si>
  <si>
    <t>ADRENOCORTICOTROPIC HORMONE</t>
  </si>
  <si>
    <t>RCPA_L and U</t>
  </si>
  <si>
    <t>Human growth hormone</t>
  </si>
  <si>
    <t>PARACETAMOL 2</t>
  </si>
  <si>
    <t>SODIUM URINE</t>
  </si>
  <si>
    <t>POTASSIUM URINE</t>
  </si>
  <si>
    <t>CHLORIDE URINE</t>
  </si>
  <si>
    <t>UREA URINE</t>
  </si>
  <si>
    <t>CREATININE URINE</t>
  </si>
  <si>
    <t>Urine osmolality</t>
  </si>
  <si>
    <t>CALCIUM URINE</t>
  </si>
  <si>
    <t>MAGNESIUM URINE</t>
  </si>
  <si>
    <t>INORGANIC PHOSPHATE URINE</t>
  </si>
  <si>
    <t>URIC ACID URINE</t>
  </si>
  <si>
    <t>PROTEIN URINE</t>
  </si>
  <si>
    <t>ALBUMIN URINE</t>
  </si>
  <si>
    <t>PROTEIN CSF</t>
  </si>
  <si>
    <t>C: Algorithm - choice 5</t>
  </si>
  <si>
    <t>ALBUMIN CSF</t>
  </si>
  <si>
    <t>IGG CSF</t>
  </si>
  <si>
    <t>ADENOSINE DEAMINASE FLUID</t>
  </si>
  <si>
    <t>ANTI-THYROGLOBULIN AB</t>
  </si>
  <si>
    <t>ANTI-THYROID PEROXIDASE AB</t>
  </si>
  <si>
    <t xml:space="preserve">Monthly Total Error vs Total allowable error </t>
  </si>
  <si>
    <t>GSH</t>
  </si>
  <si>
    <t>Department</t>
  </si>
  <si>
    <t>C17 CHEM PATH</t>
  </si>
  <si>
    <t>Date</t>
  </si>
  <si>
    <t>Done by</t>
  </si>
  <si>
    <t>Approved by</t>
  </si>
  <si>
    <t>Date completed: 3/8/2022</t>
  </si>
  <si>
    <t>CV%</t>
  </si>
  <si>
    <t>%Bias</t>
  </si>
  <si>
    <t>SEc</t>
  </si>
  <si>
    <t>Sigma</t>
  </si>
  <si>
    <t>TE &lt; TAE - Pass/ &gt; TAE -Fail</t>
  </si>
  <si>
    <t xml:space="preserve">Pathologist Comment: </t>
  </si>
  <si>
    <t>IQC Officer comment: E. Samsodien</t>
  </si>
  <si>
    <t>U/l</t>
  </si>
  <si>
    <t>2</t>
  </si>
  <si>
    <t>C3</t>
  </si>
  <si>
    <t>pmol/l</t>
  </si>
  <si>
    <t>4</t>
  </si>
  <si>
    <t>-</t>
  </si>
  <si>
    <t>C4</t>
  </si>
  <si>
    <t>1</t>
  </si>
  <si>
    <t>A</t>
  </si>
  <si>
    <t>g/l</t>
  </si>
  <si>
    <t>mg/l</t>
  </si>
  <si>
    <t>C5</t>
  </si>
  <si>
    <t>ng/ml</t>
  </si>
  <si>
    <t>umol/l</t>
  </si>
  <si>
    <t>Anti-Mullerian Hormone</t>
  </si>
  <si>
    <t>C2</t>
  </si>
  <si>
    <t>IU/ml</t>
  </si>
  <si>
    <t>mmol/l</t>
  </si>
  <si>
    <t>C1</t>
  </si>
  <si>
    <t>U/ml</t>
  </si>
  <si>
    <t>3</t>
  </si>
  <si>
    <t>nmol/l</t>
  </si>
  <si>
    <t>9</t>
  </si>
  <si>
    <t>%</t>
  </si>
  <si>
    <t>B</t>
  </si>
  <si>
    <t>ng/l</t>
  </si>
  <si>
    <t>C</t>
  </si>
  <si>
    <t>uU/ml</t>
  </si>
  <si>
    <t>mosmol/kg</t>
  </si>
  <si>
    <t>One outlier result deleted (407.6) - brings performance to within allowable error.</t>
  </si>
  <si>
    <t>pg/ml</t>
  </si>
  <si>
    <t>nmol/L</t>
  </si>
  <si>
    <t>mIU/l</t>
  </si>
  <si>
    <t>uIU/ml</t>
  </si>
  <si>
    <t>Marginal failure at desirable Ricos levels due to imprecision within month (CV = 5.9%). Bias is within optimal specifications and imprecsion is within minimum specifications. No single values exceed TAE limit of 11,6%. No Qc violations noted. Calibrations performed on 11/7 which reversed bias - bias returned 26/7 (new packs not calibrated).</t>
  </si>
  <si>
    <t>No.Pass</t>
  </si>
  <si>
    <t>[i] spreadsheet modified from Brooks, Zoe (2001). Performance-Driven Quality Control (Appendices B1 &amp; B2)</t>
  </si>
  <si>
    <t>No. fail</t>
  </si>
  <si>
    <t>#   Target based on</t>
  </si>
  <si>
    <t>* TEa limits based on</t>
  </si>
  <si>
    <t>Total</t>
  </si>
  <si>
    <t>1.inter-laboratory peer comparison</t>
  </si>
  <si>
    <t>% Pass</t>
  </si>
  <si>
    <t>2. package insert</t>
  </si>
  <si>
    <t>Ave Sigma</t>
  </si>
  <si>
    <t>3.historical/cumulative date</t>
  </si>
  <si>
    <t>Med. Sigma</t>
  </si>
  <si>
    <t>4. other ______________________</t>
  </si>
  <si>
    <t xml:space="preserve">QC lot usage </t>
  </si>
  <si>
    <t>LIAISON XL</t>
  </si>
  <si>
    <t>ALDO L1</t>
  </si>
  <si>
    <t>pmol/L</t>
  </si>
  <si>
    <t>ALDO L2</t>
  </si>
  <si>
    <t>Liason CPEP L1</t>
  </si>
  <si>
    <t>2124EC</t>
  </si>
  <si>
    <t>ug/L</t>
  </si>
  <si>
    <t>Liason CPEP L3</t>
  </si>
  <si>
    <t>2105EC</t>
  </si>
  <si>
    <t>IGF-1 L1</t>
  </si>
  <si>
    <t>IGF-1 L2</t>
  </si>
  <si>
    <t>All data (active lots)</t>
  </si>
  <si>
    <t>RENIN L1</t>
  </si>
  <si>
    <t>RENIN L2</t>
  </si>
  <si>
    <t>C: Algorithm:  1. SOTA  2. EFLM_M  3. BV_D  4. RCPA_U  5. Thistle</t>
  </si>
  <si>
    <t>Test</t>
  </si>
  <si>
    <t>C6000-A:E1-1</t>
  </si>
  <si>
    <t>C6000-A:E2-2</t>
  </si>
  <si>
    <t>Uncertainty of measurement (UOM)</t>
  </si>
  <si>
    <t xml:space="preserve">Optimal Bias - ratio ≤ 0.125 </t>
  </si>
  <si>
    <t>Optimal imprecision - ratio ≤ 0.25</t>
  </si>
  <si>
    <t xml:space="preserve">Desirable Bias - ratio ≤  0.250 </t>
  </si>
  <si>
    <t>Desirable imprecision - ratio ≤ 0.50</t>
  </si>
  <si>
    <t>Minimum Bias - ratio ≤ 0.375</t>
  </si>
  <si>
    <t>Minimum imprecision - ratio ≤ 0.75</t>
  </si>
  <si>
    <t>Bias evaluation</t>
  </si>
  <si>
    <t>Imprecision evaluation</t>
  </si>
  <si>
    <t>QC</t>
  </si>
  <si>
    <t>QC lot #</t>
  </si>
  <si>
    <t>TAE target      %</t>
  </si>
  <si>
    <t>Obtained Tot. Error        %</t>
  </si>
  <si>
    <t>Sigma metric          ơ</t>
  </si>
  <si>
    <t>No. of data points (n)</t>
  </si>
  <si>
    <t>Obtained Mean</t>
  </si>
  <si>
    <t xml:space="preserve">Obtained SD </t>
  </si>
  <si>
    <t>Target value</t>
  </si>
  <si>
    <t>Allowable bias %</t>
  </si>
  <si>
    <t>% Obtained Bias</t>
  </si>
  <si>
    <t>Performance Index for Bias</t>
  </si>
  <si>
    <t>Co-efficient of variation (analytical) CVa</t>
  </si>
  <si>
    <t xml:space="preserve">Co-efficient of variation (between-subject)CVb </t>
  </si>
  <si>
    <t>Co-efficient of variation (within-subject)CVw</t>
  </si>
  <si>
    <t>Allowable imprecision%</t>
  </si>
  <si>
    <t>Quality Goal Index (QGI)</t>
  </si>
  <si>
    <t>Index of Individuality II</t>
  </si>
  <si>
    <t>Reference Change Value (RCV)</t>
  </si>
  <si>
    <t>Combined Standard Uncertainty UOM % (uc)</t>
  </si>
  <si>
    <t>Extended Uncertainty  UOM% (U)</t>
  </si>
  <si>
    <t>Perform. Index  for Imprecision (CVa/CVw)</t>
  </si>
  <si>
    <t>? &lt; TAE</t>
  </si>
  <si>
    <t>World class &gt;6</t>
  </si>
  <si>
    <t>? &lt; Allowable bias</t>
  </si>
  <si>
    <t xml:space="preserve">≤ 0.125 </t>
  </si>
  <si>
    <t>OP</t>
  </si>
  <si>
    <t>? &lt; Allowable Imprecision</t>
  </si>
  <si>
    <t>&lt;0,8 Imprecsion</t>
  </si>
  <si>
    <t>&lt;0.25</t>
  </si>
  <si>
    <t>Excellent 5-6</t>
  </si>
  <si>
    <t>&gt;0.125 and &lt;0.250</t>
  </si>
  <si>
    <t>DE</t>
  </si>
  <si>
    <t>(~ CVg)</t>
  </si>
  <si>
    <t>CVw</t>
  </si>
  <si>
    <t>0,8-1,2 Both</t>
  </si>
  <si>
    <t>confidence interval</t>
  </si>
  <si>
    <t>Coverage factor</t>
  </si>
  <si>
    <t>&gt;0,25 and &lt;0,50</t>
  </si>
  <si>
    <t>Pass</t>
  </si>
  <si>
    <t>Good 4-5</t>
  </si>
  <si>
    <t>&gt; 0.250 and &lt; 0.375</t>
  </si>
  <si>
    <t>MI</t>
  </si>
  <si>
    <t>CVi</t>
  </si>
  <si>
    <t>&gt;1,2 Inaccuracy</t>
  </si>
  <si>
    <t>CVw/CVb</t>
  </si>
  <si>
    <t>&gt;0.50 and &lt;0.75</t>
  </si>
  <si>
    <t>Fail</t>
  </si>
  <si>
    <t>Marginal 3-4</t>
  </si>
  <si>
    <t>&gt; 0.375</t>
  </si>
  <si>
    <t>&gt;0.75</t>
  </si>
  <si>
    <t>Updated</t>
  </si>
  <si>
    <t>Poor 2-3</t>
  </si>
  <si>
    <t>Unacceptable &lt;2</t>
  </si>
  <si>
    <t xml:space="preserve"> https://www.westgard.com/biodatabase1.htm </t>
  </si>
  <si>
    <t>NO VALUE</t>
  </si>
  <si>
    <t>D</t>
  </si>
  <si>
    <t>M</t>
  </si>
  <si>
    <t>2,6%</t>
  </si>
  <si>
    <t>hGH L1</t>
  </si>
  <si>
    <t>hGH L2</t>
  </si>
  <si>
    <t>O</t>
  </si>
  <si>
    <t>#   Target based on Westgard</t>
  </si>
  <si>
    <t>OP - optimal specifications -Ricos</t>
  </si>
  <si>
    <t>OP. optimal specifications</t>
  </si>
  <si>
    <t>DE - desirable specifications -Ricos</t>
  </si>
  <si>
    <t>DE. desirable specifications</t>
  </si>
  <si>
    <t>MI - minimum specifications - Ricos</t>
  </si>
  <si>
    <t>MI. minimum specifications</t>
  </si>
  <si>
    <t xml:space="preserve">Prep. by </t>
  </si>
  <si>
    <t>E. Samsodien</t>
  </si>
  <si>
    <t>M -EFLM - Minimum specs</t>
  </si>
  <si>
    <t>D - EFLM - Desirable specs</t>
  </si>
  <si>
    <t>Date:</t>
  </si>
  <si>
    <t>O - EFLM - Optimal specs</t>
  </si>
  <si>
    <t xml:space="preserve">Reviewed  by : </t>
  </si>
  <si>
    <t>Date :</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</si>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</sst>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F800]dddd\,\ mmmm\ dd\,\ yyyy"/>
    <numFmt numFmtId="168" formatCode="yy/mm/dd;@"/>
  </numFmts>
  <fonts count="47" x14ac:knownFonts="1">
    <font>
      <sz val="11"/>
      <color theme="1"/>
      <name val="Calibri"/>
      <family val="2"/>
      <scheme val="minor"/>
    </font>
    <font>
      <sz val="11"/>
      <color indexed="8"/>
      <name val="Calibri"/>
      <family val="2"/>
    </font>
    <font>
      <b/>
      <sz val="11"/>
      <color indexed="8"/>
      <name val="Calibri"/>
      <family val="2"/>
    </font>
    <font>
      <b/>
      <sz val="14"/>
      <color indexed="8"/>
      <name val="Calibri"/>
      <family val="2"/>
    </font>
    <font>
      <sz val="16"/>
      <color indexed="8"/>
      <name val="Calibri"/>
      <family val="2"/>
    </font>
    <font>
      <b/>
      <sz val="16"/>
      <color indexed="8"/>
      <name val="Calibri"/>
      <family val="2"/>
    </font>
    <font>
      <sz val="11"/>
      <color indexed="10"/>
      <name val="Calibri"/>
      <family val="2"/>
    </font>
    <font>
      <b/>
      <sz val="11"/>
      <color indexed="10"/>
      <name val="Calibri"/>
      <family val="2"/>
    </font>
    <font>
      <sz val="10"/>
      <name val="Arial"/>
      <family val="2"/>
    </font>
    <font>
      <sz val="10"/>
      <name val="Calibri"/>
      <family val="2"/>
    </font>
    <font>
      <sz val="11"/>
      <color indexed="8"/>
      <name val="Calibri"/>
      <family val="2"/>
    </font>
    <font>
      <sz val="10"/>
      <name val="Arial"/>
      <family val="2"/>
    </font>
    <font>
      <u/>
      <sz val="10"/>
      <color indexed="12"/>
      <name val="Arial"/>
      <family val="2"/>
    </font>
    <font>
      <b/>
      <sz val="10"/>
      <name val="Arial"/>
      <family val="2"/>
    </font>
    <font>
      <b/>
      <sz val="16"/>
      <name val="Arial"/>
      <family val="2"/>
    </font>
    <font>
      <sz val="14"/>
      <name val="Arial"/>
      <family val="2"/>
    </font>
    <font>
      <b/>
      <sz val="8"/>
      <name val="Arial"/>
      <family val="2"/>
    </font>
    <font>
      <b/>
      <sz val="11"/>
      <name val="Calibri"/>
      <family val="2"/>
    </font>
    <font>
      <sz val="11"/>
      <name val="Calibri"/>
      <family val="2"/>
    </font>
    <font>
      <sz val="16"/>
      <name val="Arial"/>
      <family val="2"/>
    </font>
    <font>
      <b/>
      <sz val="14"/>
      <name val="Calibri"/>
      <family val="2"/>
    </font>
    <font>
      <b/>
      <sz val="14"/>
      <name val="Arial"/>
      <family val="2"/>
    </font>
    <font>
      <b/>
      <sz val="12"/>
      <name val="Calibri"/>
      <family val="2"/>
    </font>
    <font>
      <u/>
      <sz val="16"/>
      <color indexed="12"/>
      <name val="Arial"/>
      <family val="2"/>
    </font>
    <font>
      <sz val="10"/>
      <color indexed="8"/>
      <name val="Calibri"/>
      <family val="2"/>
    </font>
    <font>
      <b/>
      <sz val="10"/>
      <name val="Calibri"/>
      <family val="2"/>
    </font>
    <font>
      <b/>
      <sz val="10"/>
      <color indexed="8"/>
      <name val="Calibri"/>
      <family val="2"/>
    </font>
    <font>
      <sz val="11"/>
      <color theme="0"/>
      <name val="Calibri"/>
      <family val="2"/>
      <scheme val="minor"/>
    </font>
    <font>
      <sz val="11"/>
      <color rgb="FF9C0006"/>
      <name val="Calibri"/>
      <family val="2"/>
      <scheme val="minor"/>
    </font>
    <font>
      <u/>
      <sz val="10"/>
      <color theme="10"/>
      <name val="Arial"/>
      <family val="2"/>
    </font>
    <font>
      <b/>
      <sz val="11"/>
      <color theme="1"/>
      <name val="Calibri"/>
      <family val="2"/>
      <scheme val="minor"/>
    </font>
    <font>
      <sz val="11"/>
      <name val="Calibri"/>
      <family val="2"/>
      <scheme val="minor"/>
    </font>
    <font>
      <sz val="10"/>
      <name val="Calibri"/>
      <family val="2"/>
      <scheme val="minor"/>
    </font>
    <font>
      <b/>
      <sz val="11"/>
      <name val="Calibri"/>
      <family val="2"/>
      <scheme val="minor"/>
    </font>
    <font>
      <b/>
      <sz val="10"/>
      <color theme="1"/>
      <name val="Arial"/>
      <family val="2"/>
    </font>
    <font>
      <b/>
      <i/>
      <sz val="16"/>
      <name val="Calibri"/>
      <family val="2"/>
      <scheme val="minor"/>
    </font>
    <font>
      <b/>
      <sz val="10"/>
      <name val="Calibri"/>
      <family val="2"/>
      <scheme val="minor"/>
    </font>
    <font>
      <b/>
      <sz val="12"/>
      <name val="Calibri"/>
      <family val="2"/>
      <scheme val="minor"/>
    </font>
    <font>
      <b/>
      <sz val="12"/>
      <color theme="1"/>
      <name val="Calibri"/>
      <family val="2"/>
      <scheme val="minor"/>
    </font>
    <font>
      <sz val="12"/>
      <name val="Calibri"/>
      <family val="2"/>
      <scheme val="minor"/>
    </font>
    <font>
      <b/>
      <sz val="14"/>
      <name val="Calibri"/>
      <family val="2"/>
      <scheme val="minor"/>
    </font>
    <font>
      <b/>
      <u/>
      <sz val="11"/>
      <color theme="1"/>
      <name val="Calibri"/>
      <family val="2"/>
      <scheme val="minor"/>
    </font>
    <font>
      <b/>
      <sz val="11"/>
      <color theme="0" tint="-4.9989318521683403E-2"/>
      <name val="Calibri"/>
      <family val="2"/>
      <scheme val="minor"/>
    </font>
    <font>
      <b/>
      <sz val="11"/>
      <color rgb="FF212529"/>
      <name val="Calibri"/>
      <family val="2"/>
      <scheme val="minor"/>
    </font>
    <font>
      <sz val="11"/>
      <color rgb="FF212529"/>
      <name val="Calibri"/>
      <family val="2"/>
      <scheme val="minor"/>
    </font>
    <font>
      <b/>
      <sz val="16"/>
      <name val="Calibri"/>
      <family val="2"/>
      <scheme val="minor"/>
    </font>
    <font>
      <b/>
      <sz val="48"/>
      <name val="Calibri"/>
      <family val="2"/>
      <scheme val="minor"/>
    </font>
  </fonts>
  <fills count="33">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249977111117893"/>
        <bgColor indexed="64"/>
      </patternFill>
    </fill>
  </fills>
  <borders count="34">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0">
    <xf numFmtId="0" fontId="0" fillId="0" borderId="0"/>
    <xf numFmtId="0" fontId="28" fillId="11" borderId="0"/>
    <xf numFmtId="0" fontId="12" fillId="0" borderId="0">
      <alignment vertical="top"/>
      <protection locked="0"/>
    </xf>
    <xf numFmtId="0" fontId="29" fillId="0" borderId="0">
      <alignment vertical="top"/>
      <protection locked="0"/>
    </xf>
    <xf numFmtId="168" fontId="11" fillId="0" borderId="0"/>
    <xf numFmtId="0" fontId="11" fillId="0" borderId="0"/>
    <xf numFmtId="168"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0" fillId="0" borderId="0"/>
    <xf numFmtId="9" fontId="11" fillId="0" borderId="0"/>
    <xf numFmtId="9" fontId="10" fillId="0" borderId="0"/>
  </cellStyleXfs>
  <cellXfs count="441">
    <xf numFmtId="0" fontId="0" fillId="0" borderId="0" xfId="0"/>
    <xf numFmtId="49" fontId="4" fillId="0" borderId="0" xfId="0" applyNumberFormat="1" applyFont="1"/>
    <xf numFmtId="49" fontId="0" fillId="0" borderId="0" xfId="0" applyNumberFormat="1"/>
    <xf numFmtId="49" fontId="0" fillId="0" borderId="1" xfId="0" applyNumberFormat="1" applyBorder="1"/>
    <xf numFmtId="2" fontId="0" fillId="0" borderId="0" xfId="0" applyNumberFormat="1"/>
    <xf numFmtId="1" fontId="0" fillId="0" borderId="0" xfId="0" applyNumberFormat="1"/>
    <xf numFmtId="49" fontId="0" fillId="0" borderId="2" xfId="0" applyNumberFormat="1" applyBorder="1"/>
    <xf numFmtId="2" fontId="0" fillId="0" borderId="2" xfId="0" applyNumberFormat="1" applyBorder="1"/>
    <xf numFmtId="49" fontId="0" fillId="0" borderId="0" xfId="0" applyNumberFormat="1" applyProtection="1">
      <protection locked="0"/>
    </xf>
    <xf numFmtId="49" fontId="0" fillId="0" borderId="2" xfId="0" applyNumberFormat="1" applyBorder="1" applyProtection="1">
      <protection locked="0"/>
    </xf>
    <xf numFmtId="2" fontId="0" fillId="0" borderId="0" xfId="0" applyNumberFormat="1" applyProtection="1">
      <protection locked="0"/>
    </xf>
    <xf numFmtId="49" fontId="0" fillId="0" borderId="0" xfId="0" applyNumberFormat="1" applyAlignment="1" applyProtection="1">
      <alignment horizontal="center"/>
      <protection locked="0"/>
    </xf>
    <xf numFmtId="1" fontId="0" fillId="0" borderId="0" xfId="0" applyNumberFormat="1" applyProtection="1">
      <protection locked="0"/>
    </xf>
    <xf numFmtId="0" fontId="0" fillId="0" borderId="0" xfId="0" applyProtection="1">
      <protection locked="0"/>
    </xf>
    <xf numFmtId="49" fontId="2" fillId="0" borderId="0" xfId="0" applyNumberFormat="1" applyFont="1" applyProtection="1">
      <protection locked="0"/>
    </xf>
    <xf numFmtId="0" fontId="0" fillId="0" borderId="3" xfId="0" applyBorder="1" applyProtection="1">
      <protection locked="0"/>
    </xf>
    <xf numFmtId="0" fontId="6" fillId="0" borderId="4" xfId="0" applyFont="1" applyBorder="1" applyAlignment="1" applyProtection="1">
      <alignment horizontal="center" wrapText="1"/>
      <protection locked="0"/>
    </xf>
    <xf numFmtId="0" fontId="0" fillId="2" borderId="5" xfId="0" applyFill="1" applyBorder="1" applyAlignment="1">
      <alignment horizontal="center"/>
    </xf>
    <xf numFmtId="1" fontId="6" fillId="0" borderId="4" xfId="0" applyNumberFormat="1" applyFont="1" applyBorder="1" applyAlignment="1" applyProtection="1">
      <alignment horizontal="center" wrapText="1"/>
      <protection locked="0"/>
    </xf>
    <xf numFmtId="2" fontId="0" fillId="2" borderId="6" xfId="0" applyNumberFormat="1" applyFill="1" applyBorder="1"/>
    <xf numFmtId="2" fontId="6" fillId="0" borderId="4" xfId="0" applyNumberFormat="1" applyFont="1" applyBorder="1" applyAlignment="1" applyProtection="1">
      <alignment horizontal="center" wrapText="1"/>
      <protection locked="0"/>
    </xf>
    <xf numFmtId="49" fontId="0" fillId="2" borderId="5" xfId="0" applyNumberFormat="1" applyFill="1" applyBorder="1" applyAlignment="1">
      <alignment horizontal="center"/>
    </xf>
    <xf numFmtId="2" fontId="0" fillId="2" borderId="7" xfId="0" applyNumberFormat="1" applyFill="1" applyBorder="1" applyAlignment="1">
      <alignment horizontal="right"/>
    </xf>
    <xf numFmtId="49" fontId="0" fillId="2" borderId="5" xfId="0" applyNumberFormat="1" applyFill="1" applyBorder="1" applyAlignment="1" applyProtection="1">
      <alignment horizontal="center"/>
      <protection locked="0"/>
    </xf>
    <xf numFmtId="2" fontId="6" fillId="0" borderId="5" xfId="0" applyNumberFormat="1" applyFont="1" applyBorder="1" applyAlignment="1" applyProtection="1">
      <alignment wrapText="1"/>
      <protection locked="0"/>
    </xf>
    <xf numFmtId="49" fontId="6" fillId="0" borderId="5" xfId="0" applyNumberFormat="1" applyFont="1" applyBorder="1" applyAlignment="1" applyProtection="1">
      <alignment wrapText="1"/>
      <protection locked="0"/>
    </xf>
    <xf numFmtId="49" fontId="6" fillId="0" borderId="7" xfId="0" applyNumberFormat="1" applyFont="1" applyBorder="1" applyAlignment="1" applyProtection="1">
      <alignment horizontal="left" wrapText="1"/>
      <protection locked="0"/>
    </xf>
    <xf numFmtId="49" fontId="6" fillId="0" borderId="7" xfId="0" applyNumberFormat="1" applyFont="1" applyBorder="1" applyProtection="1">
      <protection locked="0"/>
    </xf>
    <xf numFmtId="0" fontId="2" fillId="2" borderId="0" xfId="0" applyFont="1" applyFill="1" applyAlignment="1" applyProtection="1">
      <alignment wrapText="1"/>
      <protection locked="0"/>
    </xf>
    <xf numFmtId="1" fontId="2" fillId="0" borderId="0" xfId="0" applyNumberFormat="1" applyFont="1" applyAlignment="1" applyProtection="1">
      <alignment horizontal="center"/>
      <protection locked="0"/>
    </xf>
    <xf numFmtId="2" fontId="2" fillId="2" borderId="0" xfId="0" applyNumberFormat="1" applyFont="1" applyFill="1" applyAlignment="1" applyProtection="1">
      <alignment horizontal="center" wrapText="1"/>
      <protection locked="0"/>
    </xf>
    <xf numFmtId="2" fontId="2" fillId="0" borderId="0" xfId="0" applyNumberFormat="1" applyFont="1" applyAlignment="1" applyProtection="1">
      <alignment horizontal="center"/>
      <protection locked="0"/>
    </xf>
    <xf numFmtId="49" fontId="2" fillId="2" borderId="0" xfId="0" applyNumberFormat="1" applyFont="1" applyFill="1" applyAlignment="1" applyProtection="1">
      <alignment horizontal="center"/>
      <protection locked="0"/>
    </xf>
    <xf numFmtId="2" fontId="2" fillId="2" borderId="0" xfId="0" applyNumberFormat="1" applyFont="1" applyFill="1" applyAlignment="1" applyProtection="1">
      <alignment horizontal="center"/>
      <protection locked="0"/>
    </xf>
    <xf numFmtId="2" fontId="2" fillId="0" borderId="0" xfId="0" applyNumberFormat="1" applyFont="1" applyAlignment="1" applyProtection="1">
      <alignment horizontal="center" wrapText="1"/>
      <protection locked="0"/>
    </xf>
    <xf numFmtId="49" fontId="2" fillId="0" borderId="0" xfId="0" applyNumberFormat="1" applyFont="1" applyAlignment="1" applyProtection="1">
      <alignment horizontal="center"/>
      <protection locked="0"/>
    </xf>
    <xf numFmtId="49" fontId="2" fillId="0" borderId="0" xfId="0" applyNumberFormat="1" applyFont="1" applyAlignment="1" applyProtection="1">
      <alignment horizontal="center" wrapText="1"/>
      <protection locked="0"/>
    </xf>
    <xf numFmtId="49" fontId="0" fillId="0" borderId="1" xfId="0" applyNumberFormat="1" applyBorder="1" applyProtection="1">
      <protection locked="0"/>
    </xf>
    <xf numFmtId="2" fontId="0" fillId="0" borderId="8" xfId="0" applyNumberFormat="1" applyBorder="1" applyProtection="1">
      <protection locked="0"/>
    </xf>
    <xf numFmtId="49" fontId="7" fillId="0" borderId="8" xfId="0" applyNumberFormat="1" applyFont="1" applyBorder="1" applyAlignment="1" applyProtection="1">
      <alignment horizontal="left"/>
      <protection locked="0"/>
    </xf>
    <xf numFmtId="49" fontId="0" fillId="0" borderId="8" xfId="0" applyNumberFormat="1" applyBorder="1" applyProtection="1">
      <protection locked="0"/>
    </xf>
    <xf numFmtId="49" fontId="7" fillId="0" borderId="8" xfId="0" applyNumberFormat="1" applyFont="1" applyBorder="1" applyProtection="1">
      <protection locked="0"/>
    </xf>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xf>
    <xf numFmtId="2" fontId="0" fillId="3" borderId="0" xfId="0" applyNumberFormat="1" applyFill="1"/>
    <xf numFmtId="2" fontId="0" fillId="3" borderId="2" xfId="0" applyNumberFormat="1" applyFill="1" applyBorder="1"/>
    <xf numFmtId="2" fontId="0" fillId="3" borderId="2" xfId="0" applyNumberFormat="1" applyFill="1" applyBorder="1" applyAlignment="1">
      <alignment horizontal="center"/>
    </xf>
    <xf numFmtId="0" fontId="0" fillId="0" borderId="2" xfId="0" applyBorder="1" applyAlignment="1">
      <alignment horizontal="center"/>
    </xf>
    <xf numFmtId="1" fontId="0" fillId="0" borderId="2" xfId="0" applyNumberFormat="1" applyBorder="1"/>
    <xf numFmtId="2" fontId="4" fillId="0" borderId="0" xfId="0" applyNumberFormat="1" applyFont="1"/>
    <xf numFmtId="0" fontId="0" fillId="0" borderId="0" xfId="0" applyAlignment="1">
      <alignment horizontal="left" wrapText="1"/>
    </xf>
    <xf numFmtId="0" fontId="0" fillId="0" borderId="0" xfId="0" applyAlignment="1">
      <alignment wrapText="1"/>
    </xf>
    <xf numFmtId="0" fontId="0" fillId="0" borderId="0" xfId="0" applyAlignment="1" applyProtection="1">
      <alignment horizontal="left" wrapText="1"/>
      <protection locked="0"/>
    </xf>
    <xf numFmtId="49" fontId="3" fillId="0" borderId="0" xfId="0" applyNumberFormat="1" applyFont="1" applyAlignment="1">
      <alignment horizontal="center" vertical="top"/>
    </xf>
    <xf numFmtId="49" fontId="3" fillId="0" borderId="0" xfId="0" applyNumberFormat="1" applyFont="1" applyAlignment="1">
      <alignment horizontal="center" vertical="top" wrapText="1"/>
    </xf>
    <xf numFmtId="2" fontId="3" fillId="0" borderId="0" xfId="0" applyNumberFormat="1" applyFont="1" applyAlignment="1">
      <alignment horizontal="center" vertical="top" wrapText="1"/>
    </xf>
    <xf numFmtId="1" fontId="3" fillId="0" borderId="0" xfId="0" applyNumberFormat="1" applyFont="1" applyAlignment="1">
      <alignment horizontal="center" vertical="top"/>
    </xf>
    <xf numFmtId="0" fontId="2" fillId="0" borderId="0" xfId="0" applyFont="1" applyAlignment="1" applyProtection="1">
      <alignment vertical="top" wrapText="1"/>
      <protection locked="0"/>
    </xf>
    <xf numFmtId="0" fontId="0" fillId="0" borderId="0" xfId="0" applyAlignment="1">
      <alignment vertical="top"/>
    </xf>
    <xf numFmtId="22" fontId="0" fillId="0" borderId="0" xfId="0" applyNumberFormat="1" applyAlignment="1">
      <alignment horizontal="center"/>
    </xf>
    <xf numFmtId="0" fontId="0" fillId="0" borderId="0" xfId="0" applyAlignment="1">
      <alignment horizontal="left"/>
    </xf>
    <xf numFmtId="2" fontId="0" fillId="0" borderId="2" xfId="0" applyNumberFormat="1" applyBorder="1" applyAlignment="1">
      <alignment horizontal="center"/>
    </xf>
    <xf numFmtId="2" fontId="0" fillId="4"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9" applyFont="1"/>
    <xf numFmtId="0" fontId="13" fillId="0" borderId="0" xfId="9" applyFont="1" applyAlignment="1">
      <alignment vertical="top" wrapText="1"/>
    </xf>
    <xf numFmtId="10" fontId="0" fillId="0" borderId="2" xfId="0" applyNumberFormat="1" applyBorder="1" applyAlignment="1">
      <alignment horizontal="center"/>
    </xf>
    <xf numFmtId="0" fontId="0" fillId="0" borderId="2" xfId="0" applyBorder="1" applyAlignment="1">
      <alignment wrapText="1"/>
    </xf>
    <xf numFmtId="0" fontId="13" fillId="0" borderId="0" xfId="9" applyFont="1" applyAlignment="1">
      <alignment horizontal="left" wrapText="1"/>
    </xf>
    <xf numFmtId="0" fontId="13" fillId="0" borderId="0" xfId="9" applyFont="1" applyAlignment="1">
      <alignment horizontal="left" vertical="top" wrapText="1"/>
    </xf>
    <xf numFmtId="0" fontId="13" fillId="0" borderId="0" xfId="9" applyFont="1" applyAlignment="1">
      <alignment wrapText="1"/>
    </xf>
    <xf numFmtId="2" fontId="0" fillId="12" borderId="0" xfId="0" applyNumberFormat="1" applyFill="1"/>
    <xf numFmtId="1" fontId="0" fillId="12" borderId="0" xfId="0" applyNumberFormat="1" applyFill="1"/>
    <xf numFmtId="2" fontId="0" fillId="12" borderId="0" xfId="0" applyNumberFormat="1" applyFill="1" applyProtection="1">
      <protection locked="0"/>
    </xf>
    <xf numFmtId="49" fontId="0" fillId="12" borderId="0" xfId="0" applyNumberFormat="1" applyFill="1" applyAlignment="1" applyProtection="1">
      <alignment horizontal="center"/>
      <protection locked="0"/>
    </xf>
    <xf numFmtId="2" fontId="0" fillId="12" borderId="0" xfId="0" applyNumberFormat="1" applyFill="1" applyAlignment="1" applyProtection="1">
      <alignment horizontal="center"/>
      <protection locked="0"/>
    </xf>
    <xf numFmtId="2" fontId="2" fillId="12" borderId="0" xfId="0" applyNumberFormat="1" applyFont="1" applyFill="1" applyProtection="1">
      <protection locked="0"/>
    </xf>
    <xf numFmtId="0" fontId="0" fillId="12" borderId="0" xfId="0" applyFill="1" applyProtection="1">
      <protection locked="0"/>
    </xf>
    <xf numFmtId="49" fontId="0" fillId="12" borderId="0" xfId="0" applyNumberFormat="1" applyFill="1"/>
    <xf numFmtId="2" fontId="4" fillId="12" borderId="0" xfId="0" applyNumberFormat="1" applyFont="1" applyFill="1"/>
    <xf numFmtId="2" fontId="0" fillId="12" borderId="8" xfId="0" applyNumberFormat="1" applyFill="1" applyBorder="1"/>
    <xf numFmtId="49" fontId="3" fillId="12" borderId="0" xfId="0" applyNumberFormat="1" applyFont="1" applyFill="1" applyAlignment="1">
      <alignment horizontal="center" vertical="top"/>
    </xf>
    <xf numFmtId="2" fontId="3" fillId="12" borderId="0" xfId="0" applyNumberFormat="1" applyFont="1" applyFill="1" applyAlignment="1">
      <alignment horizontal="center" vertical="top"/>
    </xf>
    <xf numFmtId="2" fontId="3" fillId="12" borderId="0" xfId="0" applyNumberFormat="1" applyFont="1" applyFill="1" applyAlignment="1">
      <alignment horizontal="center" vertical="top" wrapText="1"/>
    </xf>
    <xf numFmtId="1" fontId="3" fillId="12" borderId="0" xfId="0" applyNumberFormat="1" applyFont="1" applyFill="1" applyAlignment="1">
      <alignment horizontal="center" vertical="top"/>
    </xf>
    <xf numFmtId="0" fontId="0" fillId="0" borderId="9" xfId="0" applyBorder="1" applyAlignment="1">
      <alignment wrapText="1"/>
    </xf>
    <xf numFmtId="0" fontId="31" fillId="0" borderId="0" xfId="15" applyFont="1" applyAlignment="1">
      <alignment horizontal="center"/>
    </xf>
    <xf numFmtId="0" fontId="8" fillId="0" borderId="0" xfId="15" applyFont="1" applyAlignment="1">
      <alignment horizontal="center"/>
    </xf>
    <xf numFmtId="0" fontId="8" fillId="0" borderId="0" xfId="15" applyFont="1"/>
    <xf numFmtId="0" fontId="31" fillId="0" borderId="0" xfId="15" applyFont="1"/>
    <xf numFmtId="10" fontId="8" fillId="0" borderId="0" xfId="15" applyNumberFormat="1" applyFont="1" applyAlignment="1">
      <alignment horizontal="center"/>
    </xf>
    <xf numFmtId="165" fontId="8" fillId="0" borderId="0" xfId="15" applyNumberFormat="1" applyFont="1" applyAlignment="1">
      <alignment horizontal="center"/>
    </xf>
    <xf numFmtId="4" fontId="8" fillId="0" borderId="0" xfId="15" applyNumberFormat="1" applyFont="1" applyAlignment="1">
      <alignment horizontal="center"/>
    </xf>
    <xf numFmtId="0" fontId="32" fillId="0" borderId="0" xfId="15" applyFont="1" applyAlignment="1">
      <alignment horizontal="center"/>
    </xf>
    <xf numFmtId="10" fontId="32" fillId="0" borderId="0" xfId="15" applyNumberFormat="1" applyFont="1" applyAlignment="1">
      <alignment horizontal="center"/>
    </xf>
    <xf numFmtId="165" fontId="32" fillId="0" borderId="0" xfId="15" applyNumberFormat="1" applyFont="1" applyAlignment="1">
      <alignment horizontal="center"/>
    </xf>
    <xf numFmtId="4" fontId="32" fillId="0" borderId="0" xfId="15" applyNumberFormat="1" applyFont="1" applyAlignment="1">
      <alignment horizontal="center"/>
    </xf>
    <xf numFmtId="0" fontId="31" fillId="0" borderId="2" xfId="16" applyFont="1" applyBorder="1" applyAlignment="1">
      <alignment horizontal="center"/>
    </xf>
    <xf numFmtId="0" fontId="31" fillId="0" borderId="2" xfId="15" applyFont="1" applyBorder="1" applyAlignment="1">
      <alignment horizontal="center"/>
    </xf>
    <xf numFmtId="10" fontId="31" fillId="0" borderId="2" xfId="15" applyNumberFormat="1" applyFont="1" applyBorder="1" applyAlignment="1">
      <alignment horizontal="center"/>
    </xf>
    <xf numFmtId="165" fontId="31" fillId="0" borderId="2" xfId="15" applyNumberFormat="1" applyFont="1" applyBorder="1" applyAlignment="1">
      <alignment horizontal="center"/>
    </xf>
    <xf numFmtId="4" fontId="31" fillId="0" borderId="2" xfId="15" applyNumberFormat="1" applyFont="1" applyBorder="1" applyAlignment="1">
      <alignment horizontal="center"/>
    </xf>
    <xf numFmtId="0" fontId="29" fillId="0" borderId="0" xfId="3" applyAlignment="1" applyProtection="1"/>
    <xf numFmtId="165" fontId="31" fillId="0" borderId="10" xfId="15" applyNumberFormat="1" applyFont="1" applyBorder="1" applyAlignment="1">
      <alignment horizontal="center"/>
    </xf>
    <xf numFmtId="0" fontId="15" fillId="0" borderId="0" xfId="15" applyFont="1"/>
    <xf numFmtId="10" fontId="31" fillId="0" borderId="10" xfId="15" applyNumberFormat="1" applyFont="1" applyBorder="1" applyAlignment="1">
      <alignment horizontal="center"/>
    </xf>
    <xf numFmtId="10" fontId="31" fillId="0" borderId="0" xfId="15" applyNumberFormat="1" applyFont="1" applyAlignment="1">
      <alignment horizontal="center"/>
    </xf>
    <xf numFmtId="165" fontId="31" fillId="0" borderId="0" xfId="15" applyNumberFormat="1" applyFont="1" applyAlignment="1">
      <alignment horizontal="center"/>
    </xf>
    <xf numFmtId="4" fontId="31" fillId="0" borderId="0" xfId="15" applyNumberFormat="1" applyFont="1" applyAlignment="1">
      <alignment horizontal="center"/>
    </xf>
    <xf numFmtId="0" fontId="33" fillId="0" borderId="0" xfId="15" applyFont="1" applyAlignment="1">
      <alignment horizontal="center"/>
    </xf>
    <xf numFmtId="14" fontId="31" fillId="0" borderId="0" xfId="15" applyNumberFormat="1" applyFont="1" applyAlignment="1">
      <alignment horizontal="center"/>
    </xf>
    <xf numFmtId="0" fontId="32" fillId="0" borderId="0" xfId="15" applyFont="1"/>
    <xf numFmtId="0" fontId="31" fillId="0" borderId="11" xfId="15" applyFont="1" applyBorder="1" applyAlignment="1">
      <alignment horizontal="center"/>
    </xf>
    <xf numFmtId="0" fontId="31" fillId="0" borderId="12" xfId="15" applyFont="1" applyBorder="1" applyAlignment="1">
      <alignment horizontal="center"/>
    </xf>
    <xf numFmtId="49" fontId="0" fillId="0" borderId="13" xfId="0" applyNumberFormat="1" applyBorder="1" applyAlignment="1">
      <alignment horizontal="left" wrapText="1"/>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2" fontId="0" fillId="3" borderId="9" xfId="0" applyNumberFormat="1" applyFill="1" applyBorder="1" applyAlignment="1">
      <alignment horizontal="center"/>
    </xf>
    <xf numFmtId="0" fontId="0" fillId="0" borderId="9" xfId="0" applyBorder="1" applyAlignment="1">
      <alignment horizontal="center"/>
    </xf>
    <xf numFmtId="0" fontId="16" fillId="0" borderId="0" xfId="9" applyFont="1" applyAlignment="1">
      <alignment horizontal="left" vertical="top" wrapText="1"/>
    </xf>
    <xf numFmtId="0" fontId="16" fillId="0" borderId="0" xfId="9" applyFont="1" applyAlignment="1">
      <alignment vertical="top" wrapText="1"/>
    </xf>
    <xf numFmtId="0" fontId="16" fillId="0" borderId="0" xfId="9" applyFont="1" applyAlignment="1">
      <alignment horizontal="left" wrapText="1"/>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wrapText="1"/>
    </xf>
    <xf numFmtId="0" fontId="31" fillId="0" borderId="0" xfId="9" applyFont="1" applyAlignment="1">
      <alignment vertical="top" wrapText="1"/>
    </xf>
    <xf numFmtId="0" fontId="30" fillId="0" borderId="0" xfId="0" applyFont="1" applyAlignment="1">
      <alignment horizontal="center" vertical="top" wrapText="1"/>
    </xf>
    <xf numFmtId="0" fontId="34" fillId="0" borderId="0" xfId="0" applyFont="1" applyAlignment="1">
      <alignment vertical="top" wrapText="1"/>
    </xf>
    <xf numFmtId="165" fontId="0" fillId="0" borderId="2" xfId="0" applyNumberFormat="1" applyBorder="1" applyAlignment="1">
      <alignment horizontal="center"/>
    </xf>
    <xf numFmtId="164" fontId="0" fillId="0" borderId="2" xfId="0" applyNumberFormat="1" applyBorder="1" applyAlignment="1">
      <alignment horizontal="center"/>
    </xf>
    <xf numFmtId="0" fontId="31" fillId="0" borderId="0" xfId="9" applyFont="1" applyAlignment="1">
      <alignment horizontal="left" wrapText="1"/>
    </xf>
    <xf numFmtId="0" fontId="31" fillId="0" borderId="0" xfId="9" applyFont="1" applyAlignment="1">
      <alignment horizontal="left" vertical="top" wrapText="1"/>
    </xf>
    <xf numFmtId="0" fontId="33" fillId="0" borderId="0" xfId="9" applyFont="1" applyAlignment="1">
      <alignment wrapText="1"/>
    </xf>
    <xf numFmtId="0" fontId="31" fillId="0" borderId="0" xfId="9" applyFont="1" applyAlignment="1">
      <alignment wrapText="1"/>
    </xf>
    <xf numFmtId="2" fontId="31" fillId="0" borderId="2" xfId="0" applyNumberFormat="1" applyFont="1" applyBorder="1" applyAlignment="1">
      <alignment horizontal="center"/>
    </xf>
    <xf numFmtId="0" fontId="32" fillId="0" borderId="0" xfId="15" applyFont="1" applyAlignment="1">
      <alignment horizontal="left"/>
    </xf>
    <xf numFmtId="0" fontId="8" fillId="0" borderId="0" xfId="15" applyFont="1" applyAlignment="1">
      <alignment horizontal="left"/>
    </xf>
    <xf numFmtId="0" fontId="35" fillId="2" borderId="13" xfId="15" applyFont="1" applyFill="1" applyBorder="1" applyAlignment="1">
      <alignment horizontal="center" vertical="center"/>
    </xf>
    <xf numFmtId="0" fontId="35" fillId="2" borderId="14" xfId="15" applyFont="1" applyFill="1" applyBorder="1" applyAlignment="1">
      <alignment horizontal="center" vertical="center"/>
    </xf>
    <xf numFmtId="0" fontId="35" fillId="2" borderId="15" xfId="15" applyFont="1" applyFill="1" applyBorder="1" applyAlignment="1">
      <alignment horizontal="center" vertical="center"/>
    </xf>
    <xf numFmtId="9" fontId="36" fillId="0" borderId="16" xfId="15" applyNumberFormat="1" applyFont="1" applyBorder="1" applyAlignment="1">
      <alignment horizontal="center"/>
    </xf>
    <xf numFmtId="10" fontId="36" fillId="0" borderId="17" xfId="15" applyNumberFormat="1" applyFont="1" applyBorder="1" applyAlignment="1">
      <alignment horizontal="center"/>
    </xf>
    <xf numFmtId="2" fontId="36" fillId="0" borderId="18" xfId="15" applyNumberFormat="1" applyFont="1" applyBorder="1" applyAlignment="1">
      <alignment horizontal="center"/>
    </xf>
    <xf numFmtId="165" fontId="36" fillId="0" borderId="16" xfId="15" applyNumberFormat="1" applyFont="1" applyBorder="1" applyAlignment="1">
      <alignment horizontal="center"/>
    </xf>
    <xf numFmtId="1" fontId="36" fillId="0" borderId="18" xfId="15" applyNumberFormat="1" applyFont="1" applyBorder="1" applyAlignment="1">
      <alignment horizontal="center"/>
    </xf>
    <xf numFmtId="2" fontId="36" fillId="0" borderId="0" xfId="15" applyNumberFormat="1" applyFont="1" applyAlignment="1">
      <alignment horizontal="center"/>
    </xf>
    <xf numFmtId="1" fontId="36" fillId="0" borderId="0" xfId="15" applyNumberFormat="1" applyFont="1" applyAlignment="1">
      <alignment horizontal="center"/>
    </xf>
    <xf numFmtId="0" fontId="31" fillId="0" borderId="10" xfId="15" applyFont="1" applyBorder="1" applyAlignment="1">
      <alignment horizontal="center"/>
    </xf>
    <xf numFmtId="2" fontId="31" fillId="0" borderId="2" xfId="15" applyNumberFormat="1" applyFont="1" applyBorder="1" applyAlignment="1">
      <alignment horizontal="center"/>
    </xf>
    <xf numFmtId="0" fontId="22" fillId="14" borderId="0" xfId="15" applyFont="1" applyFill="1" applyAlignment="1">
      <alignment horizontal="center"/>
    </xf>
    <xf numFmtId="0" fontId="37" fillId="13" borderId="0" xfId="15" applyFont="1" applyFill="1" applyAlignment="1">
      <alignment horizontal="center"/>
    </xf>
    <xf numFmtId="0" fontId="22" fillId="15" borderId="0" xfId="15" applyFont="1" applyFill="1" applyAlignment="1">
      <alignment horizontal="center"/>
    </xf>
    <xf numFmtId="4" fontId="37" fillId="16" borderId="0" xfId="15" applyNumberFormat="1" applyFont="1" applyFill="1" applyAlignment="1">
      <alignment horizontal="center"/>
    </xf>
    <xf numFmtId="4" fontId="37" fillId="0" borderId="0" xfId="15" applyNumberFormat="1" applyFont="1" applyAlignment="1">
      <alignment horizontal="center"/>
    </xf>
    <xf numFmtId="4" fontId="37" fillId="14" borderId="0" xfId="15" applyNumberFormat="1" applyFont="1" applyFill="1" applyAlignment="1">
      <alignment horizontal="center"/>
    </xf>
    <xf numFmtId="4" fontId="38" fillId="15" borderId="0" xfId="15" applyNumberFormat="1" applyFont="1" applyFill="1" applyAlignment="1">
      <alignment horizontal="center"/>
    </xf>
    <xf numFmtId="4" fontId="37" fillId="2" borderId="0" xfId="15" applyNumberFormat="1" applyFont="1" applyFill="1" applyAlignment="1">
      <alignment horizontal="center"/>
    </xf>
    <xf numFmtId="0" fontId="37" fillId="16" borderId="0" xfId="15" applyFont="1" applyFill="1" applyAlignment="1">
      <alignment horizontal="center"/>
    </xf>
    <xf numFmtId="0" fontId="37" fillId="0" borderId="0" xfId="15" applyFont="1" applyAlignment="1">
      <alignment horizontal="center"/>
    </xf>
    <xf numFmtId="0" fontId="32" fillId="17" borderId="0" xfId="15" applyFont="1" applyFill="1" applyAlignment="1">
      <alignment horizontal="center"/>
    </xf>
    <xf numFmtId="0" fontId="32" fillId="18" borderId="0" xfId="15" applyFont="1" applyFill="1" applyAlignment="1">
      <alignment horizontal="center"/>
    </xf>
    <xf numFmtId="10" fontId="32" fillId="0" borderId="21" xfId="15" applyNumberFormat="1" applyFont="1" applyBorder="1" applyAlignment="1">
      <alignment horizontal="center" wrapText="1"/>
    </xf>
    <xf numFmtId="10" fontId="32" fillId="0" borderId="22" xfId="15" applyNumberFormat="1" applyFont="1" applyBorder="1" applyAlignment="1">
      <alignment horizontal="center" wrapText="1"/>
    </xf>
    <xf numFmtId="164" fontId="33" fillId="0" borderId="0" xfId="15" applyNumberFormat="1" applyFont="1" applyAlignment="1">
      <alignment horizontal="center" vertical="center"/>
    </xf>
    <xf numFmtId="0" fontId="21" fillId="0" borderId="8" xfId="15" applyFont="1" applyBorder="1" applyAlignment="1">
      <alignment horizontal="center"/>
    </xf>
    <xf numFmtId="0" fontId="36" fillId="0" borderId="0" xfId="15" applyFont="1" applyAlignment="1">
      <alignment wrapText="1"/>
    </xf>
    <xf numFmtId="166" fontId="31" fillId="0" borderId="2" xfId="15" applyNumberFormat="1" applyFont="1" applyBorder="1" applyAlignment="1">
      <alignment horizontal="center"/>
    </xf>
    <xf numFmtId="1" fontId="8" fillId="0" borderId="0" xfId="15" applyNumberFormat="1" applyFont="1" applyAlignment="1">
      <alignment horizontal="center"/>
    </xf>
    <xf numFmtId="1" fontId="32" fillId="0" borderId="0" xfId="15" applyNumberFormat="1" applyFont="1" applyAlignment="1">
      <alignment horizontal="center"/>
    </xf>
    <xf numFmtId="1" fontId="31" fillId="0" borderId="2" xfId="15" applyNumberFormat="1" applyFont="1" applyBorder="1" applyAlignment="1">
      <alignment horizontal="center"/>
    </xf>
    <xf numFmtId="1" fontId="31" fillId="0" borderId="10" xfId="15" applyNumberFormat="1" applyFont="1" applyBorder="1" applyAlignment="1">
      <alignment horizontal="center"/>
    </xf>
    <xf numFmtId="1" fontId="31" fillId="0" borderId="0" xfId="15" applyNumberFormat="1" applyFont="1" applyAlignment="1">
      <alignment horizontal="center"/>
    </xf>
    <xf numFmtId="1" fontId="32" fillId="0" borderId="0" xfId="15" applyNumberFormat="1" applyFont="1" applyAlignment="1">
      <alignment horizontal="center" wrapText="1"/>
    </xf>
    <xf numFmtId="1" fontId="0" fillId="0" borderId="2" xfId="0" applyNumberFormat="1" applyBorder="1" applyAlignment="1">
      <alignment horizontal="center"/>
    </xf>
    <xf numFmtId="165" fontId="31" fillId="0" borderId="2" xfId="15" applyNumberFormat="1" applyFont="1" applyBorder="1" applyAlignment="1" applyProtection="1">
      <alignment horizontal="center"/>
      <protection locked="0"/>
    </xf>
    <xf numFmtId="1" fontId="31" fillId="0" borderId="2" xfId="15" applyNumberFormat="1" applyFont="1" applyBorder="1" applyAlignment="1" applyProtection="1">
      <alignment horizontal="center"/>
      <protection locked="0"/>
    </xf>
    <xf numFmtId="10" fontId="31" fillId="0" borderId="2" xfId="15" applyNumberFormat="1" applyFont="1" applyBorder="1" applyAlignment="1" applyProtection="1">
      <alignment horizontal="center"/>
      <protection locked="0"/>
    </xf>
    <xf numFmtId="165" fontId="31" fillId="0" borderId="2" xfId="17" applyNumberFormat="1" applyFont="1" applyBorder="1" applyAlignment="1">
      <alignment horizontal="center"/>
    </xf>
    <xf numFmtId="0" fontId="31" fillId="0" borderId="26" xfId="15" applyFont="1" applyBorder="1" applyAlignment="1">
      <alignment horizontal="center"/>
    </xf>
    <xf numFmtId="0" fontId="33" fillId="0" borderId="2" xfId="15" applyFont="1" applyBorder="1" applyAlignment="1">
      <alignment horizontal="center"/>
    </xf>
    <xf numFmtId="0" fontId="39" fillId="19" borderId="0" xfId="15" applyFont="1" applyFill="1" applyAlignment="1">
      <alignment horizontal="center" vertical="center"/>
    </xf>
    <xf numFmtId="0" fontId="39" fillId="14" borderId="0" xfId="15" applyFont="1" applyFill="1" applyAlignment="1">
      <alignment horizontal="center" vertical="center"/>
    </xf>
    <xf numFmtId="0" fontId="39" fillId="20" borderId="0" xfId="15" applyFont="1" applyFill="1" applyAlignment="1">
      <alignment horizontal="center"/>
    </xf>
    <xf numFmtId="0" fontId="39" fillId="13" borderId="0" xfId="15" applyFont="1" applyFill="1" applyAlignment="1">
      <alignment horizontal="center"/>
    </xf>
    <xf numFmtId="0" fontId="39" fillId="15" borderId="0" xfId="15" applyFont="1" applyFill="1" applyAlignment="1">
      <alignment horizontal="center"/>
    </xf>
    <xf numFmtId="0" fontId="39" fillId="16" borderId="0" xfId="15" applyFont="1" applyFill="1" applyAlignment="1">
      <alignment horizontal="center"/>
    </xf>
    <xf numFmtId="0" fontId="16" fillId="0" borderId="0" xfId="9" applyFont="1" applyAlignment="1">
      <alignment wrapText="1"/>
    </xf>
    <xf numFmtId="0" fontId="0" fillId="0" borderId="2" xfId="0" applyBorder="1" applyAlignment="1">
      <alignment horizontal="left" wrapText="1"/>
    </xf>
    <xf numFmtId="14" fontId="0" fillId="0" borderId="2" xfId="0" applyNumberFormat="1" applyBorder="1" applyAlignment="1">
      <alignment horizontal="left" wrapText="1"/>
    </xf>
    <xf numFmtId="0" fontId="30" fillId="0" borderId="0" xfId="0" applyFont="1" applyAlignment="1">
      <alignment horizontal="center"/>
    </xf>
    <xf numFmtId="0" fontId="0" fillId="0" borderId="2" xfId="0" applyBorder="1" applyAlignment="1">
      <alignment horizontal="left"/>
    </xf>
    <xf numFmtId="0" fontId="0" fillId="0" borderId="11" xfId="0" applyBorder="1" applyAlignment="1">
      <alignment horizontal="center"/>
    </xf>
    <xf numFmtId="49" fontId="0" fillId="0" borderId="11" xfId="0" applyNumberFormat="1" applyBorder="1"/>
    <xf numFmtId="164" fontId="40" fillId="13" borderId="0" xfId="15" applyNumberFormat="1" applyFont="1" applyFill="1" applyAlignment="1">
      <alignment horizontal="right" vertical="center"/>
    </xf>
    <xf numFmtId="164" fontId="40" fillId="15" borderId="0" xfId="15" applyNumberFormat="1" applyFont="1" applyFill="1" applyAlignment="1">
      <alignment horizontal="right" vertical="center"/>
    </xf>
    <xf numFmtId="164" fontId="33" fillId="14" borderId="0" xfId="15" applyNumberFormat="1" applyFont="1" applyFill="1" applyAlignment="1">
      <alignment horizontal="right" vertical="center"/>
    </xf>
    <xf numFmtId="4" fontId="21" fillId="13" borderId="0" xfId="15" applyNumberFormat="1" applyFont="1" applyFill="1" applyAlignment="1">
      <alignment horizontal="right"/>
    </xf>
    <xf numFmtId="4" fontId="31" fillId="0" borderId="11" xfId="15" applyNumberFormat="1" applyFont="1" applyBorder="1" applyAlignment="1">
      <alignment horizontal="center"/>
    </xf>
    <xf numFmtId="0" fontId="0" fillId="0" borderId="2" xfId="0" applyBorder="1" applyAlignment="1">
      <alignment horizontal="center" vertical="center"/>
    </xf>
    <xf numFmtId="0" fontId="30" fillId="0" borderId="2" xfId="0" applyFont="1" applyBorder="1" applyAlignment="1">
      <alignment horizontal="center"/>
    </xf>
    <xf numFmtId="0" fontId="31" fillId="0" borderId="11" xfId="15" applyFont="1" applyBorder="1" applyAlignment="1">
      <alignment horizontal="left"/>
    </xf>
    <xf numFmtId="0" fontId="31" fillId="0" borderId="12" xfId="15" applyFont="1" applyBorder="1" applyAlignment="1">
      <alignment horizontal="left"/>
    </xf>
    <xf numFmtId="0" fontId="0" fillId="0" borderId="10"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2" fillId="0" borderId="2" xfId="0" applyFont="1" applyBorder="1" applyAlignment="1" applyProtection="1">
      <alignment horizontal="left" vertical="top" wrapText="1"/>
      <protection locked="0"/>
    </xf>
    <xf numFmtId="0" fontId="33" fillId="0" borderId="9" xfId="15" applyFont="1" applyBorder="1" applyAlignment="1">
      <alignment horizontal="center"/>
    </xf>
    <xf numFmtId="0" fontId="31" fillId="0" borderId="9" xfId="15" applyFont="1" applyBorder="1" applyAlignment="1">
      <alignment horizontal="center"/>
    </xf>
    <xf numFmtId="1" fontId="32" fillId="21" borderId="0" xfId="15" applyNumberFormat="1" applyFont="1" applyFill="1" applyAlignment="1">
      <alignment horizontal="center" wrapText="1"/>
    </xf>
    <xf numFmtId="1" fontId="32" fillId="22" borderId="0" xfId="15" applyNumberFormat="1" applyFont="1" applyFill="1" applyAlignment="1">
      <alignment horizontal="center" wrapText="1"/>
    </xf>
    <xf numFmtId="1" fontId="32" fillId="23" borderId="0" xfId="15" applyNumberFormat="1" applyFont="1" applyFill="1" applyAlignment="1">
      <alignment horizontal="center"/>
    </xf>
    <xf numFmtId="0" fontId="33" fillId="0" borderId="10" xfId="15" applyFont="1" applyBorder="1" applyAlignment="1">
      <alignment horizontal="center"/>
    </xf>
    <xf numFmtId="167" fontId="0" fillId="0" borderId="0" xfId="0" applyNumberFormat="1"/>
    <xf numFmtId="1" fontId="31" fillId="0" borderId="0" xfId="15" applyNumberFormat="1" applyFont="1" applyAlignment="1">
      <alignment horizontal="left"/>
    </xf>
    <xf numFmtId="0" fontId="26" fillId="8" borderId="2" xfId="0" applyFont="1" applyFill="1" applyBorder="1" applyAlignment="1">
      <alignment horizontal="center" vertical="center"/>
    </xf>
    <xf numFmtId="0" fontId="26" fillId="7" borderId="2" xfId="0" applyFont="1" applyFill="1" applyBorder="1" applyAlignment="1">
      <alignment horizontal="center" vertical="center"/>
    </xf>
    <xf numFmtId="0" fontId="26" fillId="5" borderId="2" xfId="0" applyFont="1" applyFill="1" applyBorder="1" applyAlignment="1">
      <alignment horizontal="center" vertical="center"/>
    </xf>
    <xf numFmtId="165" fontId="26" fillId="9" borderId="10" xfId="19" applyNumberFormat="1" applyFont="1" applyFill="1" applyBorder="1" applyAlignment="1">
      <alignment horizontal="center" vertical="center"/>
    </xf>
    <xf numFmtId="0" fontId="26" fillId="10" borderId="2" xfId="0" applyFont="1" applyFill="1" applyBorder="1" applyAlignment="1">
      <alignment horizontal="center" vertical="center"/>
    </xf>
    <xf numFmtId="0" fontId="26" fillId="0" borderId="0" xfId="0" applyFont="1"/>
    <xf numFmtId="0" fontId="26" fillId="0" borderId="0" xfId="0" applyFont="1" applyAlignment="1">
      <alignment horizontal="center"/>
    </xf>
    <xf numFmtId="168" fontId="25" fillId="8" borderId="2" xfId="6" applyFont="1" applyFill="1" applyBorder="1" applyAlignment="1">
      <alignment horizontal="center" vertical="center" wrapText="1"/>
    </xf>
    <xf numFmtId="165" fontId="26" fillId="9" borderId="2" xfId="19" applyNumberFormat="1" applyFont="1" applyFill="1" applyBorder="1" applyAlignment="1">
      <alignment horizontal="center" vertical="center"/>
    </xf>
    <xf numFmtId="0" fontId="24" fillId="0" borderId="0" xfId="0" applyFont="1"/>
    <xf numFmtId="0" fontId="26" fillId="24" borderId="2" xfId="0" applyFont="1" applyFill="1" applyBorder="1" applyAlignment="1">
      <alignment horizontal="center"/>
    </xf>
    <xf numFmtId="0" fontId="25" fillId="0" borderId="2" xfId="9" applyFont="1" applyBorder="1"/>
    <xf numFmtId="0" fontId="25" fillId="0" borderId="2" xfId="9" applyFont="1" applyBorder="1" applyAlignment="1">
      <alignment wrapText="1"/>
    </xf>
    <xf numFmtId="168" fontId="25" fillId="7" borderId="2" xfId="6" applyFont="1" applyFill="1" applyBorder="1" applyAlignment="1">
      <alignment horizontal="center" vertical="center" wrapText="1"/>
    </xf>
    <xf numFmtId="168" fontId="25" fillId="5" borderId="2" xfId="6" applyFont="1" applyFill="1" applyBorder="1" applyAlignment="1">
      <alignment horizontal="center" vertical="center" wrapText="1"/>
    </xf>
    <xf numFmtId="168" fontId="25" fillId="6" borderId="2" xfId="6" applyFont="1" applyFill="1" applyBorder="1" applyAlignment="1">
      <alignment horizontal="center" vertical="center" wrapText="1"/>
    </xf>
    <xf numFmtId="165" fontId="25" fillId="9" borderId="2" xfId="19" applyNumberFormat="1" applyFont="1" applyFill="1" applyBorder="1" applyAlignment="1">
      <alignment horizontal="center" vertical="center" wrapText="1"/>
    </xf>
    <xf numFmtId="168" fontId="25" fillId="10" borderId="2" xfId="6" applyFont="1" applyFill="1" applyBorder="1" applyAlignment="1">
      <alignment horizontal="center" vertical="center" wrapText="1"/>
    </xf>
    <xf numFmtId="0" fontId="24" fillId="24" borderId="2" xfId="0" applyFont="1" applyFill="1" applyBorder="1" applyAlignment="1">
      <alignment horizontal="center"/>
    </xf>
    <xf numFmtId="0" fontId="9" fillId="0" borderId="2" xfId="9" applyFont="1" applyBorder="1" applyAlignment="1">
      <alignment wrapText="1"/>
    </xf>
    <xf numFmtId="168" fontId="9" fillId="8" borderId="2" xfId="6" applyFont="1" applyFill="1" applyBorder="1" applyAlignment="1">
      <alignment horizontal="center" vertical="center" wrapText="1"/>
    </xf>
    <xf numFmtId="10" fontId="9" fillId="7" borderId="2" xfId="11" applyNumberFormat="1" applyFont="1" applyFill="1" applyBorder="1" applyAlignment="1">
      <alignment horizontal="center" vertical="center" wrapText="1"/>
    </xf>
    <xf numFmtId="0" fontId="24" fillId="5" borderId="2" xfId="0" applyFont="1" applyFill="1" applyBorder="1" applyAlignment="1">
      <alignment horizontal="center" vertical="center"/>
    </xf>
    <xf numFmtId="0" fontId="24" fillId="6" borderId="2" xfId="0" applyFont="1" applyFill="1" applyBorder="1" applyAlignment="1">
      <alignment horizontal="center" vertical="center"/>
    </xf>
    <xf numFmtId="165" fontId="24" fillId="9" borderId="2" xfId="19" applyNumberFormat="1" applyFont="1" applyFill="1" applyBorder="1" applyAlignment="1">
      <alignment horizontal="center" vertical="center"/>
    </xf>
    <xf numFmtId="0" fontId="24" fillId="10" borderId="2" xfId="0" applyFont="1" applyFill="1" applyBorder="1" applyAlignment="1">
      <alignment horizontal="center" vertical="center"/>
    </xf>
    <xf numFmtId="0" fontId="9" fillId="6" borderId="2" xfId="13" applyFont="1" applyFill="1" applyBorder="1" applyAlignment="1">
      <alignment horizontal="center" vertical="center" wrapText="1"/>
    </xf>
    <xf numFmtId="10" fontId="9" fillId="8" borderId="2" xfId="6" applyNumberFormat="1" applyFont="1" applyFill="1" applyBorder="1" applyAlignment="1">
      <alignment horizontal="center" vertical="center" wrapText="1"/>
    </xf>
    <xf numFmtId="10" fontId="9" fillId="5" borderId="2" xfId="14" applyNumberFormat="1" applyFont="1" applyFill="1" applyBorder="1" applyAlignment="1">
      <alignment horizontal="center" vertical="center" wrapText="1"/>
    </xf>
    <xf numFmtId="0" fontId="9" fillId="5" borderId="2" xfId="14" applyFont="1" applyFill="1" applyBorder="1" applyAlignment="1">
      <alignment horizontal="center" vertical="center" wrapText="1"/>
    </xf>
    <xf numFmtId="9" fontId="24" fillId="10" borderId="2" xfId="0" applyNumberFormat="1" applyFont="1" applyFill="1" applyBorder="1" applyAlignment="1">
      <alignment horizontal="center" vertical="center"/>
    </xf>
    <xf numFmtId="0" fontId="24" fillId="8" borderId="2" xfId="0" applyFont="1" applyFill="1" applyBorder="1" applyAlignment="1">
      <alignment horizontal="center" vertical="center"/>
    </xf>
    <xf numFmtId="165" fontId="24" fillId="24" borderId="2" xfId="0" applyNumberFormat="1" applyFont="1" applyFill="1" applyBorder="1" applyAlignment="1">
      <alignment horizontal="center"/>
    </xf>
    <xf numFmtId="0" fontId="9" fillId="7" borderId="2" xfId="11" applyFont="1" applyFill="1" applyBorder="1" applyAlignment="1">
      <alignment horizontal="center" vertical="center" wrapText="1"/>
    </xf>
    <xf numFmtId="0" fontId="9" fillId="6" borderId="2" xfId="13" quotePrefix="1" applyFont="1" applyFill="1" applyBorder="1" applyAlignment="1">
      <alignment horizontal="center" vertical="center" wrapText="1"/>
    </xf>
    <xf numFmtId="9" fontId="24" fillId="24" borderId="2" xfId="0" applyNumberFormat="1" applyFont="1" applyFill="1" applyBorder="1" applyAlignment="1">
      <alignment horizontal="center"/>
    </xf>
    <xf numFmtId="9" fontId="9" fillId="7" borderId="2" xfId="11" applyNumberFormat="1" applyFont="1" applyFill="1" applyBorder="1" applyAlignment="1">
      <alignment horizontal="center" vertical="center" wrapText="1"/>
    </xf>
    <xf numFmtId="9" fontId="9" fillId="5" borderId="2" xfId="14" applyNumberFormat="1" applyFont="1" applyFill="1" applyBorder="1" applyAlignment="1">
      <alignment horizontal="center" vertical="center" wrapText="1"/>
    </xf>
    <xf numFmtId="165" fontId="9" fillId="8" borderId="2" xfId="6" applyNumberFormat="1" applyFont="1" applyFill="1" applyBorder="1" applyAlignment="1">
      <alignment horizontal="center" vertical="center" wrapText="1"/>
    </xf>
    <xf numFmtId="9" fontId="9" fillId="8" borderId="2" xfId="6" applyNumberFormat="1" applyFont="1" applyFill="1" applyBorder="1" applyAlignment="1">
      <alignment horizontal="center" vertical="center" wrapText="1"/>
    </xf>
    <xf numFmtId="0" fontId="9" fillId="6" borderId="11" xfId="13" applyFont="1" applyFill="1" applyBorder="1" applyAlignment="1">
      <alignment horizontal="center" vertical="center" wrapText="1"/>
    </xf>
    <xf numFmtId="0" fontId="9" fillId="6" borderId="10" xfId="13" applyFont="1" applyFill="1" applyBorder="1" applyAlignment="1">
      <alignment horizontal="center" vertical="center" wrapText="1"/>
    </xf>
    <xf numFmtId="0" fontId="24" fillId="6" borderId="0" xfId="0" applyFont="1" applyFill="1" applyAlignment="1">
      <alignment horizontal="center" vertical="center"/>
    </xf>
    <xf numFmtId="10" fontId="24" fillId="24" borderId="2" xfId="0" applyNumberFormat="1" applyFont="1" applyFill="1" applyBorder="1" applyAlignment="1">
      <alignment horizontal="center"/>
    </xf>
    <xf numFmtId="0" fontId="9" fillId="0" borderId="2" xfId="13" applyFont="1" applyBorder="1" applyAlignment="1">
      <alignment wrapText="1"/>
    </xf>
    <xf numFmtId="0" fontId="24" fillId="8" borderId="0" xfId="0" applyFont="1" applyFill="1" applyAlignment="1">
      <alignment horizontal="center" vertical="center"/>
    </xf>
    <xf numFmtId="0" fontId="24" fillId="7" borderId="0" xfId="0" applyFont="1" applyFill="1" applyAlignment="1">
      <alignment horizontal="center" vertical="center"/>
    </xf>
    <xf numFmtId="0" fontId="24" fillId="5" borderId="0" xfId="0" applyFont="1" applyFill="1" applyAlignment="1">
      <alignment horizontal="center" vertical="center"/>
    </xf>
    <xf numFmtId="165" fontId="24" fillId="9" borderId="0" xfId="19" applyNumberFormat="1" applyFont="1" applyFill="1" applyAlignment="1">
      <alignment horizontal="center" vertical="center"/>
    </xf>
    <xf numFmtId="0" fontId="24" fillId="10" borderId="0" xfId="0" applyFont="1" applyFill="1" applyAlignment="1">
      <alignment horizontal="center" vertical="center"/>
    </xf>
    <xf numFmtId="0" fontId="24" fillId="0" borderId="0" xfId="0" applyFont="1" applyAlignment="1">
      <alignment horizontal="center"/>
    </xf>
    <xf numFmtId="10" fontId="31" fillId="25" borderId="2" xfId="15" applyNumberFormat="1" applyFont="1" applyFill="1" applyBorder="1" applyAlignment="1">
      <alignment horizontal="center"/>
    </xf>
    <xf numFmtId="165" fontId="31" fillId="25" borderId="2" xfId="17" applyNumberFormat="1" applyFont="1" applyFill="1" applyBorder="1" applyAlignment="1">
      <alignment horizontal="center"/>
    </xf>
    <xf numFmtId="165" fontId="31" fillId="25" borderId="2" xfId="15" applyNumberFormat="1" applyFont="1" applyFill="1" applyBorder="1" applyAlignment="1">
      <alignment horizontal="center"/>
    </xf>
    <xf numFmtId="0" fontId="30" fillId="0" borderId="2" xfId="0" applyFont="1" applyBorder="1" applyAlignment="1">
      <alignment horizontal="center" vertical="top"/>
    </xf>
    <xf numFmtId="0" fontId="30" fillId="0" borderId="2" xfId="1" applyFont="1" applyFill="1" applyBorder="1" applyAlignment="1">
      <alignment horizontal="center"/>
    </xf>
    <xf numFmtId="0" fontId="32" fillId="25" borderId="0" xfId="15" applyFont="1" applyFill="1" applyAlignment="1">
      <alignment horizontal="center"/>
    </xf>
    <xf numFmtId="0" fontId="0" fillId="0" borderId="13" xfId="0" applyBorder="1" applyAlignment="1">
      <alignment horizontal="left" wrapText="1"/>
    </xf>
    <xf numFmtId="0" fontId="41" fillId="25" borderId="0" xfId="0" applyFont="1" applyFill="1" applyAlignment="1">
      <alignment vertical="center"/>
    </xf>
    <xf numFmtId="0" fontId="0" fillId="25" borderId="0" xfId="0" applyFill="1" applyAlignment="1">
      <alignment horizontal="left"/>
    </xf>
    <xf numFmtId="0" fontId="30" fillId="26" borderId="2" xfId="0" applyFont="1" applyFill="1" applyBorder="1" applyAlignment="1">
      <alignment vertical="center"/>
    </xf>
    <xf numFmtId="0" fontId="30" fillId="27" borderId="2" xfId="0" applyFont="1" applyFill="1" applyBorder="1" applyAlignment="1">
      <alignment vertical="center"/>
    </xf>
    <xf numFmtId="0" fontId="42" fillId="28" borderId="2" xfId="0" applyFont="1" applyFill="1" applyBorder="1" applyAlignment="1">
      <alignment vertical="center"/>
    </xf>
    <xf numFmtId="0" fontId="30" fillId="29" borderId="2" xfId="0" applyFont="1" applyFill="1" applyBorder="1" applyAlignment="1">
      <alignment vertical="center"/>
    </xf>
    <xf numFmtId="0" fontId="30" fillId="28" borderId="2" xfId="0" applyFont="1" applyFill="1" applyBorder="1" applyAlignment="1">
      <alignment vertical="center"/>
    </xf>
    <xf numFmtId="0" fontId="25" fillId="24" borderId="2" xfId="9" applyFont="1" applyFill="1" applyBorder="1" applyAlignment="1">
      <alignment vertical="center"/>
    </xf>
    <xf numFmtId="166" fontId="30" fillId="0" borderId="2" xfId="0" applyNumberFormat="1" applyFont="1" applyBorder="1" applyAlignment="1">
      <alignment horizontal="center" vertical="center"/>
    </xf>
    <xf numFmtId="166" fontId="30" fillId="0" borderId="2" xfId="0" applyNumberFormat="1" applyFont="1" applyBorder="1" applyAlignment="1">
      <alignment horizontal="left" vertical="center"/>
    </xf>
    <xf numFmtId="0" fontId="30" fillId="0" borderId="0" xfId="0" applyFont="1" applyAlignment="1">
      <alignment vertical="center"/>
    </xf>
    <xf numFmtId="0" fontId="0" fillId="30" borderId="2" xfId="0" applyFill="1" applyBorder="1" applyAlignment="1">
      <alignment horizontal="left"/>
    </xf>
    <xf numFmtId="0" fontId="0" fillId="31" borderId="2" xfId="0" applyFill="1" applyBorder="1" applyAlignment="1">
      <alignment horizontal="left"/>
    </xf>
    <xf numFmtId="0" fontId="24" fillId="30" borderId="2" xfId="0" applyFont="1" applyFill="1" applyBorder="1" applyAlignment="1">
      <alignment horizontal="left" vertical="center"/>
    </xf>
    <xf numFmtId="0" fontId="1" fillId="31" borderId="2" xfId="0" applyFont="1" applyFill="1" applyBorder="1" applyAlignment="1">
      <alignment horizontal="left" vertical="center"/>
    </xf>
    <xf numFmtId="0" fontId="24" fillId="13" borderId="2" xfId="0" applyFont="1" applyFill="1" applyBorder="1" applyAlignment="1">
      <alignment horizontal="left" vertical="center"/>
    </xf>
    <xf numFmtId="0" fontId="24" fillId="24" borderId="2" xfId="0" applyFont="1" applyFill="1" applyBorder="1" applyAlignment="1">
      <alignment horizontal="center" vertical="center"/>
    </xf>
    <xf numFmtId="0" fontId="1" fillId="27" borderId="2" xfId="0" applyFont="1" applyFill="1" applyBorder="1" applyAlignment="1">
      <alignment horizontal="left" vertical="center"/>
    </xf>
    <xf numFmtId="166" fontId="0" fillId="0" borderId="2" xfId="0" applyNumberFormat="1" applyBorder="1" applyAlignment="1">
      <alignment horizontal="center"/>
    </xf>
    <xf numFmtId="0" fontId="1" fillId="13" borderId="2" xfId="0" applyFont="1" applyFill="1" applyBorder="1" applyAlignment="1">
      <alignment horizontal="left" vertical="center"/>
    </xf>
    <xf numFmtId="0" fontId="27" fillId="0" borderId="0" xfId="0" applyFont="1"/>
    <xf numFmtId="0" fontId="43" fillId="29" borderId="2" xfId="0" applyFont="1" applyFill="1" applyBorder="1" applyAlignment="1">
      <alignment horizontal="center" vertical="center"/>
    </xf>
    <xf numFmtId="167" fontId="43" fillId="29" borderId="2" xfId="0" applyNumberFormat="1" applyFont="1" applyFill="1" applyBorder="1" applyAlignment="1">
      <alignment horizontal="center" vertical="center"/>
    </xf>
    <xf numFmtId="168" fontId="25" fillId="24" borderId="2" xfId="6" applyFont="1" applyFill="1" applyBorder="1" applyAlignment="1">
      <alignment horizontal="center" vertical="center"/>
    </xf>
    <xf numFmtId="168" fontId="25" fillId="30" borderId="2" xfId="6" applyFont="1" applyFill="1" applyBorder="1" applyAlignment="1">
      <alignment horizontal="left" vertical="center"/>
    </xf>
    <xf numFmtId="168" fontId="17" fillId="31" borderId="2" xfId="6" applyFont="1" applyFill="1" applyBorder="1" applyAlignment="1">
      <alignment horizontal="left" vertical="center"/>
    </xf>
    <xf numFmtId="0" fontId="0" fillId="0" borderId="2" xfId="0" applyBorder="1"/>
    <xf numFmtId="0" fontId="0" fillId="27" borderId="2" xfId="0" applyFill="1" applyBorder="1"/>
    <xf numFmtId="0" fontId="42" fillId="28" borderId="2" xfId="0" applyFont="1" applyFill="1" applyBorder="1"/>
    <xf numFmtId="0" fontId="0" fillId="29" borderId="2" xfId="0" applyFill="1" applyBorder="1"/>
    <xf numFmtId="0" fontId="44" fillId="29" borderId="2" xfId="0" applyFont="1" applyFill="1" applyBorder="1" applyAlignment="1">
      <alignment vertical="center"/>
    </xf>
    <xf numFmtId="14" fontId="0" fillId="29" borderId="2" xfId="0" applyNumberFormat="1" applyFill="1" applyBorder="1"/>
    <xf numFmtId="166" fontId="0" fillId="29" borderId="2" xfId="0" applyNumberFormat="1" applyFill="1" applyBorder="1"/>
    <xf numFmtId="0" fontId="0" fillId="28" borderId="2" xfId="0" applyFill="1" applyBorder="1"/>
    <xf numFmtId="0" fontId="0" fillId="24" borderId="2" xfId="0" applyFill="1" applyBorder="1"/>
    <xf numFmtId="0" fontId="0" fillId="13" borderId="2" xfId="0" applyFill="1" applyBorder="1"/>
    <xf numFmtId="0" fontId="9" fillId="24" borderId="2" xfId="9" applyFont="1" applyFill="1" applyBorder="1"/>
    <xf numFmtId="168" fontId="9" fillId="24" borderId="2" xfId="6" applyFont="1" applyFill="1" applyBorder="1" applyAlignment="1">
      <alignment horizontal="center" vertical="center"/>
    </xf>
    <xf numFmtId="10" fontId="9" fillId="24" borderId="2" xfId="11" applyNumberFormat="1" applyFont="1" applyFill="1" applyBorder="1" applyAlignment="1">
      <alignment horizontal="center" vertical="center"/>
    </xf>
    <xf numFmtId="10" fontId="9" fillId="24" borderId="2" xfId="14" applyNumberFormat="1" applyFont="1" applyFill="1" applyBorder="1" applyAlignment="1">
      <alignment horizontal="center" vertical="center"/>
    </xf>
    <xf numFmtId="0" fontId="9" fillId="30" borderId="2" xfId="13" applyFont="1" applyFill="1" applyBorder="1" applyAlignment="1">
      <alignment horizontal="left" vertical="center"/>
    </xf>
    <xf numFmtId="10" fontId="9" fillId="24" borderId="2" xfId="6" applyNumberFormat="1" applyFont="1" applyFill="1" applyBorder="1" applyAlignment="1">
      <alignment horizontal="center" vertical="center"/>
    </xf>
    <xf numFmtId="0" fontId="9" fillId="24" borderId="2" xfId="14" applyFont="1" applyFill="1" applyBorder="1" applyAlignment="1">
      <alignment horizontal="center" vertical="center"/>
    </xf>
    <xf numFmtId="166" fontId="0" fillId="13" borderId="2" xfId="0" applyNumberFormat="1" applyFill="1" applyBorder="1"/>
    <xf numFmtId="9" fontId="9" fillId="24" borderId="2" xfId="6" applyNumberFormat="1" applyFont="1" applyFill="1" applyBorder="1" applyAlignment="1">
      <alignment horizontal="center" vertical="center"/>
    </xf>
    <xf numFmtId="9" fontId="9" fillId="24" borderId="2" xfId="11" applyNumberFormat="1" applyFont="1" applyFill="1" applyBorder="1" applyAlignment="1">
      <alignment horizontal="center" vertical="center"/>
    </xf>
    <xf numFmtId="9" fontId="9" fillId="13" borderId="2" xfId="11" applyNumberFormat="1" applyFont="1" applyFill="1" applyBorder="1" applyAlignment="1">
      <alignment horizontal="center" vertical="center"/>
    </xf>
    <xf numFmtId="10" fontId="9" fillId="13" borderId="2" xfId="11" applyNumberFormat="1" applyFont="1" applyFill="1" applyBorder="1" applyAlignment="1">
      <alignment horizontal="center" vertical="center"/>
    </xf>
    <xf numFmtId="0" fontId="9" fillId="24" borderId="2" xfId="11" applyFont="1" applyFill="1" applyBorder="1" applyAlignment="1">
      <alignment horizontal="center" vertical="center"/>
    </xf>
    <xf numFmtId="167" fontId="0" fillId="29" borderId="2" xfId="0" applyNumberFormat="1" applyFill="1" applyBorder="1"/>
    <xf numFmtId="0" fontId="18" fillId="31" borderId="2" xfId="13" applyFont="1" applyFill="1" applyBorder="1" applyAlignment="1">
      <alignment horizontal="left" vertical="center"/>
    </xf>
    <xf numFmtId="0" fontId="9" fillId="13" borderId="2" xfId="13" quotePrefix="1" applyFont="1" applyFill="1" applyBorder="1" applyAlignment="1">
      <alignment horizontal="left" vertical="center"/>
    </xf>
    <xf numFmtId="0" fontId="9" fillId="30" borderId="2" xfId="13" quotePrefix="1" applyFont="1" applyFill="1" applyBorder="1" applyAlignment="1">
      <alignment horizontal="left" vertical="center"/>
    </xf>
    <xf numFmtId="0" fontId="18" fillId="27" borderId="2" xfId="13" applyFont="1" applyFill="1" applyBorder="1" applyAlignment="1">
      <alignment horizontal="left" vertical="center"/>
    </xf>
    <xf numFmtId="165"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30" fillId="26" borderId="2" xfId="0" applyFont="1" applyFill="1" applyBorder="1" applyAlignment="1">
      <alignment horizontal="center" vertical="center"/>
    </xf>
    <xf numFmtId="0" fontId="31" fillId="0" borderId="2" xfId="15" applyFont="1" applyBorder="1" applyAlignment="1">
      <alignment horizontal="left"/>
    </xf>
    <xf numFmtId="0" fontId="30" fillId="25" borderId="23" xfId="0" applyFont="1" applyFill="1" applyBorder="1" applyAlignment="1">
      <alignment horizontal="center" vertical="top"/>
    </xf>
    <xf numFmtId="0" fontId="0" fillId="0" borderId="23" xfId="0" applyBorder="1" applyAlignment="1">
      <alignment vertical="top"/>
    </xf>
    <xf numFmtId="0" fontId="44" fillId="0" borderId="23" xfId="0" applyFont="1" applyBorder="1" applyAlignment="1">
      <alignment horizontal="center" vertical="top"/>
    </xf>
    <xf numFmtId="167" fontId="44" fillId="0" borderId="23" xfId="0" applyNumberFormat="1" applyFont="1" applyBorder="1" applyAlignment="1">
      <alignment horizontal="center" vertical="top"/>
    </xf>
    <xf numFmtId="0" fontId="44" fillId="21" borderId="23" xfId="0" applyFont="1" applyFill="1" applyBorder="1" applyAlignment="1">
      <alignment horizontal="center" vertical="top"/>
    </xf>
    <xf numFmtId="0" fontId="44" fillId="27" borderId="23" xfId="0" applyFont="1" applyFill="1" applyBorder="1" applyAlignment="1">
      <alignment horizontal="center" vertical="top"/>
    </xf>
    <xf numFmtId="0" fontId="44" fillId="25" borderId="23" xfId="0" applyFont="1" applyFill="1" applyBorder="1" applyAlignment="1">
      <alignment horizontal="center" vertical="top"/>
    </xf>
    <xf numFmtId="0" fontId="44" fillId="24" borderId="23" xfId="0" applyFont="1" applyFill="1" applyBorder="1" applyAlignment="1">
      <alignment horizontal="center" vertical="top"/>
    </xf>
    <xf numFmtId="0" fontId="44" fillId="26" borderId="23" xfId="0" applyFont="1" applyFill="1" applyBorder="1" applyAlignment="1">
      <alignment horizontal="center" vertical="top"/>
    </xf>
    <xf numFmtId="0" fontId="44" fillId="32" borderId="23" xfId="0" applyFont="1" applyFill="1" applyBorder="1" applyAlignment="1">
      <alignment horizontal="center" vertical="top"/>
    </xf>
    <xf numFmtId="0" fontId="44" fillId="0" borderId="0" xfId="0" applyFont="1" applyAlignment="1">
      <alignment vertical="top"/>
    </xf>
    <xf numFmtId="14" fontId="0" fillId="0" borderId="0" xfId="0" applyNumberFormat="1" applyAlignment="1">
      <alignment vertical="top"/>
    </xf>
    <xf numFmtId="166" fontId="0" fillId="21" borderId="0" xfId="0" applyNumberFormat="1" applyFill="1" applyAlignment="1">
      <alignment vertical="top"/>
    </xf>
    <xf numFmtId="166" fontId="0" fillId="27" borderId="0" xfId="0" applyNumberFormat="1" applyFill="1" applyAlignment="1">
      <alignment vertical="top"/>
    </xf>
    <xf numFmtId="166" fontId="0" fillId="25" borderId="0" xfId="0" applyNumberFormat="1" applyFill="1" applyAlignment="1">
      <alignment vertical="top"/>
    </xf>
    <xf numFmtId="166" fontId="0" fillId="24" borderId="0" xfId="0" applyNumberFormat="1" applyFill="1" applyAlignment="1">
      <alignment vertical="top"/>
    </xf>
    <xf numFmtId="166" fontId="0" fillId="26" borderId="0" xfId="0" applyNumberFormat="1" applyFill="1" applyAlignment="1">
      <alignment vertical="top"/>
    </xf>
    <xf numFmtId="166" fontId="0" fillId="32" borderId="0" xfId="0" applyNumberFormat="1" applyFill="1" applyAlignment="1">
      <alignment vertical="top"/>
    </xf>
    <xf numFmtId="166" fontId="0" fillId="0" borderId="0" xfId="0" applyNumberFormat="1" applyAlignment="1">
      <alignment vertical="top"/>
    </xf>
    <xf numFmtId="0" fontId="0" fillId="13" borderId="0" xfId="0" applyFill="1"/>
    <xf numFmtId="0" fontId="0" fillId="13" borderId="0" xfId="0" applyFill="1" applyAlignment="1">
      <alignment horizontal="center"/>
    </xf>
    <xf numFmtId="0" fontId="46" fillId="0" borderId="8" xfId="15" applyFont="1" applyBorder="1" applyAlignment="1">
      <alignment vertical="center"/>
    </xf>
    <xf numFmtId="0" fontId="46" fillId="0" borderId="0" xfId="15" applyFont="1" applyAlignment="1">
      <alignment vertical="center"/>
    </xf>
    <xf numFmtId="0" fontId="46" fillId="0" borderId="22" xfId="15" applyFont="1" applyBorder="1" applyAlignment="1">
      <alignment vertical="center"/>
    </xf>
    <xf numFmtId="0" fontId="46" fillId="0" borderId="33" xfId="15" applyFont="1" applyBorder="1" applyAlignment="1">
      <alignment vertical="center"/>
    </xf>
    <xf numFmtId="164" fontId="20" fillId="13" borderId="17" xfId="15" applyNumberFormat="1" applyFont="1" applyFill="1" applyBorder="1" applyAlignment="1">
      <alignment vertical="center"/>
    </xf>
    <xf numFmtId="1" fontId="8" fillId="0" borderId="0" xfId="15" applyNumberFormat="1" applyFont="1"/>
    <xf numFmtId="0" fontId="0" fillId="0" borderId="22" xfId="0" applyBorder="1"/>
    <xf numFmtId="164" fontId="20" fillId="15" borderId="17" xfId="15" applyNumberFormat="1" applyFont="1" applyFill="1" applyBorder="1" applyAlignment="1">
      <alignment vertical="center"/>
    </xf>
    <xf numFmtId="164" fontId="20" fillId="14" borderId="16" xfId="15" applyNumberFormat="1" applyFont="1" applyFill="1" applyBorder="1" applyAlignment="1">
      <alignment vertical="center"/>
    </xf>
    <xf numFmtId="0" fontId="0" fillId="0" borderId="1" xfId="0" applyBorder="1"/>
    <xf numFmtId="0" fontId="0" fillId="0" borderId="21" xfId="0" applyBorder="1"/>
    <xf numFmtId="164" fontId="40" fillId="15" borderId="17" xfId="15" applyNumberFormat="1" applyFont="1" applyFill="1" applyBorder="1" applyAlignment="1">
      <alignment vertical="center"/>
    </xf>
    <xf numFmtId="165" fontId="8" fillId="0" borderId="0" xfId="15" applyNumberFormat="1" applyFont="1"/>
    <xf numFmtId="10" fontId="32" fillId="0" borderId="0" xfId="15" applyNumberFormat="1" applyFont="1" applyAlignment="1">
      <alignment wrapText="1"/>
    </xf>
    <xf numFmtId="0" fontId="32" fillId="0" borderId="1" xfId="15" applyFont="1" applyBorder="1" applyAlignment="1">
      <alignment wrapText="1"/>
    </xf>
    <xf numFmtId="0" fontId="36" fillId="0" borderId="23" xfId="15" applyFont="1" applyBorder="1"/>
    <xf numFmtId="0" fontId="0" fillId="0" borderId="23" xfId="0" applyBorder="1"/>
    <xf numFmtId="0" fontId="32" fillId="0" borderId="1" xfId="15" applyFont="1" applyBorder="1" applyAlignment="1">
      <alignment vertical="center"/>
    </xf>
    <xf numFmtId="0" fontId="23" fillId="0" borderId="8" xfId="2" applyFont="1" applyBorder="1" applyAlignment="1" applyProtection="1"/>
    <xf numFmtId="10" fontId="8" fillId="0" borderId="0" xfId="15" applyNumberFormat="1" applyFont="1"/>
    <xf numFmtId="164" fontId="40" fillId="13" borderId="17" xfId="15" applyNumberFormat="1" applyFont="1" applyFill="1" applyBorder="1" applyAlignment="1">
      <alignment vertical="center"/>
    </xf>
    <xf numFmtId="0" fontId="0" fillId="0" borderId="10" xfId="0" applyBorder="1"/>
    <xf numFmtId="0" fontId="0" fillId="0" borderId="12" xfId="0" applyBorder="1"/>
    <xf numFmtId="0" fontId="32" fillId="0" borderId="11" xfId="15" applyFont="1" applyBorder="1"/>
    <xf numFmtId="0" fontId="31" fillId="0" borderId="2" xfId="15" applyFont="1" applyBorder="1"/>
    <xf numFmtId="0" fontId="31" fillId="0" borderId="11" xfId="15" applyFont="1" applyBorder="1"/>
    <xf numFmtId="164" fontId="20" fillId="0" borderId="0" xfId="15" applyNumberFormat="1" applyFont="1" applyAlignment="1">
      <alignment vertical="center"/>
    </xf>
    <xf numFmtId="164" fontId="40" fillId="0" borderId="0" xfId="15" applyNumberFormat="1" applyFont="1" applyAlignment="1">
      <alignment vertical="center"/>
    </xf>
    <xf numFmtId="0" fontId="0" fillId="0" borderId="8" xfId="0" applyBorder="1"/>
    <xf numFmtId="0" fontId="21" fillId="13" borderId="18" xfId="15" applyFont="1" applyFill="1" applyBorder="1"/>
    <xf numFmtId="0" fontId="0" fillId="0" borderId="33" xfId="0" applyBorder="1"/>
    <xf numFmtId="4" fontId="21" fillId="13" borderId="18" xfId="15" applyNumberFormat="1" applyFont="1" applyFill="1" applyBorder="1"/>
    <xf numFmtId="0" fontId="35" fillId="2" borderId="24" xfId="15" applyFont="1" applyFill="1" applyBorder="1" applyAlignment="1">
      <alignment horizontal="center" vertical="center"/>
    </xf>
    <xf numFmtId="0" fontId="35" fillId="15" borderId="0" xfId="15" applyFont="1" applyFill="1" applyAlignment="1">
      <alignment horizontal="center" vertical="center"/>
    </xf>
    <xf numFmtId="1" fontId="35" fillId="15" borderId="0" xfId="15" applyNumberFormat="1" applyFont="1" applyFill="1" applyAlignment="1">
      <alignment horizontal="center" vertical="center" textRotation="180"/>
    </xf>
    <xf numFmtId="0" fontId="35" fillId="2" borderId="25" xfId="15" applyFont="1" applyFill="1" applyBorder="1" applyAlignment="1">
      <alignment horizontal="center" vertical="center"/>
    </xf>
    <xf numFmtId="0" fontId="35" fillId="0" borderId="15" xfId="15" applyFont="1" applyBorder="1" applyAlignment="1">
      <alignment horizontal="center" vertical="center"/>
    </xf>
    <xf numFmtId="165" fontId="35" fillId="2" borderId="24" xfId="15" applyNumberFormat="1" applyFont="1" applyFill="1" applyBorder="1" applyAlignment="1">
      <alignment horizontal="center" vertical="center"/>
    </xf>
    <xf numFmtId="10" fontId="35" fillId="15" borderId="0" xfId="15" applyNumberFormat="1" applyFont="1" applyFill="1" applyAlignment="1">
      <alignment horizontal="center" vertical="center"/>
    </xf>
    <xf numFmtId="1" fontId="35" fillId="13" borderId="13" xfId="15" applyNumberFormat="1" applyFont="1" applyFill="1" applyBorder="1" applyAlignment="1">
      <alignment horizontal="center" vertical="center"/>
    </xf>
    <xf numFmtId="10" fontId="35" fillId="2" borderId="25" xfId="15" applyNumberFormat="1" applyFont="1" applyFill="1" applyBorder="1" applyAlignment="1">
      <alignment horizontal="center" vertical="center"/>
    </xf>
    <xf numFmtId="10" fontId="35" fillId="2" borderId="15" xfId="15" applyNumberFormat="1" applyFont="1" applyFill="1" applyBorder="1" applyAlignment="1">
      <alignment horizontal="center" vertical="center"/>
    </xf>
    <xf numFmtId="165" fontId="35" fillId="2" borderId="19" xfId="15" applyNumberFormat="1" applyFont="1" applyFill="1" applyBorder="1" applyAlignment="1">
      <alignment horizontal="center" vertical="center"/>
    </xf>
    <xf numFmtId="165" fontId="35" fillId="2" borderId="20" xfId="15" applyNumberFormat="1" applyFont="1" applyFill="1" applyBorder="1" applyAlignment="1">
      <alignment horizontal="center" vertical="center"/>
    </xf>
    <xf numFmtId="4" fontId="35" fillId="13" borderId="13" xfId="15" applyNumberFormat="1" applyFont="1" applyFill="1" applyBorder="1" applyAlignment="1">
      <alignment horizontal="center" vertical="center"/>
    </xf>
    <xf numFmtId="4" fontId="35" fillId="13" borderId="27" xfId="15" applyNumberFormat="1" applyFont="1" applyFill="1" applyBorder="1" applyAlignment="1">
      <alignment horizontal="center" vertical="center"/>
    </xf>
    <xf numFmtId="0" fontId="45" fillId="2" borderId="32" xfId="15" applyFont="1" applyFill="1" applyBorder="1"/>
    <xf numFmtId="0" fontId="0" fillId="0" borderId="27" xfId="0" applyBorder="1"/>
    <xf numFmtId="0" fontId="0" fillId="0" borderId="32" xfId="0" applyBorder="1"/>
    <xf numFmtId="0" fontId="19" fillId="0" borderId="0" xfId="15" applyFont="1"/>
    <xf numFmtId="0" fontId="14" fillId="0" borderId="0" xfId="15" applyFont="1"/>
    <xf numFmtId="49" fontId="0" fillId="0" borderId="0" xfId="0" applyNumberFormat="1" applyAlignment="1" applyProtection="1">
      <alignment horizontal="left"/>
      <protection locked="0"/>
    </xf>
    <xf numFmtId="0" fontId="0" fillId="0" borderId="0" xfId="0" applyProtection="1">
      <protection locked="0"/>
    </xf>
    <xf numFmtId="49" fontId="0" fillId="0" borderId="0" xfId="0" applyNumberFormat="1" applyAlignment="1" applyProtection="1">
      <alignment horizontal="left" wrapText="1"/>
      <protection locked="0"/>
    </xf>
    <xf numFmtId="0" fontId="2" fillId="0" borderId="0" xfId="0" applyFont="1" applyAlignment="1" applyProtection="1">
      <alignment horizontal="center"/>
      <protection locked="0"/>
    </xf>
    <xf numFmtId="49" fontId="7" fillId="0" borderId="8" xfId="0" applyNumberFormat="1" applyFont="1" applyBorder="1" applyAlignment="1" applyProtection="1">
      <alignment horizontal="left"/>
      <protection locked="0"/>
    </xf>
    <xf numFmtId="0" fontId="0" fillId="0" borderId="8" xfId="0" applyBorder="1" applyProtection="1">
      <protection locked="0"/>
    </xf>
    <xf numFmtId="49" fontId="0" fillId="0" borderId="0" xfId="0" applyNumberFormat="1" applyAlignment="1" applyProtection="1">
      <alignment horizontal="right"/>
      <protection locked="0"/>
    </xf>
    <xf numFmtId="0" fontId="9" fillId="0" borderId="2" xfId="9" applyFont="1" applyBorder="1" applyAlignment="1">
      <alignment horizontal="center"/>
    </xf>
    <xf numFmtId="0" fontId="0" fillId="0" borderId="28" xfId="0" applyBorder="1"/>
    <xf numFmtId="0" fontId="0" fillId="0" borderId="26" xfId="0" applyBorder="1"/>
    <xf numFmtId="0" fontId="0" fillId="0" borderId="29" xfId="0" applyBorder="1"/>
    <xf numFmtId="0" fontId="0" fillId="0" borderId="30" xfId="0" applyBorder="1"/>
    <xf numFmtId="0" fontId="0" fillId="0" borderId="31" xfId="0" applyBorder="1"/>
    <xf numFmtId="0" fontId="9" fillId="6" borderId="2" xfId="13" applyFont="1" applyFill="1" applyBorder="1" applyAlignment="1">
      <alignment horizontal="center" vertical="center" wrapText="1"/>
    </xf>
    <xf numFmtId="0" fontId="0" fillId="0" borderId="10" xfId="0" applyBorder="1"/>
    <xf numFmtId="0" fontId="26" fillId="6" borderId="2" xfId="0" applyFont="1" applyFill="1" applyBorder="1" applyAlignment="1">
      <alignment horizontal="center" vertical="center"/>
    </xf>
    <xf numFmtId="0" fontId="26" fillId="0" borderId="2" xfId="0" applyFont="1" applyBorder="1" applyAlignment="1">
      <alignment horizontal="center" vertical="center"/>
    </xf>
    <xf numFmtId="0" fontId="0" fillId="0" borderId="12" xfId="0" applyBorder="1"/>
    <xf numFmtId="0" fontId="26" fillId="6" borderId="2" xfId="0" applyFont="1" applyFill="1" applyBorder="1" applyAlignment="1">
      <alignment horizontal="center" vertical="center" wrapText="1"/>
    </xf>
    <xf numFmtId="2" fontId="0" fillId="12" borderId="8" xfId="0" applyNumberFormat="1" applyFill="1" applyBorder="1" applyAlignment="1">
      <alignment horizontal="left"/>
    </xf>
    <xf numFmtId="0" fontId="0" fillId="0" borderId="8" xfId="0" applyBorder="1"/>
    <xf numFmtId="0" fontId="5" fillId="0" borderId="0" xfId="0" applyFont="1" applyAlignment="1">
      <alignment horizontal="center"/>
    </xf>
    <xf numFmtId="49" fontId="0" fillId="0" borderId="0" xfId="0" applyNumberFormat="1"/>
    <xf numFmtId="49" fontId="0" fillId="0" borderId="0" xfId="0" applyNumberFormat="1" applyAlignment="1">
      <alignment horizontal="center"/>
    </xf>
    <xf numFmtId="2" fontId="0" fillId="0" borderId="0" xfId="0" applyNumberFormat="1"/>
    <xf numFmtId="2" fontId="0" fillId="3" borderId="0" xfId="0" applyNumberFormat="1" applyFill="1"/>
    <xf numFmtId="49" fontId="2" fillId="0" borderId="8" xfId="0" applyNumberFormat="1" applyFont="1" applyBorder="1" applyAlignment="1">
      <alignment horizontal="left"/>
    </xf>
    <xf numFmtId="0" fontId="0" fillId="12" borderId="0" xfId="0" applyFill="1" applyProtection="1">
      <protection locked="0"/>
    </xf>
    <xf numFmtId="0" fontId="5" fillId="0" borderId="0" xfId="0" applyFont="1" applyAlignment="1"/>
    <xf numFmtId="49" fontId="0" fillId="0" borderId="0" xfId="0" applyNumberFormat="1" applyAlignment="1"/>
    <xf numFmtId="2" fontId="0" fillId="0" borderId="0" xfId="0" applyNumberFormat="1" applyAlignment="1"/>
    <xf numFmtId="2" fontId="0" fillId="3" borderId="0" xfId="0" applyNumberFormat="1" applyFill="1" applyAlignment="1"/>
    <xf numFmtId="2" fontId="0" fillId="12" borderId="8" xfId="0" applyNumberFormat="1" applyFill="1" applyBorder="1" applyAlignment="1"/>
    <xf numFmtId="0" fontId="0" fillId="0" borderId="8" xfId="0" applyBorder="1" applyAlignment="1"/>
    <xf numFmtId="49" fontId="2" fillId="0" borderId="8" xfId="0" applyNumberFormat="1" applyFont="1" applyBorder="1" applyAlignment="1"/>
    <xf numFmtId="0" fontId="0" fillId="12" borderId="0" xfId="0" applyFill="1" applyAlignment="1" applyProtection="1">
      <protection locked="0"/>
    </xf>
    <xf numFmtId="0" fontId="0" fillId="0" borderId="0" xfId="0" applyAlignment="1" applyProtection="1">
      <protection locked="0"/>
    </xf>
  </cellXfs>
  <cellStyles count="20">
    <cellStyle name="Bad" xfId="1" builtinId="27"/>
    <cellStyle name="Hyperlink" xfId="2" builtinId="8"/>
    <cellStyle name="Hyperlink 2" xfId="3" xr:uid="{00000000-0005-0000-0000-000003000000}"/>
    <cellStyle name="Normal" xfId="0" builtinId="0"/>
    <cellStyle name="Normal 2" xfId="4" xr:uid="{00000000-0005-0000-0000-000004000000}"/>
    <cellStyle name="Normal 2 2" xfId="5" xr:uid="{00000000-0005-0000-0000-000005000000}"/>
    <cellStyle name="Normal 2 3" xfId="6" xr:uid="{00000000-0005-0000-0000-000006000000}"/>
    <cellStyle name="Normal 2_TAE graphing" xfId="7" xr:uid="{00000000-0005-0000-0000-000007000000}"/>
    <cellStyle name="Normal 3" xfId="8" xr:uid="{00000000-0005-0000-0000-000008000000}"/>
    <cellStyle name="Normal 3 2" xfId="9" xr:uid="{00000000-0005-0000-0000-000009000000}"/>
    <cellStyle name="Normal 3_TAE graphing" xfId="10" xr:uid="{00000000-0005-0000-0000-00000A000000}"/>
    <cellStyle name="Normal 4" xfId="11" xr:uid="{00000000-0005-0000-0000-00000B000000}"/>
    <cellStyle name="Normal 5" xfId="12" xr:uid="{00000000-0005-0000-0000-00000C000000}"/>
    <cellStyle name="Normal 6" xfId="13" xr:uid="{00000000-0005-0000-0000-00000D000000}"/>
    <cellStyle name="Normal 7" xfId="14" xr:uid="{00000000-0005-0000-0000-00000E000000}"/>
    <cellStyle name="Normal 8" xfId="15" xr:uid="{00000000-0005-0000-0000-00000F000000}"/>
    <cellStyle name="Normal_november 2017 qc" xfId="16" xr:uid="{00000000-0005-0000-0000-000010000000}"/>
    <cellStyle name="Percent" xfId="17" builtinId="5"/>
    <cellStyle name="Percent 2" xfId="18" xr:uid="{00000000-0005-0000-0000-000012000000}"/>
    <cellStyle name="Percent 3" xfId="19" xr:uid="{00000000-0005-0000-0000-000013000000}"/>
  </cellStyles>
  <dxfs count="30">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6" tint="0.79998168889431442"/>
        </patternFill>
      </fill>
    </dxf>
    <dxf>
      <fill>
        <patternFill>
          <bgColor theme="8" tint="0.79998168889431442"/>
        </patternFill>
      </fill>
    </dxf>
    <dxf>
      <fill>
        <patternFill>
          <bgColor theme="2" tint="-9.9948118533890809E-2"/>
        </patternFill>
      </fill>
    </dxf>
    <dxf>
      <fill>
        <patternFill>
          <bgColor theme="7" tint="0.59996337778862885"/>
        </patternFill>
      </fill>
    </dxf>
    <dxf>
      <fill>
        <patternFill>
          <bgColor theme="7" tint="-0.24994659260841701"/>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theme="7" tint="0.59996337778862885"/>
        </patternFill>
      </fill>
    </dxf>
    <dxf>
      <fill>
        <patternFill>
          <bgColor theme="7" tint="-0.24994659260841701"/>
        </patternFill>
      </fill>
    </dxf>
    <dxf>
      <fill>
        <patternFill>
          <bgColor rgb="FF00B0F0"/>
        </patternFill>
      </fill>
    </dxf>
    <dxf>
      <fill>
        <patternFill>
          <bgColor rgb="FFFFC000"/>
        </patternFill>
      </fill>
    </dxf>
    <dxf>
      <fill>
        <patternFill>
          <bgColor rgb="FFFFFF00"/>
        </patternFill>
      </fill>
    </dxf>
    <dxf>
      <fill>
        <patternFill>
          <bgColor theme="6" tint="0.39994506668294322"/>
        </patternFill>
      </fill>
    </dxf>
    <dxf>
      <fill>
        <patternFill>
          <bgColor rgb="FF92D050"/>
        </patternFill>
      </fill>
    </dxf>
    <dxf>
      <fill>
        <patternFill>
          <bgColor theme="6" tint="-0.499984740745262"/>
        </patternFill>
      </fill>
    </dxf>
    <dxf>
      <fill>
        <patternFill>
          <bgColor theme="7" tint="0.59996337778862885"/>
        </patternFill>
      </fill>
    </dxf>
    <dxf>
      <fill>
        <patternFill>
          <bgColor theme="7" tint="-0.24994659260841701"/>
        </patternFill>
      </fill>
    </dxf>
    <dxf>
      <fill>
        <patternFill>
          <bgColor theme="5" tint="0.79998168889431442"/>
        </patternFill>
      </fill>
    </dxf>
    <dxf>
      <font>
        <color rgb="FF00B0F0"/>
      </font>
    </dxf>
    <dxf>
      <font>
        <condense val="0"/>
        <extend val="0"/>
        <color rgb="FF9C0006"/>
      </font>
      <fill>
        <patternFill>
          <bgColor rgb="FFFFC7CE"/>
        </patternFill>
      </fill>
    </dxf>
    <dxf>
      <fill>
        <patternFill>
          <bgColor theme="5" tint="0.79998168889431442"/>
        </patternFill>
      </fill>
    </dxf>
    <dxf>
      <font>
        <color rgb="FF00B0F0"/>
      </font>
    </dxf>
    <dxf>
      <font>
        <color rgb="FF00B0F0"/>
      </font>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21"/>
  <sheetViews>
    <sheetView workbookViewId="0">
      <selection sqref="A1:M1"/>
    </sheetView>
  </sheetViews>
  <sheetFormatPr defaultRowHeight="15" x14ac:dyDescent="0.25"/>
  <cols>
    <col min="1" max="1" width="16.7109375" style="8" customWidth="1"/>
    <col min="2" max="2" width="13.42578125" style="8" customWidth="1"/>
    <col min="3" max="3" width="13.5703125" style="8" bestFit="1" customWidth="1"/>
    <col min="4" max="4" width="11.5703125" style="8" customWidth="1"/>
    <col min="5" max="5" width="8.42578125" style="8" customWidth="1"/>
    <col min="6" max="6" width="9.85546875" style="10" customWidth="1"/>
    <col min="7" max="7" width="4.28515625" style="11" customWidth="1"/>
    <col min="8" max="8" width="9.140625" style="10" customWidth="1"/>
    <col min="9" max="9" width="7.85546875" style="10" customWidth="1"/>
    <col min="10" max="10" width="4" style="11" customWidth="1"/>
    <col min="11" max="11" width="8.140625" style="10" customWidth="1"/>
    <col min="12" max="12" width="8" style="10" customWidth="1"/>
    <col min="13" max="13" width="8.5703125" style="10" bestFit="1" customWidth="1"/>
    <col min="14" max="14" width="9.28515625" style="12" customWidth="1"/>
    <col min="15" max="15" width="9.140625" style="13" customWidth="1"/>
    <col min="16" max="16" width="9.7109375" style="13" bestFit="1" customWidth="1"/>
    <col min="17" max="36" width="9.140625" style="13" customWidth="1"/>
    <col min="37" max="16384" width="9.140625" style="13"/>
  </cols>
  <sheetData>
    <row r="1" spans="1:17" x14ac:dyDescent="0.25">
      <c r="A1" s="407" t="s">
        <v>0</v>
      </c>
      <c r="B1" s="405"/>
      <c r="C1" s="405"/>
      <c r="D1" s="405"/>
      <c r="E1" s="405"/>
      <c r="F1" s="405"/>
      <c r="G1" s="405"/>
      <c r="H1" s="405"/>
      <c r="I1" s="405"/>
      <c r="J1" s="405"/>
      <c r="K1" s="405"/>
      <c r="L1" s="405"/>
      <c r="M1" s="405"/>
    </row>
    <row r="2" spans="1:17" ht="15.75" customHeight="1" thickBot="1" x14ac:dyDescent="0.3">
      <c r="A2" s="8" t="s">
        <v>1</v>
      </c>
      <c r="B2" s="408" t="s">
        <v>2</v>
      </c>
      <c r="C2" s="409"/>
      <c r="D2" s="409"/>
      <c r="E2" s="409"/>
    </row>
    <row r="3" spans="1:17" x14ac:dyDescent="0.25">
      <c r="B3" s="37"/>
      <c r="C3" s="37"/>
      <c r="D3" s="37"/>
      <c r="E3" s="37"/>
    </row>
    <row r="4" spans="1:17" ht="15.75" customHeight="1" thickBot="1" x14ac:dyDescent="0.3">
      <c r="A4" s="410" t="s">
        <v>3</v>
      </c>
      <c r="B4" s="405"/>
      <c r="C4" s="41" t="s">
        <v>4</v>
      </c>
      <c r="D4" s="40"/>
      <c r="E4" s="40"/>
      <c r="H4" s="10" t="s">
        <v>5</v>
      </c>
      <c r="J4" s="39" t="s">
        <v>6</v>
      </c>
      <c r="K4" s="38"/>
      <c r="L4" s="38"/>
      <c r="M4" s="38"/>
    </row>
    <row r="5" spans="1:17" x14ac:dyDescent="0.25">
      <c r="C5" s="37"/>
      <c r="D5" s="37"/>
      <c r="E5" s="37"/>
    </row>
    <row r="6" spans="1:17" ht="30" customHeight="1" x14ac:dyDescent="0.25">
      <c r="A6" s="35" t="s">
        <v>7</v>
      </c>
      <c r="B6" s="35" t="s">
        <v>8</v>
      </c>
      <c r="C6" s="36" t="s">
        <v>9</v>
      </c>
      <c r="D6" s="36" t="s">
        <v>10</v>
      </c>
      <c r="E6" s="35" t="s">
        <v>11</v>
      </c>
      <c r="F6" s="34" t="s">
        <v>12</v>
      </c>
      <c r="G6" s="32" t="s">
        <v>13</v>
      </c>
      <c r="H6" s="33" t="s">
        <v>14</v>
      </c>
      <c r="I6" s="30" t="s">
        <v>15</v>
      </c>
      <c r="J6" s="32" t="s">
        <v>16</v>
      </c>
      <c r="K6" s="31" t="s">
        <v>17</v>
      </c>
      <c r="L6" s="31" t="s">
        <v>18</v>
      </c>
      <c r="M6" s="30" t="s">
        <v>19</v>
      </c>
      <c r="N6" s="29" t="s">
        <v>20</v>
      </c>
      <c r="O6" s="28" t="s">
        <v>21</v>
      </c>
      <c r="P6" s="13" t="s">
        <v>22</v>
      </c>
    </row>
    <row r="7" spans="1:17" ht="120" customHeight="1" x14ac:dyDescent="0.25">
      <c r="A7" s="27" t="s">
        <v>23</v>
      </c>
      <c r="B7" s="26" t="s">
        <v>24</v>
      </c>
      <c r="C7" s="25" t="s">
        <v>25</v>
      </c>
      <c r="D7" s="25" t="s">
        <v>26</v>
      </c>
      <c r="E7" s="25" t="s">
        <v>27</v>
      </c>
      <c r="F7" s="24" t="s">
        <v>28</v>
      </c>
      <c r="G7" s="23"/>
      <c r="H7" s="22"/>
      <c r="I7" s="19"/>
      <c r="J7" s="21"/>
      <c r="K7" s="20" t="s">
        <v>29</v>
      </c>
      <c r="L7" s="20" t="s">
        <v>30</v>
      </c>
      <c r="M7" s="19"/>
      <c r="N7" s="18" t="s">
        <v>31</v>
      </c>
      <c r="O7" s="17"/>
      <c r="P7" s="16" t="s">
        <v>32</v>
      </c>
      <c r="Q7" s="15"/>
    </row>
    <row r="9" spans="1:17" x14ac:dyDescent="0.25">
      <c r="A9" s="404" t="s">
        <v>33</v>
      </c>
      <c r="B9" s="405"/>
      <c r="C9" s="405"/>
      <c r="D9" s="405"/>
      <c r="E9" s="405"/>
      <c r="F9" s="405"/>
      <c r="G9" s="405"/>
      <c r="H9" s="405"/>
      <c r="I9" s="405"/>
      <c r="J9" s="405"/>
      <c r="K9" s="405"/>
      <c r="L9" s="405"/>
      <c r="M9" s="405"/>
      <c r="N9" s="405"/>
      <c r="O9" s="405"/>
      <c r="P9" s="405"/>
    </row>
    <row r="10" spans="1:17" x14ac:dyDescent="0.25">
      <c r="A10" s="406" t="s">
        <v>34</v>
      </c>
      <c r="B10" s="405"/>
      <c r="C10" s="405"/>
      <c r="D10" s="405"/>
      <c r="E10" s="405"/>
      <c r="F10" s="405"/>
      <c r="G10" s="405"/>
      <c r="H10" s="405"/>
      <c r="I10" s="405"/>
      <c r="J10" s="405"/>
      <c r="K10" s="405"/>
      <c r="L10" s="405"/>
      <c r="M10" s="405"/>
      <c r="N10" s="405"/>
      <c r="O10" s="405"/>
      <c r="P10" s="405"/>
    </row>
    <row r="11" spans="1:17" x14ac:dyDescent="0.25">
      <c r="A11" s="404" t="s">
        <v>35</v>
      </c>
      <c r="B11" s="405"/>
      <c r="C11" s="405"/>
      <c r="D11" s="405"/>
      <c r="E11" s="405"/>
      <c r="F11" s="405"/>
      <c r="G11" s="405"/>
      <c r="H11" s="405"/>
      <c r="I11" s="405"/>
      <c r="J11" s="405"/>
      <c r="K11" s="405"/>
      <c r="L11" s="405"/>
      <c r="M11" s="405"/>
      <c r="N11" s="405"/>
      <c r="O11" s="405"/>
      <c r="P11" s="405"/>
    </row>
    <row r="12" spans="1:17" x14ac:dyDescent="0.25">
      <c r="A12" s="404" t="s">
        <v>36</v>
      </c>
      <c r="B12" s="405"/>
      <c r="C12" s="405"/>
      <c r="D12" s="405"/>
      <c r="E12" s="405"/>
      <c r="F12" s="405"/>
      <c r="G12" s="405"/>
      <c r="H12" s="405"/>
      <c r="I12" s="405"/>
      <c r="J12" s="405"/>
      <c r="K12" s="405"/>
      <c r="L12" s="405"/>
      <c r="M12" s="405"/>
      <c r="N12" s="405"/>
      <c r="O12" s="405"/>
      <c r="P12" s="405"/>
    </row>
    <row r="13" spans="1:17" x14ac:dyDescent="0.25">
      <c r="A13" s="406" t="s">
        <v>37</v>
      </c>
      <c r="B13" s="405"/>
      <c r="C13" s="405"/>
      <c r="D13" s="405"/>
      <c r="E13" s="405"/>
      <c r="F13" s="405"/>
      <c r="G13" s="405"/>
      <c r="H13" s="405"/>
      <c r="I13" s="405"/>
      <c r="J13" s="405"/>
      <c r="K13" s="405"/>
      <c r="L13" s="405"/>
      <c r="M13" s="405"/>
      <c r="N13" s="405"/>
      <c r="O13" s="405"/>
      <c r="P13" s="405"/>
    </row>
    <row r="14" spans="1:17" x14ac:dyDescent="0.25">
      <c r="A14" s="406" t="s">
        <v>38</v>
      </c>
      <c r="B14" s="405"/>
      <c r="C14" s="405"/>
      <c r="D14" s="405"/>
      <c r="E14" s="405"/>
      <c r="F14" s="405"/>
      <c r="G14" s="405"/>
      <c r="H14" s="405"/>
      <c r="I14" s="405"/>
      <c r="J14" s="405"/>
      <c r="K14" s="405"/>
      <c r="L14" s="405"/>
      <c r="M14" s="405"/>
      <c r="N14" s="405"/>
      <c r="O14" s="405"/>
      <c r="P14" s="405"/>
    </row>
    <row r="15" spans="1:17" x14ac:dyDescent="0.25">
      <c r="A15" s="404" t="s">
        <v>39</v>
      </c>
      <c r="B15" s="405"/>
      <c r="C15" s="405"/>
      <c r="D15" s="405"/>
      <c r="E15" s="405"/>
      <c r="F15" s="405"/>
      <c r="G15" s="405"/>
      <c r="H15" s="405"/>
      <c r="I15" s="405"/>
      <c r="J15" s="405"/>
      <c r="K15" s="405"/>
      <c r="L15" s="405"/>
      <c r="M15" s="405"/>
      <c r="N15" s="405"/>
      <c r="O15" s="405"/>
      <c r="P15" s="405"/>
    </row>
    <row r="16" spans="1:17" x14ac:dyDescent="0.25">
      <c r="A16" s="404" t="s">
        <v>40</v>
      </c>
      <c r="B16" s="405"/>
      <c r="C16" s="405"/>
      <c r="D16" s="405"/>
      <c r="E16" s="405"/>
      <c r="F16" s="405"/>
      <c r="G16" s="405"/>
      <c r="H16" s="405"/>
      <c r="I16" s="405"/>
      <c r="J16" s="405"/>
      <c r="K16" s="405"/>
      <c r="L16" s="405"/>
      <c r="M16" s="405"/>
      <c r="N16" s="405"/>
      <c r="O16" s="405"/>
      <c r="P16" s="405"/>
    </row>
    <row r="17" spans="1:16" x14ac:dyDescent="0.25">
      <c r="A17" s="404" t="s">
        <v>41</v>
      </c>
      <c r="B17" s="405"/>
      <c r="C17" s="405"/>
      <c r="D17" s="405"/>
      <c r="E17" s="405"/>
      <c r="F17" s="405"/>
      <c r="G17" s="405"/>
      <c r="H17" s="405"/>
      <c r="I17" s="405"/>
      <c r="J17" s="405"/>
      <c r="K17" s="405"/>
      <c r="L17" s="405"/>
      <c r="M17" s="405"/>
      <c r="N17" s="405"/>
      <c r="O17" s="405"/>
      <c r="P17" s="405"/>
    </row>
    <row r="18" spans="1:16" x14ac:dyDescent="0.25">
      <c r="A18" s="404" t="s">
        <v>42</v>
      </c>
      <c r="B18" s="405"/>
      <c r="C18" s="405"/>
      <c r="D18" s="405"/>
      <c r="E18" s="405"/>
      <c r="F18" s="405"/>
      <c r="G18" s="405"/>
      <c r="H18" s="405"/>
      <c r="I18" s="405"/>
      <c r="J18" s="405"/>
      <c r="K18" s="405"/>
      <c r="L18" s="405"/>
      <c r="M18" s="405"/>
      <c r="N18" s="405"/>
      <c r="O18" s="405"/>
      <c r="P18" s="405"/>
    </row>
    <row r="19" spans="1:16" x14ac:dyDescent="0.25">
      <c r="A19" s="406" t="s">
        <v>43</v>
      </c>
      <c r="B19" s="405"/>
      <c r="C19" s="405"/>
      <c r="D19" s="405"/>
      <c r="E19" s="405"/>
      <c r="F19" s="405"/>
      <c r="G19" s="405"/>
      <c r="H19" s="405"/>
      <c r="I19" s="405"/>
      <c r="J19" s="405"/>
      <c r="K19" s="405"/>
      <c r="L19" s="405"/>
      <c r="M19" s="405"/>
      <c r="N19" s="405"/>
      <c r="O19" s="405"/>
      <c r="P19" s="405"/>
    </row>
    <row r="20" spans="1:16" x14ac:dyDescent="0.25">
      <c r="A20" s="404" t="s">
        <v>44</v>
      </c>
      <c r="B20" s="405"/>
      <c r="C20" s="405"/>
      <c r="D20" s="405"/>
      <c r="E20" s="405"/>
      <c r="F20" s="405"/>
      <c r="G20" s="405"/>
      <c r="H20" s="405"/>
      <c r="I20" s="405"/>
      <c r="J20" s="405"/>
      <c r="K20" s="405"/>
      <c r="L20" s="405"/>
      <c r="M20" s="405"/>
      <c r="N20" s="405"/>
      <c r="O20" s="405"/>
      <c r="P20" s="405"/>
    </row>
    <row r="21" spans="1:16" x14ac:dyDescent="0.25">
      <c r="A21" s="404"/>
      <c r="B21" s="405"/>
      <c r="C21" s="405"/>
      <c r="D21" s="405"/>
      <c r="E21" s="405"/>
      <c r="F21" s="405"/>
      <c r="G21" s="405"/>
      <c r="H21" s="405"/>
      <c r="I21" s="405"/>
      <c r="J21" s="405"/>
      <c r="K21" s="405"/>
      <c r="L21" s="405"/>
      <c r="M21" s="405"/>
      <c r="N21" s="405"/>
      <c r="O21" s="405"/>
      <c r="P21" s="405"/>
    </row>
  </sheetData>
  <mergeCells count="16">
    <mergeCell ref="A1:M1"/>
    <mergeCell ref="A14:P14"/>
    <mergeCell ref="A13:P13"/>
    <mergeCell ref="A9:P9"/>
    <mergeCell ref="A12:P12"/>
    <mergeCell ref="B2:E2"/>
    <mergeCell ref="A11:P11"/>
    <mergeCell ref="A4:B4"/>
    <mergeCell ref="A10:P10"/>
    <mergeCell ref="A21:P21"/>
    <mergeCell ref="A16:P16"/>
    <mergeCell ref="A20:P20"/>
    <mergeCell ref="A15:P15"/>
    <mergeCell ref="A19:P19"/>
    <mergeCell ref="A17:P17"/>
    <mergeCell ref="A18:P18"/>
  </mergeCells>
  <conditionalFormatting sqref="O7">
    <cfRule type="cellIs" dxfId="29" priority="1" stopIfTrue="1" operator="equal">
      <formula>"Fail"</formula>
    </cfRule>
  </conditionalFormatting>
  <pageMargins left="0.7" right="0.7" top="0.75" bottom="0.75" header="0.3" footer="0.3"/>
  <pageSetup paperSize="9" scale="82" orientation="landscape" verticalDpi="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sqref="A1:XFD1048576"/>
    </sheetView>
  </sheetViews>
  <sheetFormatPr defaultRowHeight="15" x14ac:dyDescent="0.2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5"/>
  <sheetViews>
    <sheetView topLeftCell="A355" workbookViewId="0">
      <selection activeCell="A73" sqref="A73:IV73"/>
    </sheetView>
  </sheetViews>
  <sheetFormatPr defaultRowHeight="12.75" x14ac:dyDescent="0.2"/>
  <cols>
    <col min="1" max="1" width="8.42578125" style="224" bestFit="1" customWidth="1"/>
    <col min="2" max="2" width="39.42578125" style="224" customWidth="1"/>
    <col min="3" max="3" width="8.42578125" style="260" bestFit="1" customWidth="1"/>
    <col min="4" max="4" width="8.28515625" style="261" bestFit="1" customWidth="1"/>
    <col min="5" max="5" width="8.5703125" style="262" bestFit="1" customWidth="1"/>
    <col min="6" max="6" width="21" style="257" customWidth="1"/>
    <col min="7" max="7" width="16.42578125" style="257" bestFit="1" customWidth="1"/>
    <col min="8" max="8" width="15.28515625" style="263" bestFit="1" customWidth="1"/>
    <col min="9" max="9" width="15.85546875" style="264" bestFit="1" customWidth="1"/>
    <col min="10" max="10" width="9.140625" style="224" customWidth="1"/>
    <col min="11" max="11" width="9.140625" style="265" customWidth="1"/>
    <col min="12" max="31" width="9.140625" style="224" customWidth="1"/>
    <col min="32" max="16384" width="9.140625" style="224"/>
  </cols>
  <sheetData>
    <row r="1" spans="1:11" s="220" customFormat="1" ht="15" customHeight="1" x14ac:dyDescent="0.25">
      <c r="A1" s="411"/>
      <c r="B1" s="412"/>
      <c r="C1" s="215">
        <v>1</v>
      </c>
      <c r="D1" s="216">
        <v>2</v>
      </c>
      <c r="E1" s="217">
        <v>3</v>
      </c>
      <c r="F1" s="419">
        <v>4</v>
      </c>
      <c r="G1" s="418"/>
      <c r="H1" s="218"/>
      <c r="I1" s="219">
        <v>6</v>
      </c>
      <c r="K1" s="221"/>
    </row>
    <row r="2" spans="1:11" s="220" customFormat="1" ht="15" customHeight="1" x14ac:dyDescent="0.25">
      <c r="A2" s="413"/>
      <c r="B2" s="414"/>
      <c r="C2" s="420" t="s">
        <v>45</v>
      </c>
      <c r="D2" s="421"/>
      <c r="E2" s="418"/>
      <c r="F2" s="420" t="s">
        <v>46</v>
      </c>
      <c r="G2" s="421"/>
      <c r="H2" s="421"/>
      <c r="I2" s="418"/>
      <c r="K2" s="221"/>
    </row>
    <row r="3" spans="1:11" ht="15" customHeight="1" x14ac:dyDescent="0.25">
      <c r="A3" s="415"/>
      <c r="B3" s="416"/>
      <c r="C3" s="222" t="s">
        <v>47</v>
      </c>
      <c r="D3" s="216" t="s">
        <v>48</v>
      </c>
      <c r="E3" s="217" t="s">
        <v>49</v>
      </c>
      <c r="F3" s="422" t="s">
        <v>50</v>
      </c>
      <c r="G3" s="418"/>
      <c r="H3" s="223" t="s">
        <v>51</v>
      </c>
      <c r="I3" s="219" t="s">
        <v>52</v>
      </c>
      <c r="K3" s="225" t="s">
        <v>53</v>
      </c>
    </row>
    <row r="4" spans="1:11" ht="14.25" customHeight="1" x14ac:dyDescent="0.2">
      <c r="A4" s="226" t="s">
        <v>54</v>
      </c>
      <c r="B4" s="227" t="s">
        <v>8</v>
      </c>
      <c r="C4" s="222" t="s">
        <v>55</v>
      </c>
      <c r="D4" s="228" t="s">
        <v>55</v>
      </c>
      <c r="E4" s="229" t="s">
        <v>55</v>
      </c>
      <c r="F4" s="230" t="s">
        <v>56</v>
      </c>
      <c r="G4" s="230" t="s">
        <v>57</v>
      </c>
      <c r="H4" s="231" t="s">
        <v>58</v>
      </c>
      <c r="I4" s="232" t="s">
        <v>55</v>
      </c>
      <c r="K4" s="233" t="s">
        <v>59</v>
      </c>
    </row>
    <row r="5" spans="1:11" x14ac:dyDescent="0.2">
      <c r="A5" s="234" t="s">
        <v>60</v>
      </c>
      <c r="B5" s="234" t="s">
        <v>61</v>
      </c>
      <c r="C5" s="235"/>
      <c r="D5" s="236">
        <v>0.27100000000000002</v>
      </c>
      <c r="E5" s="237"/>
      <c r="F5" s="238"/>
      <c r="G5" s="238"/>
      <c r="H5" s="239"/>
      <c r="I5" s="240"/>
      <c r="K5" s="233"/>
    </row>
    <row r="6" spans="1:11" x14ac:dyDescent="0.2">
      <c r="A6" s="234" t="s">
        <v>60</v>
      </c>
      <c r="B6" s="234" t="s">
        <v>62</v>
      </c>
      <c r="C6" s="235"/>
      <c r="D6" s="236">
        <v>0.29699999999999999</v>
      </c>
      <c r="E6" s="237"/>
      <c r="F6" s="241" t="s">
        <v>63</v>
      </c>
      <c r="G6" s="238" t="s">
        <v>64</v>
      </c>
      <c r="H6" s="239">
        <v>0.2</v>
      </c>
      <c r="I6" s="240"/>
      <c r="K6" s="233"/>
    </row>
    <row r="7" spans="1:11" x14ac:dyDescent="0.2">
      <c r="A7" s="234" t="s">
        <v>65</v>
      </c>
      <c r="B7" s="234" t="s">
        <v>66</v>
      </c>
      <c r="C7" s="235"/>
      <c r="D7" s="236">
        <v>0.313</v>
      </c>
      <c r="E7" s="237"/>
      <c r="F7" s="238"/>
      <c r="G7" s="238"/>
      <c r="H7" s="239"/>
      <c r="I7" s="240"/>
      <c r="K7" s="233"/>
    </row>
    <row r="8" spans="1:11" x14ac:dyDescent="0.2">
      <c r="A8" s="234" t="s">
        <v>60</v>
      </c>
      <c r="B8" s="234" t="s">
        <v>67</v>
      </c>
      <c r="C8" s="235"/>
      <c r="D8" s="236">
        <v>0.26800000000000002</v>
      </c>
      <c r="E8" s="237"/>
      <c r="F8" s="238"/>
      <c r="G8" s="238"/>
      <c r="H8" s="239"/>
      <c r="I8" s="240"/>
      <c r="K8" s="233"/>
    </row>
    <row r="9" spans="1:11" x14ac:dyDescent="0.2">
      <c r="A9" s="234" t="s">
        <v>65</v>
      </c>
      <c r="B9" s="234" t="s">
        <v>68</v>
      </c>
      <c r="C9" s="235"/>
      <c r="D9" s="236">
        <v>0.26500000000000001</v>
      </c>
      <c r="E9" s="237"/>
      <c r="F9" s="238"/>
      <c r="G9" s="238"/>
      <c r="H9" s="239">
        <v>0.2</v>
      </c>
      <c r="I9" s="240"/>
      <c r="K9" s="233"/>
    </row>
    <row r="10" spans="1:11" x14ac:dyDescent="0.2">
      <c r="A10" s="234" t="s">
        <v>60</v>
      </c>
      <c r="B10" s="234" t="s">
        <v>69</v>
      </c>
      <c r="C10" s="242">
        <v>8.1000000000000003E-2</v>
      </c>
      <c r="D10" s="236">
        <v>0.16200000000000001</v>
      </c>
      <c r="E10" s="237"/>
      <c r="F10" s="238"/>
      <c r="G10" s="238"/>
      <c r="H10" s="239">
        <v>0.12</v>
      </c>
      <c r="I10" s="240"/>
      <c r="K10" s="233"/>
    </row>
    <row r="11" spans="1:11" x14ac:dyDescent="0.2">
      <c r="A11" s="234" t="s">
        <v>60</v>
      </c>
      <c r="B11" s="234" t="s">
        <v>70</v>
      </c>
      <c r="C11" s="235"/>
      <c r="D11" s="236">
        <v>0.16800000000000001</v>
      </c>
      <c r="E11" s="237"/>
      <c r="F11" s="238"/>
      <c r="G11" s="238"/>
      <c r="H11" s="239"/>
      <c r="I11" s="240"/>
      <c r="K11" s="233"/>
    </row>
    <row r="12" spans="1:11" x14ac:dyDescent="0.2">
      <c r="A12" s="234" t="s">
        <v>60</v>
      </c>
      <c r="B12" s="234" t="s">
        <v>71</v>
      </c>
      <c r="C12" s="235"/>
      <c r="D12" s="236">
        <v>9.1999999999999998E-2</v>
      </c>
      <c r="E12" s="243">
        <v>0.13800000000000001</v>
      </c>
      <c r="F12" s="241"/>
      <c r="G12" s="238"/>
      <c r="H12" s="239">
        <v>0.16</v>
      </c>
      <c r="I12" s="240" t="s">
        <v>72</v>
      </c>
      <c r="K12" s="233"/>
    </row>
    <row r="13" spans="1:11" x14ac:dyDescent="0.2">
      <c r="A13" s="234" t="s">
        <v>60</v>
      </c>
      <c r="B13" s="234" t="s">
        <v>73</v>
      </c>
      <c r="C13" s="235"/>
      <c r="D13" s="236">
        <v>0.157</v>
      </c>
      <c r="E13" s="244"/>
      <c r="F13" s="241"/>
      <c r="G13" s="238"/>
      <c r="H13" s="239"/>
      <c r="I13" s="240"/>
      <c r="K13" s="233"/>
    </row>
    <row r="14" spans="1:11" x14ac:dyDescent="0.2">
      <c r="A14" s="234" t="s">
        <v>65</v>
      </c>
      <c r="B14" s="234" t="s">
        <v>74</v>
      </c>
      <c r="C14" s="235"/>
      <c r="D14" s="236">
        <v>0.439</v>
      </c>
      <c r="E14" s="244"/>
      <c r="F14" s="241"/>
      <c r="G14" s="238"/>
      <c r="H14" s="239"/>
      <c r="I14" s="240"/>
      <c r="K14" s="233"/>
    </row>
    <row r="15" spans="1:11" x14ac:dyDescent="0.2">
      <c r="A15" s="234" t="s">
        <v>60</v>
      </c>
      <c r="B15" s="234" t="s">
        <v>75</v>
      </c>
      <c r="C15" s="235"/>
      <c r="D15" s="236">
        <v>0.126</v>
      </c>
      <c r="E15" s="244"/>
      <c r="F15" s="241"/>
      <c r="G15" s="238"/>
      <c r="H15" s="239"/>
      <c r="I15" s="240"/>
      <c r="K15" s="233"/>
    </row>
    <row r="16" spans="1:11" x14ac:dyDescent="0.2">
      <c r="A16" s="234" t="s">
        <v>60</v>
      </c>
      <c r="B16" s="234" t="s">
        <v>76</v>
      </c>
      <c r="C16" s="235"/>
      <c r="D16" s="236">
        <v>7.5600000000000001E-2</v>
      </c>
      <c r="E16" s="243">
        <v>0.113</v>
      </c>
      <c r="F16" s="241"/>
      <c r="G16" s="238"/>
      <c r="H16" s="239">
        <v>0.12</v>
      </c>
      <c r="I16" s="240"/>
      <c r="K16" s="233"/>
    </row>
    <row r="17" spans="1:11" x14ac:dyDescent="0.2">
      <c r="A17" s="234" t="s">
        <v>65</v>
      </c>
      <c r="B17" s="234" t="s">
        <v>77</v>
      </c>
      <c r="C17" s="235"/>
      <c r="D17" s="236">
        <v>0.34699999999999998</v>
      </c>
      <c r="E17" s="244"/>
      <c r="F17" s="241"/>
      <c r="G17" s="238"/>
      <c r="H17" s="239"/>
      <c r="I17" s="240"/>
      <c r="K17" s="233"/>
    </row>
    <row r="18" spans="1:11" x14ac:dyDescent="0.2">
      <c r="A18" s="234" t="s">
        <v>78</v>
      </c>
      <c r="B18" s="234" t="s">
        <v>79</v>
      </c>
      <c r="C18" s="235"/>
      <c r="D18" s="236">
        <v>0.30499999999999999</v>
      </c>
      <c r="E18" s="244"/>
      <c r="F18" s="241"/>
      <c r="G18" s="238"/>
      <c r="H18" s="239"/>
      <c r="I18" s="240"/>
      <c r="K18" s="233"/>
    </row>
    <row r="19" spans="1:11" x14ac:dyDescent="0.2">
      <c r="A19" s="234" t="s">
        <v>60</v>
      </c>
      <c r="B19" s="234" t="s">
        <v>80</v>
      </c>
      <c r="C19" s="242">
        <v>7.2999999999999995E-2</v>
      </c>
      <c r="D19" s="236">
        <v>0.14599999999999999</v>
      </c>
      <c r="E19" s="243">
        <v>0.219</v>
      </c>
      <c r="F19" s="241" t="s">
        <v>81</v>
      </c>
      <c r="G19" s="238" t="s">
        <v>82</v>
      </c>
      <c r="H19" s="239">
        <v>0.19</v>
      </c>
      <c r="I19" s="245">
        <v>0.3</v>
      </c>
      <c r="K19" s="233"/>
    </row>
    <row r="20" spans="1:11" x14ac:dyDescent="0.2">
      <c r="A20" s="234" t="s">
        <v>60</v>
      </c>
      <c r="B20" s="234" t="s">
        <v>83</v>
      </c>
      <c r="C20" s="242">
        <v>0.51900000000000002</v>
      </c>
      <c r="D20" s="236">
        <v>0.17699999999999999</v>
      </c>
      <c r="E20" s="244"/>
      <c r="F20" s="241"/>
      <c r="G20" s="238"/>
      <c r="H20" s="239"/>
      <c r="I20" s="240"/>
      <c r="K20" s="233"/>
    </row>
    <row r="21" spans="1:11" x14ac:dyDescent="0.2">
      <c r="A21" s="234" t="s">
        <v>65</v>
      </c>
      <c r="B21" s="234" t="s">
        <v>83</v>
      </c>
      <c r="C21" s="242">
        <v>0.44400000000000001</v>
      </c>
      <c r="D21" s="236">
        <v>0.88819999999999999</v>
      </c>
      <c r="E21" s="244"/>
      <c r="F21" s="241"/>
      <c r="G21" s="238"/>
      <c r="H21" s="239"/>
      <c r="I21" s="240"/>
      <c r="K21" s="233"/>
    </row>
    <row r="22" spans="1:11" x14ac:dyDescent="0.2">
      <c r="A22" s="234" t="s">
        <v>65</v>
      </c>
      <c r="B22" s="234" t="s">
        <v>84</v>
      </c>
      <c r="C22" s="235"/>
      <c r="D22" s="236">
        <v>1.0369999999999999</v>
      </c>
      <c r="E22" s="244"/>
      <c r="F22" s="241"/>
      <c r="G22" s="238"/>
      <c r="H22" s="239">
        <v>0.19</v>
      </c>
      <c r="I22" s="240"/>
      <c r="K22" s="233"/>
    </row>
    <row r="23" spans="1:11" x14ac:dyDescent="0.2">
      <c r="A23" s="234" t="s">
        <v>78</v>
      </c>
      <c r="B23" s="234" t="s">
        <v>85</v>
      </c>
      <c r="C23" s="235"/>
      <c r="D23" s="236">
        <v>0.371</v>
      </c>
      <c r="E23" s="244"/>
      <c r="F23" s="241"/>
      <c r="G23" s="238"/>
      <c r="H23" s="239"/>
      <c r="I23" s="240"/>
      <c r="K23" s="233"/>
    </row>
    <row r="24" spans="1:11" x14ac:dyDescent="0.2">
      <c r="A24" s="234" t="s">
        <v>60</v>
      </c>
      <c r="B24" s="234" t="s">
        <v>85</v>
      </c>
      <c r="C24" s="246"/>
      <c r="D24" s="236">
        <v>0.59799999999999998</v>
      </c>
      <c r="E24" s="244"/>
      <c r="F24" s="241"/>
      <c r="G24" s="238"/>
      <c r="H24" s="239"/>
      <c r="I24" s="240"/>
      <c r="K24" s="233"/>
    </row>
    <row r="25" spans="1:11" x14ac:dyDescent="0.2">
      <c r="A25" s="234" t="s">
        <v>60</v>
      </c>
      <c r="B25" s="234" t="s">
        <v>86</v>
      </c>
      <c r="C25" s="242">
        <v>0.109</v>
      </c>
      <c r="D25" s="236">
        <v>0.219</v>
      </c>
      <c r="E25" s="244"/>
      <c r="F25" s="241" t="s">
        <v>87</v>
      </c>
      <c r="G25" s="238" t="s">
        <v>88</v>
      </c>
      <c r="H25" s="239">
        <v>0.2</v>
      </c>
      <c r="I25" s="240" t="s">
        <v>72</v>
      </c>
      <c r="K25" s="247">
        <v>0.13300000000000001</v>
      </c>
    </row>
    <row r="26" spans="1:11" x14ac:dyDescent="0.2">
      <c r="A26" s="234" t="s">
        <v>60</v>
      </c>
      <c r="B26" s="234" t="s">
        <v>89</v>
      </c>
      <c r="C26" s="235"/>
      <c r="D26" s="236">
        <v>0.16500000000000001</v>
      </c>
      <c r="E26" s="243">
        <v>0.247</v>
      </c>
      <c r="F26" s="241"/>
      <c r="G26" s="238"/>
      <c r="H26" s="239"/>
      <c r="I26" s="240"/>
      <c r="K26" s="233"/>
    </row>
    <row r="27" spans="1:11" x14ac:dyDescent="0.2">
      <c r="A27" s="234" t="s">
        <v>60</v>
      </c>
      <c r="B27" s="234" t="s">
        <v>90</v>
      </c>
      <c r="C27" s="235"/>
      <c r="D27" s="248"/>
      <c r="E27" s="244"/>
      <c r="F27" s="241" t="s">
        <v>91</v>
      </c>
      <c r="G27" s="238" t="s">
        <v>92</v>
      </c>
      <c r="H27" s="239">
        <v>0.12</v>
      </c>
      <c r="I27" s="240"/>
      <c r="K27" s="233"/>
    </row>
    <row r="28" spans="1:11" x14ac:dyDescent="0.2">
      <c r="A28" s="234" t="s">
        <v>60</v>
      </c>
      <c r="B28" s="234" t="s">
        <v>93</v>
      </c>
      <c r="C28" s="235"/>
      <c r="D28" s="236">
        <v>0.10299999999999999</v>
      </c>
      <c r="E28" s="244"/>
      <c r="F28" s="241"/>
      <c r="G28" s="238"/>
      <c r="H28" s="239">
        <v>0.12</v>
      </c>
      <c r="I28" s="240"/>
      <c r="K28" s="233"/>
    </row>
    <row r="29" spans="1:11" x14ac:dyDescent="0.2">
      <c r="A29" s="234" t="s">
        <v>60</v>
      </c>
      <c r="B29" s="234" t="s">
        <v>94</v>
      </c>
      <c r="C29" s="235"/>
      <c r="D29" s="236">
        <v>0.105</v>
      </c>
      <c r="E29" s="243">
        <v>0.157</v>
      </c>
      <c r="F29" s="241"/>
      <c r="G29" s="238"/>
      <c r="H29" s="239"/>
      <c r="I29" s="240"/>
      <c r="K29" s="233"/>
    </row>
    <row r="30" spans="1:11" x14ac:dyDescent="0.2">
      <c r="A30" s="234"/>
      <c r="B30" s="234" t="s">
        <v>95</v>
      </c>
      <c r="C30" s="235"/>
      <c r="D30" s="236"/>
      <c r="E30" s="243"/>
      <c r="F30" s="249" t="s">
        <v>96</v>
      </c>
      <c r="G30" s="238" t="s">
        <v>97</v>
      </c>
      <c r="H30" s="239"/>
      <c r="I30" s="240"/>
      <c r="K30" s="233"/>
    </row>
    <row r="31" spans="1:11" x14ac:dyDescent="0.2">
      <c r="A31" s="234" t="s">
        <v>78</v>
      </c>
      <c r="B31" s="234" t="s">
        <v>98</v>
      </c>
      <c r="C31" s="235"/>
      <c r="D31" s="236">
        <v>4.4999999999999998E-2</v>
      </c>
      <c r="E31" s="243">
        <v>6.7000000000000004E-2</v>
      </c>
      <c r="F31" s="241"/>
      <c r="G31" s="238"/>
      <c r="H31" s="239">
        <v>0.2</v>
      </c>
      <c r="I31" s="245">
        <v>0.15</v>
      </c>
      <c r="K31" s="233"/>
    </row>
    <row r="32" spans="1:11" x14ac:dyDescent="0.2">
      <c r="A32" s="234" t="s">
        <v>78</v>
      </c>
      <c r="B32" s="234" t="s">
        <v>99</v>
      </c>
      <c r="C32" s="235"/>
      <c r="D32" s="236">
        <v>0.29099999999999998</v>
      </c>
      <c r="E32" s="244"/>
      <c r="F32" s="241"/>
      <c r="G32" s="238"/>
      <c r="H32" s="239"/>
      <c r="I32" s="240"/>
      <c r="K32" s="233"/>
    </row>
    <row r="33" spans="1:11" x14ac:dyDescent="0.2">
      <c r="A33" s="234" t="s">
        <v>60</v>
      </c>
      <c r="B33" s="234" t="s">
        <v>100</v>
      </c>
      <c r="C33" s="235"/>
      <c r="D33" s="236">
        <v>0.16700000000000001</v>
      </c>
      <c r="E33" s="244"/>
      <c r="F33" s="241"/>
      <c r="G33" s="238"/>
      <c r="H33" s="239"/>
      <c r="I33" s="240"/>
      <c r="K33" s="233"/>
    </row>
    <row r="34" spans="1:11" x14ac:dyDescent="0.2">
      <c r="A34" s="234" t="s">
        <v>78</v>
      </c>
      <c r="B34" s="234" t="s">
        <v>101</v>
      </c>
      <c r="C34" s="235"/>
      <c r="D34" s="236">
        <v>0.26600000000000001</v>
      </c>
      <c r="E34" s="244"/>
      <c r="F34" s="241"/>
      <c r="G34" s="238"/>
      <c r="H34" s="239"/>
      <c r="I34" s="240"/>
      <c r="K34" s="233"/>
    </row>
    <row r="35" spans="1:11" x14ac:dyDescent="0.2">
      <c r="A35" s="234" t="s">
        <v>60</v>
      </c>
      <c r="B35" s="234" t="s">
        <v>102</v>
      </c>
      <c r="C35" s="242">
        <v>0.13700000000000001</v>
      </c>
      <c r="D35" s="236">
        <v>0.27479999999999999</v>
      </c>
      <c r="E35" s="244"/>
      <c r="F35" s="241" t="s">
        <v>103</v>
      </c>
      <c r="G35" s="238" t="s">
        <v>104</v>
      </c>
      <c r="H35" s="239">
        <v>0.2</v>
      </c>
      <c r="I35" s="245">
        <v>0.2</v>
      </c>
      <c r="K35" s="247">
        <v>0.151</v>
      </c>
    </row>
    <row r="36" spans="1:11" x14ac:dyDescent="0.2">
      <c r="A36" s="234" t="s">
        <v>105</v>
      </c>
      <c r="B36" s="234" t="s">
        <v>106</v>
      </c>
      <c r="C36" s="235"/>
      <c r="D36" s="248"/>
      <c r="E36" s="244"/>
      <c r="F36" s="241" t="s">
        <v>107</v>
      </c>
      <c r="G36" s="238" t="s">
        <v>108</v>
      </c>
      <c r="H36" s="239">
        <v>0.2</v>
      </c>
      <c r="I36" s="240"/>
      <c r="K36" s="233"/>
    </row>
    <row r="37" spans="1:11" x14ac:dyDescent="0.2">
      <c r="A37" s="234" t="s">
        <v>60</v>
      </c>
      <c r="B37" s="234" t="s">
        <v>109</v>
      </c>
      <c r="C37" s="235"/>
      <c r="D37" s="236">
        <v>4.07E-2</v>
      </c>
      <c r="E37" s="243">
        <v>6.0999999999999999E-2</v>
      </c>
      <c r="F37" s="241" t="s">
        <v>110</v>
      </c>
      <c r="G37" s="238" t="s">
        <v>111</v>
      </c>
      <c r="H37" s="239">
        <v>7.0000000000000007E-2</v>
      </c>
      <c r="I37" s="245">
        <v>0.1</v>
      </c>
      <c r="K37" s="250">
        <v>0.09</v>
      </c>
    </row>
    <row r="38" spans="1:11" x14ac:dyDescent="0.2">
      <c r="A38" s="234" t="s">
        <v>65</v>
      </c>
      <c r="B38" s="234" t="s">
        <v>112</v>
      </c>
      <c r="C38" s="242">
        <v>0.23300000000000001</v>
      </c>
      <c r="D38" s="236">
        <v>0.46100000000000002</v>
      </c>
      <c r="E38" s="244"/>
      <c r="F38" s="241" t="s">
        <v>113</v>
      </c>
      <c r="G38" s="238" t="s">
        <v>114</v>
      </c>
      <c r="H38" s="239">
        <v>0.15</v>
      </c>
      <c r="I38" s="240"/>
      <c r="K38" s="233"/>
    </row>
    <row r="39" spans="1:11" x14ac:dyDescent="0.2">
      <c r="A39" s="234" t="s">
        <v>65</v>
      </c>
      <c r="B39" s="234" t="s">
        <v>115</v>
      </c>
      <c r="C39" s="235"/>
      <c r="D39" s="236">
        <v>0.40600000000000003</v>
      </c>
      <c r="E39" s="244"/>
      <c r="F39" s="241" t="s">
        <v>113</v>
      </c>
      <c r="G39" s="238" t="s">
        <v>114</v>
      </c>
      <c r="H39" s="239">
        <v>0.15</v>
      </c>
      <c r="I39" s="240"/>
      <c r="K39" s="233"/>
    </row>
    <row r="40" spans="1:11" x14ac:dyDescent="0.2">
      <c r="A40" s="234" t="s">
        <v>60</v>
      </c>
      <c r="B40" s="234" t="s">
        <v>116</v>
      </c>
      <c r="C40" s="235"/>
      <c r="D40" s="236">
        <v>7.1999999999999995E-2</v>
      </c>
      <c r="E40" s="243">
        <v>0.108</v>
      </c>
      <c r="F40" s="241"/>
      <c r="G40" s="238"/>
      <c r="H40" s="239"/>
      <c r="I40" s="240"/>
      <c r="K40" s="233"/>
    </row>
    <row r="41" spans="1:11" x14ac:dyDescent="0.2">
      <c r="A41" s="234" t="s">
        <v>60</v>
      </c>
      <c r="B41" s="234" t="s">
        <v>117</v>
      </c>
      <c r="C41" s="235"/>
      <c r="D41" s="248"/>
      <c r="E41" s="244"/>
      <c r="F41" s="241" t="s">
        <v>118</v>
      </c>
      <c r="G41" s="238" t="s">
        <v>119</v>
      </c>
      <c r="H41" s="239"/>
      <c r="I41" s="245">
        <v>0.25</v>
      </c>
      <c r="K41" s="233"/>
    </row>
    <row r="42" spans="1:11" x14ac:dyDescent="0.2">
      <c r="A42" s="234" t="s">
        <v>60</v>
      </c>
      <c r="B42" s="234" t="s">
        <v>120</v>
      </c>
      <c r="C42" s="235"/>
      <c r="D42" s="236">
        <v>0.36699999999999999</v>
      </c>
      <c r="E42" s="244"/>
      <c r="F42" s="241" t="s">
        <v>121</v>
      </c>
      <c r="G42" s="238" t="s">
        <v>122</v>
      </c>
      <c r="H42" s="239"/>
      <c r="I42" s="240"/>
      <c r="K42" s="233"/>
    </row>
    <row r="43" spans="1:11" x14ac:dyDescent="0.2">
      <c r="A43" s="234" t="s">
        <v>65</v>
      </c>
      <c r="B43" s="234" t="s">
        <v>120</v>
      </c>
      <c r="C43" s="242">
        <v>0.19800000000000001</v>
      </c>
      <c r="D43" s="236">
        <v>0.46560000000000001</v>
      </c>
      <c r="E43" s="244"/>
      <c r="F43" s="241"/>
      <c r="G43" s="238"/>
      <c r="H43" s="239">
        <v>0.25</v>
      </c>
      <c r="I43" s="240"/>
      <c r="K43" s="233"/>
    </row>
    <row r="44" spans="1:11" x14ac:dyDescent="0.2">
      <c r="A44" s="234" t="s">
        <v>60</v>
      </c>
      <c r="B44" s="234" t="s">
        <v>123</v>
      </c>
      <c r="C44" s="235"/>
      <c r="D44" s="236">
        <v>0.12039999999999999</v>
      </c>
      <c r="E44" s="244"/>
      <c r="F44" s="241" t="s">
        <v>124</v>
      </c>
      <c r="G44" s="238" t="s">
        <v>125</v>
      </c>
      <c r="H44" s="239">
        <v>0.18</v>
      </c>
      <c r="I44" s="245">
        <v>0.3</v>
      </c>
      <c r="K44" s="247">
        <v>0.185</v>
      </c>
    </row>
    <row r="45" spans="1:11" x14ac:dyDescent="0.2">
      <c r="A45" s="234" t="s">
        <v>60</v>
      </c>
      <c r="B45" s="234" t="s">
        <v>126</v>
      </c>
      <c r="C45" s="235"/>
      <c r="D45" s="236">
        <v>0.14599999999999999</v>
      </c>
      <c r="E45" s="243">
        <v>0.219</v>
      </c>
      <c r="F45" s="241"/>
      <c r="G45" s="238"/>
      <c r="H45" s="239"/>
      <c r="I45" s="240"/>
      <c r="K45" s="233"/>
    </row>
    <row r="46" spans="1:11" x14ac:dyDescent="0.2">
      <c r="A46" s="234" t="s">
        <v>60</v>
      </c>
      <c r="B46" s="234" t="s">
        <v>127</v>
      </c>
      <c r="C46" s="235"/>
      <c r="D46" s="236">
        <v>0.154</v>
      </c>
      <c r="E46" s="244"/>
      <c r="F46" s="241"/>
      <c r="G46" s="238"/>
      <c r="H46" s="239"/>
      <c r="I46" s="240"/>
      <c r="K46" s="233"/>
    </row>
    <row r="47" spans="1:11" x14ac:dyDescent="0.2">
      <c r="A47" s="234" t="s">
        <v>60</v>
      </c>
      <c r="B47" s="234" t="s">
        <v>128</v>
      </c>
      <c r="C47" s="235"/>
      <c r="D47" s="248"/>
      <c r="E47" s="244"/>
      <c r="F47" s="241" t="s">
        <v>129</v>
      </c>
      <c r="G47" s="238" t="s">
        <v>130</v>
      </c>
      <c r="H47" s="239">
        <v>0.2</v>
      </c>
      <c r="I47" s="240"/>
      <c r="K47" s="233"/>
    </row>
    <row r="48" spans="1:11" x14ac:dyDescent="0.2">
      <c r="A48" s="234" t="s">
        <v>131</v>
      </c>
      <c r="B48" s="234" t="s">
        <v>132</v>
      </c>
      <c r="C48" s="235"/>
      <c r="D48" s="248"/>
      <c r="E48" s="244"/>
      <c r="F48" s="241" t="s">
        <v>133</v>
      </c>
      <c r="G48" s="238" t="s">
        <v>134</v>
      </c>
      <c r="H48" s="239"/>
      <c r="I48" s="240"/>
      <c r="K48" s="233"/>
    </row>
    <row r="49" spans="1:11" x14ac:dyDescent="0.2">
      <c r="A49" s="234" t="s">
        <v>65</v>
      </c>
      <c r="B49" s="234" t="s">
        <v>135</v>
      </c>
      <c r="C49" s="235"/>
      <c r="D49" s="236">
        <v>0.29599999999999999</v>
      </c>
      <c r="E49" s="244"/>
      <c r="F49" s="241"/>
      <c r="G49" s="238"/>
      <c r="H49" s="239"/>
      <c r="I49" s="240"/>
      <c r="K49" s="233"/>
    </row>
    <row r="50" spans="1:11" x14ac:dyDescent="0.2">
      <c r="A50" s="234" t="s">
        <v>60</v>
      </c>
      <c r="B50" s="234" t="s">
        <v>136</v>
      </c>
      <c r="C50" s="235"/>
      <c r="D50" s="236">
        <v>0.371</v>
      </c>
      <c r="E50" s="244"/>
      <c r="F50" s="241"/>
      <c r="G50" s="238"/>
      <c r="H50" s="239"/>
      <c r="I50" s="240"/>
      <c r="K50" s="233"/>
    </row>
    <row r="51" spans="1:11" x14ac:dyDescent="0.2">
      <c r="A51" s="234" t="s">
        <v>60</v>
      </c>
      <c r="B51" s="234" t="s">
        <v>137</v>
      </c>
      <c r="C51" s="235"/>
      <c r="D51" s="236">
        <v>0.2351</v>
      </c>
      <c r="E51" s="244"/>
      <c r="F51" s="241" t="s">
        <v>138</v>
      </c>
      <c r="G51" s="238" t="s">
        <v>139</v>
      </c>
      <c r="H51" s="239">
        <v>0.111</v>
      </c>
      <c r="I51" s="240"/>
      <c r="K51" s="233"/>
    </row>
    <row r="52" spans="1:11" x14ac:dyDescent="0.2">
      <c r="A52" s="234" t="s">
        <v>60</v>
      </c>
      <c r="B52" s="234" t="s">
        <v>140</v>
      </c>
      <c r="C52" s="235"/>
      <c r="D52" s="248"/>
      <c r="E52" s="244"/>
      <c r="F52" s="241" t="s">
        <v>141</v>
      </c>
      <c r="G52" s="238" t="s">
        <v>142</v>
      </c>
      <c r="H52" s="239"/>
      <c r="I52" s="240"/>
      <c r="K52" s="233"/>
    </row>
    <row r="53" spans="1:11" x14ac:dyDescent="0.2">
      <c r="A53" s="234" t="s">
        <v>60</v>
      </c>
      <c r="B53" s="234" t="s">
        <v>143</v>
      </c>
      <c r="C53" s="235"/>
      <c r="D53" s="236">
        <v>0.113</v>
      </c>
      <c r="E53" s="244"/>
      <c r="F53" s="241"/>
      <c r="G53" s="238"/>
      <c r="H53" s="239"/>
      <c r="I53" s="240"/>
      <c r="K53" s="233"/>
    </row>
    <row r="54" spans="1:11" x14ac:dyDescent="0.2">
      <c r="A54" s="234" t="s">
        <v>78</v>
      </c>
      <c r="B54" s="234" t="s">
        <v>144</v>
      </c>
      <c r="C54" s="235"/>
      <c r="D54" s="236">
        <v>8.3000000000000004E-2</v>
      </c>
      <c r="E54" s="243">
        <v>0.125</v>
      </c>
      <c r="F54" s="241"/>
      <c r="G54" s="238"/>
      <c r="H54" s="239">
        <v>0.14000000000000001</v>
      </c>
      <c r="I54" s="240"/>
      <c r="K54" s="233"/>
    </row>
    <row r="55" spans="1:11" x14ac:dyDescent="0.2">
      <c r="A55" s="234" t="s">
        <v>60</v>
      </c>
      <c r="B55" s="234" t="s">
        <v>145</v>
      </c>
      <c r="C55" s="235"/>
      <c r="D55" s="236">
        <v>9.0999999999999998E-2</v>
      </c>
      <c r="E55" s="243">
        <v>0.13600000000000001</v>
      </c>
      <c r="F55" s="241"/>
      <c r="G55" s="238"/>
      <c r="H55" s="239">
        <v>0.12</v>
      </c>
      <c r="I55" s="240"/>
      <c r="K55" s="233"/>
    </row>
    <row r="56" spans="1:11" x14ac:dyDescent="0.2">
      <c r="A56" s="234" t="s">
        <v>60</v>
      </c>
      <c r="B56" s="234" t="s">
        <v>146</v>
      </c>
      <c r="C56" s="235"/>
      <c r="D56" s="236">
        <v>0.11600000000000001</v>
      </c>
      <c r="E56" s="243">
        <v>0.17499999999999999</v>
      </c>
      <c r="F56" s="241"/>
      <c r="G56" s="238"/>
      <c r="H56" s="239">
        <v>0.12</v>
      </c>
      <c r="I56" s="240"/>
      <c r="K56" s="233"/>
    </row>
    <row r="57" spans="1:11" x14ac:dyDescent="0.2">
      <c r="A57" s="234" t="s">
        <v>78</v>
      </c>
      <c r="B57" s="234" t="s">
        <v>147</v>
      </c>
      <c r="C57" s="235"/>
      <c r="D57" s="236">
        <v>0.25700000000000001</v>
      </c>
      <c r="E57" s="244"/>
      <c r="F57" s="241"/>
      <c r="G57" s="238"/>
      <c r="H57" s="239"/>
      <c r="I57" s="240"/>
      <c r="K57" s="233"/>
    </row>
    <row r="58" spans="1:11" x14ac:dyDescent="0.2">
      <c r="A58" s="234" t="s">
        <v>60</v>
      </c>
      <c r="B58" s="234" t="s">
        <v>148</v>
      </c>
      <c r="C58" s="235"/>
      <c r="D58" s="236">
        <v>0.125</v>
      </c>
      <c r="E58" s="244"/>
      <c r="F58" s="241"/>
      <c r="G58" s="238"/>
      <c r="H58" s="239"/>
      <c r="I58" s="240"/>
      <c r="K58" s="233"/>
    </row>
    <row r="59" spans="1:11" x14ac:dyDescent="0.2">
      <c r="A59" s="234" t="s">
        <v>78</v>
      </c>
      <c r="B59" s="234" t="s">
        <v>149</v>
      </c>
      <c r="C59" s="235"/>
      <c r="D59" s="236">
        <v>0.23799999999999999</v>
      </c>
      <c r="E59" s="244"/>
      <c r="F59" s="241"/>
      <c r="G59" s="238"/>
      <c r="H59" s="239"/>
      <c r="I59" s="240"/>
      <c r="K59" s="233"/>
    </row>
    <row r="60" spans="1:11" x14ac:dyDescent="0.2">
      <c r="A60" s="234" t="s">
        <v>60</v>
      </c>
      <c r="B60" s="234" t="s">
        <v>149</v>
      </c>
      <c r="C60" s="235"/>
      <c r="D60" s="236">
        <v>0.316</v>
      </c>
      <c r="E60" s="244"/>
      <c r="F60" s="241"/>
      <c r="G60" s="238"/>
      <c r="H60" s="239"/>
      <c r="I60" s="240"/>
      <c r="K60" s="233"/>
    </row>
    <row r="61" spans="1:11" x14ac:dyDescent="0.2">
      <c r="A61" s="234" t="s">
        <v>60</v>
      </c>
      <c r="B61" s="234" t="s">
        <v>150</v>
      </c>
      <c r="C61" s="235"/>
      <c r="D61" s="248"/>
      <c r="E61" s="244"/>
      <c r="F61" s="241"/>
      <c r="G61" s="238"/>
      <c r="H61" s="239">
        <v>0.25</v>
      </c>
      <c r="I61" s="240"/>
      <c r="K61" s="233"/>
    </row>
    <row r="62" spans="1:11" x14ac:dyDescent="0.2">
      <c r="A62" s="234" t="s">
        <v>78</v>
      </c>
      <c r="B62" s="234" t="s">
        <v>151</v>
      </c>
      <c r="C62" s="235"/>
      <c r="D62" s="236">
        <v>0.17799999999999999</v>
      </c>
      <c r="E62" s="244"/>
      <c r="F62" s="241"/>
      <c r="G62" s="238"/>
      <c r="H62" s="239"/>
      <c r="I62" s="240"/>
      <c r="K62" s="233"/>
    </row>
    <row r="63" spans="1:11" x14ac:dyDescent="0.2">
      <c r="A63" s="234" t="s">
        <v>60</v>
      </c>
      <c r="B63" s="234" t="s">
        <v>152</v>
      </c>
      <c r="C63" s="242">
        <v>8.3000000000000004E-2</v>
      </c>
      <c r="D63" s="236">
        <v>0.16689999999999999</v>
      </c>
      <c r="E63" s="244"/>
      <c r="F63" s="241" t="s">
        <v>103</v>
      </c>
      <c r="G63" s="238" t="s">
        <v>104</v>
      </c>
      <c r="H63" s="239">
        <v>0.17</v>
      </c>
      <c r="I63" s="245">
        <v>0.2</v>
      </c>
      <c r="K63" s="247">
        <v>0.14799999999999999</v>
      </c>
    </row>
    <row r="64" spans="1:11" x14ac:dyDescent="0.2">
      <c r="A64" s="234" t="s">
        <v>78</v>
      </c>
      <c r="B64" s="234" t="s">
        <v>153</v>
      </c>
      <c r="C64" s="235"/>
      <c r="D64" s="236">
        <v>0.41599999999999998</v>
      </c>
      <c r="E64" s="244"/>
      <c r="F64" s="241"/>
      <c r="G64" s="238"/>
      <c r="H64" s="239"/>
      <c r="I64" s="240"/>
      <c r="K64" s="233"/>
    </row>
    <row r="65" spans="1:11" x14ac:dyDescent="0.2">
      <c r="A65" s="234" t="s">
        <v>60</v>
      </c>
      <c r="B65" s="234" t="s">
        <v>154</v>
      </c>
      <c r="C65" s="235"/>
      <c r="D65" s="251">
        <v>0.09</v>
      </c>
      <c r="E65" s="243">
        <v>0.13500000000000001</v>
      </c>
      <c r="F65" s="241" t="s">
        <v>155</v>
      </c>
      <c r="G65" s="238" t="s">
        <v>156</v>
      </c>
      <c r="H65" s="239">
        <v>0.12</v>
      </c>
      <c r="I65" s="240"/>
      <c r="K65" s="233"/>
    </row>
    <row r="66" spans="1:11" x14ac:dyDescent="0.2">
      <c r="A66" s="234" t="s">
        <v>78</v>
      </c>
      <c r="B66" s="234" t="s">
        <v>157</v>
      </c>
      <c r="C66" s="235"/>
      <c r="D66" s="236">
        <v>0.27700000000000002</v>
      </c>
      <c r="E66" s="244"/>
      <c r="F66" s="241"/>
      <c r="G66" s="238"/>
      <c r="H66" s="239"/>
      <c r="I66" s="240"/>
      <c r="K66" s="233"/>
    </row>
    <row r="67" spans="1:11" x14ac:dyDescent="0.2">
      <c r="A67" s="234" t="s">
        <v>60</v>
      </c>
      <c r="B67" s="234" t="s">
        <v>157</v>
      </c>
      <c r="C67" s="235"/>
      <c r="D67" s="236">
        <v>0.43099999999999999</v>
      </c>
      <c r="E67" s="244"/>
      <c r="F67" s="241"/>
      <c r="G67" s="238"/>
      <c r="H67" s="239"/>
      <c r="I67" s="240"/>
      <c r="K67" s="233"/>
    </row>
    <row r="68" spans="1:11" x14ac:dyDescent="0.2">
      <c r="A68" s="234" t="s">
        <v>60</v>
      </c>
      <c r="B68" s="234" t="s">
        <v>158</v>
      </c>
      <c r="C68" s="235"/>
      <c r="D68" s="236">
        <v>0.11700000000000001</v>
      </c>
      <c r="E68" s="244"/>
      <c r="F68" s="241"/>
      <c r="G68" s="238"/>
      <c r="H68" s="239"/>
      <c r="I68" s="240"/>
      <c r="K68" s="233"/>
    </row>
    <row r="69" spans="1:11" x14ac:dyDescent="0.2">
      <c r="A69" s="234" t="s">
        <v>60</v>
      </c>
      <c r="B69" s="234" t="s">
        <v>159</v>
      </c>
      <c r="C69" s="235"/>
      <c r="D69" s="248"/>
      <c r="E69" s="244"/>
      <c r="F69" s="241" t="s">
        <v>141</v>
      </c>
      <c r="G69" s="238" t="s">
        <v>142</v>
      </c>
      <c r="H69" s="239" t="s">
        <v>160</v>
      </c>
      <c r="I69" s="240" t="s">
        <v>72</v>
      </c>
      <c r="K69" s="247">
        <v>0.127</v>
      </c>
    </row>
    <row r="70" spans="1:11" x14ac:dyDescent="0.2">
      <c r="A70" s="234" t="s">
        <v>161</v>
      </c>
      <c r="B70" s="234" t="s">
        <v>162</v>
      </c>
      <c r="C70" s="235"/>
      <c r="D70" s="251">
        <v>0.85</v>
      </c>
      <c r="E70" s="244"/>
      <c r="F70" s="241"/>
      <c r="G70" s="238"/>
      <c r="H70" s="239"/>
      <c r="I70" s="240"/>
      <c r="K70" s="233"/>
    </row>
    <row r="71" spans="1:11" x14ac:dyDescent="0.2">
      <c r="A71" s="234" t="s">
        <v>60</v>
      </c>
      <c r="B71" s="234" t="s">
        <v>163</v>
      </c>
      <c r="C71" s="235"/>
      <c r="D71" s="236">
        <v>0.38500000000000001</v>
      </c>
      <c r="E71" s="244"/>
      <c r="F71" s="241"/>
      <c r="G71" s="238"/>
      <c r="H71" s="239"/>
      <c r="I71" s="240"/>
      <c r="K71" s="233"/>
    </row>
    <row r="72" spans="1:11" x14ac:dyDescent="0.2">
      <c r="A72" s="234" t="s">
        <v>60</v>
      </c>
      <c r="B72" s="234" t="s">
        <v>164</v>
      </c>
      <c r="C72" s="235"/>
      <c r="D72" s="248"/>
      <c r="E72" s="244"/>
      <c r="F72" s="241" t="s">
        <v>165</v>
      </c>
      <c r="G72" s="238" t="s">
        <v>166</v>
      </c>
      <c r="H72" s="239" t="s">
        <v>167</v>
      </c>
      <c r="I72" s="240"/>
      <c r="K72" s="233"/>
    </row>
    <row r="73" spans="1:11" x14ac:dyDescent="0.2">
      <c r="A73" s="234" t="s">
        <v>60</v>
      </c>
      <c r="B73" s="234" t="s">
        <v>168</v>
      </c>
      <c r="C73" s="242">
        <v>0.13500000000000001</v>
      </c>
      <c r="D73" s="236">
        <v>0.26939999999999997</v>
      </c>
      <c r="E73" s="244"/>
      <c r="F73" s="241" t="s">
        <v>169</v>
      </c>
      <c r="G73" s="238" t="s">
        <v>170</v>
      </c>
      <c r="H73" s="239" t="s">
        <v>171</v>
      </c>
      <c r="I73" s="240" t="s">
        <v>172</v>
      </c>
      <c r="K73" s="247">
        <v>0.159</v>
      </c>
    </row>
    <row r="74" spans="1:11" x14ac:dyDescent="0.2">
      <c r="A74" s="234" t="s">
        <v>60</v>
      </c>
      <c r="B74" s="234" t="s">
        <v>173</v>
      </c>
      <c r="C74" s="242">
        <v>0.223</v>
      </c>
      <c r="D74" s="236">
        <v>0.44500000000000001</v>
      </c>
      <c r="E74" s="244"/>
      <c r="F74" s="241" t="s">
        <v>174</v>
      </c>
      <c r="G74" s="238" t="s">
        <v>175</v>
      </c>
      <c r="H74" s="239" t="s">
        <v>176</v>
      </c>
      <c r="I74" s="240"/>
      <c r="K74" s="247">
        <v>0.25800000000000001</v>
      </c>
    </row>
    <row r="75" spans="1:11" x14ac:dyDescent="0.2">
      <c r="A75" s="234" t="s">
        <v>78</v>
      </c>
      <c r="B75" s="234" t="s">
        <v>177</v>
      </c>
      <c r="C75" s="235"/>
      <c r="D75" s="236">
        <v>0.187</v>
      </c>
      <c r="E75" s="252">
        <v>0.28000000000000003</v>
      </c>
      <c r="F75" s="241"/>
      <c r="G75" s="238"/>
      <c r="H75" s="239"/>
      <c r="I75" s="240"/>
      <c r="K75" s="233"/>
    </row>
    <row r="76" spans="1:11" x14ac:dyDescent="0.2">
      <c r="A76" s="234" t="s">
        <v>60</v>
      </c>
      <c r="B76" s="234" t="s">
        <v>178</v>
      </c>
      <c r="C76" s="253">
        <v>0.28299999999999997</v>
      </c>
      <c r="D76" s="236">
        <v>0.56599999999999995</v>
      </c>
      <c r="E76" s="244"/>
      <c r="F76" s="241"/>
      <c r="G76" s="238"/>
      <c r="H76" s="239">
        <v>0.22</v>
      </c>
      <c r="I76" s="240"/>
      <c r="K76" s="233"/>
    </row>
    <row r="77" spans="1:11" x14ac:dyDescent="0.2">
      <c r="A77" s="234" t="s">
        <v>60</v>
      </c>
      <c r="B77" s="234" t="s">
        <v>179</v>
      </c>
      <c r="C77" s="235"/>
      <c r="D77" s="236">
        <v>0.66539999999999999</v>
      </c>
      <c r="E77" s="244"/>
      <c r="F77" s="241"/>
      <c r="G77" s="238"/>
      <c r="H77" s="239">
        <v>0.22</v>
      </c>
      <c r="I77" s="240"/>
      <c r="K77" s="233"/>
    </row>
    <row r="78" spans="1:11" x14ac:dyDescent="0.2">
      <c r="A78" s="234" t="s">
        <v>60</v>
      </c>
      <c r="B78" s="234" t="s">
        <v>180</v>
      </c>
      <c r="C78" s="235"/>
      <c r="D78" s="236">
        <v>8.4000000000000005E-2</v>
      </c>
      <c r="E78" s="244"/>
      <c r="F78" s="241"/>
      <c r="G78" s="238"/>
      <c r="H78" s="239">
        <v>0.12</v>
      </c>
      <c r="I78" s="240" t="s">
        <v>72</v>
      </c>
      <c r="K78" s="233"/>
    </row>
    <row r="79" spans="1:11" x14ac:dyDescent="0.2">
      <c r="A79" s="234" t="s">
        <v>60</v>
      </c>
      <c r="B79" s="234" t="s">
        <v>181</v>
      </c>
      <c r="C79" s="254">
        <v>0.08</v>
      </c>
      <c r="D79" s="251">
        <v>0.16</v>
      </c>
      <c r="E79" s="244"/>
      <c r="F79" s="241"/>
      <c r="G79" s="238"/>
      <c r="H79" s="239">
        <v>0.2</v>
      </c>
      <c r="I79" s="240" t="s">
        <v>72</v>
      </c>
      <c r="K79" s="233"/>
    </row>
    <row r="80" spans="1:11" x14ac:dyDescent="0.2">
      <c r="A80" s="234" t="s">
        <v>60</v>
      </c>
      <c r="B80" s="234" t="s">
        <v>182</v>
      </c>
      <c r="C80" s="242">
        <v>0.17699999999999999</v>
      </c>
      <c r="D80" s="236">
        <v>0.35399999999999998</v>
      </c>
      <c r="E80" s="244"/>
      <c r="F80" s="241" t="s">
        <v>183</v>
      </c>
      <c r="G80" s="238" t="s">
        <v>184</v>
      </c>
      <c r="H80" s="239">
        <v>0.2</v>
      </c>
      <c r="I80" s="240"/>
      <c r="K80" s="247">
        <v>0.129</v>
      </c>
    </row>
    <row r="81" spans="1:11" x14ac:dyDescent="0.2">
      <c r="A81" s="234" t="s">
        <v>60</v>
      </c>
      <c r="B81" s="234" t="s">
        <v>185</v>
      </c>
      <c r="C81" s="242">
        <v>0.104</v>
      </c>
      <c r="D81" s="236">
        <v>0.20799999999999999</v>
      </c>
      <c r="E81" s="244"/>
      <c r="F81" s="241" t="s">
        <v>186</v>
      </c>
      <c r="G81" s="238" t="s">
        <v>187</v>
      </c>
      <c r="H81" s="239">
        <v>0.2</v>
      </c>
      <c r="I81" s="240"/>
      <c r="K81" s="233"/>
    </row>
    <row r="82" spans="1:11" x14ac:dyDescent="0.2">
      <c r="A82" s="234" t="s">
        <v>60</v>
      </c>
      <c r="B82" s="234" t="s">
        <v>188</v>
      </c>
      <c r="C82" s="254">
        <v>0.23</v>
      </c>
      <c r="D82" s="236">
        <v>0.46029999999999999</v>
      </c>
      <c r="E82" s="244"/>
      <c r="F82" s="241" t="s">
        <v>189</v>
      </c>
      <c r="G82" s="238" t="s">
        <v>190</v>
      </c>
      <c r="H82" s="239">
        <v>0.2</v>
      </c>
      <c r="I82" s="240"/>
      <c r="K82" s="247">
        <v>0.16500000000000001</v>
      </c>
    </row>
    <row r="83" spans="1:11" x14ac:dyDescent="0.2">
      <c r="A83" s="234" t="s">
        <v>60</v>
      </c>
      <c r="B83" s="234" t="s">
        <v>191</v>
      </c>
      <c r="C83" s="235"/>
      <c r="D83" s="236">
        <v>0.16200000000000001</v>
      </c>
      <c r="E83" s="244"/>
      <c r="F83" s="241"/>
      <c r="G83" s="238"/>
      <c r="H83" s="239"/>
      <c r="I83" s="240"/>
      <c r="K83" s="233"/>
    </row>
    <row r="84" spans="1:11" x14ac:dyDescent="0.2">
      <c r="A84" s="234" t="s">
        <v>60</v>
      </c>
      <c r="B84" s="234" t="s">
        <v>192</v>
      </c>
      <c r="C84" s="235"/>
      <c r="D84" s="248"/>
      <c r="E84" s="244"/>
      <c r="F84" s="241"/>
      <c r="G84" s="238"/>
      <c r="H84" s="239">
        <v>0.2</v>
      </c>
      <c r="I84" s="240"/>
      <c r="K84" s="233"/>
    </row>
    <row r="85" spans="1:11" x14ac:dyDescent="0.2">
      <c r="A85" s="234" t="s">
        <v>60</v>
      </c>
      <c r="B85" s="234" t="s">
        <v>193</v>
      </c>
      <c r="C85" s="235"/>
      <c r="D85" s="236">
        <v>2.5499999999999998E-2</v>
      </c>
      <c r="E85" s="243">
        <v>3.5999999999999997E-2</v>
      </c>
      <c r="F85" s="241" t="s">
        <v>194</v>
      </c>
      <c r="G85" s="238" t="s">
        <v>195</v>
      </c>
      <c r="H85" s="239">
        <v>4.3999999999999997E-2</v>
      </c>
      <c r="I85" s="240" t="s">
        <v>196</v>
      </c>
      <c r="K85" s="247">
        <v>8.3000000000000004E-2</v>
      </c>
    </row>
    <row r="86" spans="1:11" x14ac:dyDescent="0.2">
      <c r="A86" s="234" t="s">
        <v>60</v>
      </c>
      <c r="B86" s="234" t="s">
        <v>197</v>
      </c>
      <c r="C86" s="235"/>
      <c r="D86" s="236">
        <v>6.0999999999999999E-2</v>
      </c>
      <c r="E86" s="244"/>
      <c r="F86" s="241"/>
      <c r="G86" s="238"/>
      <c r="H86" s="239"/>
      <c r="I86" s="240"/>
      <c r="K86" s="233"/>
    </row>
    <row r="87" spans="1:11" ht="15" customHeight="1" x14ac:dyDescent="0.25">
      <c r="A87" s="234" t="s">
        <v>65</v>
      </c>
      <c r="B87" s="234" t="s">
        <v>198</v>
      </c>
      <c r="C87" s="235"/>
      <c r="D87" s="236">
        <v>0.34100000000000003</v>
      </c>
      <c r="E87" s="243">
        <v>3.1E-2</v>
      </c>
      <c r="F87" s="417" t="s">
        <v>199</v>
      </c>
      <c r="G87" s="418"/>
      <c r="H87" s="239"/>
      <c r="I87" s="240"/>
      <c r="K87" s="233"/>
    </row>
    <row r="88" spans="1:11" ht="15" customHeight="1" x14ac:dyDescent="0.25">
      <c r="A88" s="234" t="s">
        <v>200</v>
      </c>
      <c r="B88" s="234" t="s">
        <v>201</v>
      </c>
      <c r="C88" s="235"/>
      <c r="D88" s="248"/>
      <c r="E88" s="244"/>
      <c r="F88" s="417" t="s">
        <v>202</v>
      </c>
      <c r="G88" s="418"/>
      <c r="H88" s="239">
        <v>0.1</v>
      </c>
      <c r="I88" s="240"/>
      <c r="K88" s="233"/>
    </row>
    <row r="89" spans="1:11" x14ac:dyDescent="0.2">
      <c r="A89" s="234" t="s">
        <v>60</v>
      </c>
      <c r="B89" s="234" t="s">
        <v>201</v>
      </c>
      <c r="C89" s="235"/>
      <c r="D89" s="251">
        <v>0.02</v>
      </c>
      <c r="E89" s="244"/>
      <c r="F89" s="241"/>
      <c r="G89" s="238"/>
      <c r="H89" s="239">
        <v>4.3999999999999997E-2</v>
      </c>
      <c r="I89" s="240"/>
      <c r="K89" s="233"/>
    </row>
    <row r="90" spans="1:11" x14ac:dyDescent="0.2">
      <c r="A90" s="234" t="s">
        <v>65</v>
      </c>
      <c r="B90" s="234" t="s">
        <v>203</v>
      </c>
      <c r="C90" s="242">
        <v>0.155</v>
      </c>
      <c r="D90" s="251">
        <v>0.31</v>
      </c>
      <c r="E90" s="244"/>
      <c r="F90" s="241"/>
      <c r="G90" s="238"/>
      <c r="H90" s="239">
        <v>0.12</v>
      </c>
      <c r="I90" s="240"/>
      <c r="K90" s="233"/>
    </row>
    <row r="91" spans="1:11" x14ac:dyDescent="0.2">
      <c r="A91" s="234" t="s">
        <v>60</v>
      </c>
      <c r="B91" s="234" t="s">
        <v>204</v>
      </c>
      <c r="C91" s="235"/>
      <c r="D91" s="236">
        <v>5.1999999999999998E-2</v>
      </c>
      <c r="E91" s="244"/>
      <c r="F91" s="241"/>
      <c r="G91" s="238"/>
      <c r="H91" s="239"/>
      <c r="I91" s="240"/>
      <c r="K91" s="233"/>
    </row>
    <row r="92" spans="1:11" x14ac:dyDescent="0.2">
      <c r="A92" s="234" t="s">
        <v>60</v>
      </c>
      <c r="B92" s="234" t="s">
        <v>205</v>
      </c>
      <c r="C92" s="235"/>
      <c r="D92" s="236">
        <v>2.7E-2</v>
      </c>
      <c r="E92" s="244"/>
      <c r="F92" s="241"/>
      <c r="G92" s="238"/>
      <c r="H92" s="239"/>
      <c r="I92" s="240"/>
      <c r="K92" s="233"/>
    </row>
    <row r="93" spans="1:11" x14ac:dyDescent="0.2">
      <c r="A93" s="234" t="s">
        <v>60</v>
      </c>
      <c r="B93" s="234" t="s">
        <v>206</v>
      </c>
      <c r="C93" s="235"/>
      <c r="D93" s="248"/>
      <c r="E93" s="244"/>
      <c r="F93" s="241" t="s">
        <v>165</v>
      </c>
      <c r="G93" s="238" t="s">
        <v>166</v>
      </c>
      <c r="H93" s="239">
        <v>0.16</v>
      </c>
      <c r="I93" s="245">
        <v>0.25</v>
      </c>
      <c r="K93" s="233"/>
    </row>
    <row r="94" spans="1:11" x14ac:dyDescent="0.2">
      <c r="A94" s="234" t="s">
        <v>60</v>
      </c>
      <c r="B94" s="234" t="s">
        <v>207</v>
      </c>
      <c r="C94" s="235"/>
      <c r="D94" s="236">
        <v>0.157</v>
      </c>
      <c r="E94" s="243">
        <v>0.23499999999999999</v>
      </c>
      <c r="F94" s="241"/>
      <c r="G94" s="238"/>
      <c r="H94" s="239"/>
      <c r="I94" s="240"/>
      <c r="K94" s="233"/>
    </row>
    <row r="95" spans="1:11" x14ac:dyDescent="0.2">
      <c r="A95" s="234" t="s">
        <v>161</v>
      </c>
      <c r="B95" s="234" t="s">
        <v>208</v>
      </c>
      <c r="C95" s="235"/>
      <c r="D95" s="236">
        <v>4.8599999999999997E-2</v>
      </c>
      <c r="E95" s="243">
        <v>7.2999999999999995E-2</v>
      </c>
      <c r="F95" s="241"/>
      <c r="G95" s="238"/>
      <c r="H95" s="239">
        <v>0.09</v>
      </c>
      <c r="I95" s="240"/>
      <c r="K95" s="233"/>
    </row>
    <row r="96" spans="1:11" x14ac:dyDescent="0.2">
      <c r="A96" s="234" t="s">
        <v>60</v>
      </c>
      <c r="B96" s="234" t="s">
        <v>209</v>
      </c>
      <c r="C96" s="242">
        <v>0.124</v>
      </c>
      <c r="D96" s="236">
        <v>0.247</v>
      </c>
      <c r="E96" s="244"/>
      <c r="F96" s="241" t="s">
        <v>210</v>
      </c>
      <c r="G96" s="238" t="s">
        <v>211</v>
      </c>
      <c r="H96" s="239">
        <v>0.2</v>
      </c>
      <c r="I96" s="240"/>
      <c r="K96" s="247">
        <v>0.113</v>
      </c>
    </row>
    <row r="97" spans="1:11" x14ac:dyDescent="0.2">
      <c r="A97" s="234" t="s">
        <v>60</v>
      </c>
      <c r="B97" s="234" t="s">
        <v>212</v>
      </c>
      <c r="C97" s="235"/>
      <c r="D97" s="236">
        <v>0.16070000000000001</v>
      </c>
      <c r="E97" s="244"/>
      <c r="F97" s="241"/>
      <c r="G97" s="238"/>
      <c r="H97" s="239"/>
      <c r="I97" s="240"/>
      <c r="K97" s="233"/>
    </row>
    <row r="98" spans="1:11" x14ac:dyDescent="0.2">
      <c r="A98" s="234" t="s">
        <v>60</v>
      </c>
      <c r="B98" s="234" t="s">
        <v>213</v>
      </c>
      <c r="C98" s="235"/>
      <c r="D98" s="236">
        <v>0.11260000000000001</v>
      </c>
      <c r="E98" s="243">
        <v>0.16900000000000001</v>
      </c>
      <c r="F98" s="241"/>
      <c r="G98" s="238"/>
      <c r="H98" s="239"/>
      <c r="I98" s="240"/>
      <c r="K98" s="233"/>
    </row>
    <row r="99" spans="1:11" x14ac:dyDescent="0.2">
      <c r="A99" s="234" t="s">
        <v>60</v>
      </c>
      <c r="B99" s="234" t="s">
        <v>214</v>
      </c>
      <c r="C99" s="235"/>
      <c r="D99" s="236">
        <v>0.1099</v>
      </c>
      <c r="E99" s="244"/>
      <c r="F99" s="241"/>
      <c r="G99" s="238"/>
      <c r="H99" s="239"/>
      <c r="I99" s="240"/>
      <c r="K99" s="233"/>
    </row>
    <row r="100" spans="1:11" x14ac:dyDescent="0.2">
      <c r="A100" s="234" t="s">
        <v>60</v>
      </c>
      <c r="B100" s="234" t="s">
        <v>215</v>
      </c>
      <c r="C100" s="235"/>
      <c r="D100" s="236">
        <v>7.9000000000000001E-2</v>
      </c>
      <c r="E100" s="243">
        <v>0.11899999999999999</v>
      </c>
      <c r="F100" s="241"/>
      <c r="G100" s="238"/>
      <c r="H100" s="239">
        <v>0.12</v>
      </c>
      <c r="I100" s="240"/>
      <c r="K100" s="233"/>
    </row>
    <row r="101" spans="1:11" ht="15" customHeight="1" x14ac:dyDescent="0.25">
      <c r="A101" s="234" t="s">
        <v>200</v>
      </c>
      <c r="B101" s="234" t="s">
        <v>216</v>
      </c>
      <c r="C101" s="235"/>
      <c r="D101" s="248"/>
      <c r="E101" s="244"/>
      <c r="F101" s="417" t="s">
        <v>217</v>
      </c>
      <c r="G101" s="418"/>
      <c r="H101" s="239">
        <v>3.3000000000000002E-2</v>
      </c>
      <c r="I101" s="240"/>
      <c r="K101" s="233"/>
    </row>
    <row r="102" spans="1:11" x14ac:dyDescent="0.2">
      <c r="A102" s="234" t="s">
        <v>105</v>
      </c>
      <c r="B102" s="234" t="s">
        <v>216</v>
      </c>
      <c r="C102" s="235"/>
      <c r="D102" s="248"/>
      <c r="E102" s="244"/>
      <c r="F102" s="255"/>
      <c r="G102" s="256"/>
      <c r="H102" s="239">
        <v>0.2</v>
      </c>
      <c r="I102" s="240"/>
      <c r="K102" s="233"/>
    </row>
    <row r="103" spans="1:11" x14ac:dyDescent="0.2">
      <c r="A103" s="234" t="s">
        <v>60</v>
      </c>
      <c r="B103" s="234" t="s">
        <v>216</v>
      </c>
      <c r="C103" s="235"/>
      <c r="D103" s="236">
        <v>1.4999999999999999E-2</v>
      </c>
      <c r="E103" s="243">
        <v>2.1999999999999999E-2</v>
      </c>
      <c r="F103" s="241" t="s">
        <v>218</v>
      </c>
      <c r="G103" s="238" t="s">
        <v>219</v>
      </c>
      <c r="H103" s="239">
        <v>3.2000000000000001E-2</v>
      </c>
      <c r="I103" s="245">
        <v>0.05</v>
      </c>
      <c r="K103" s="247">
        <v>4.5999999999999999E-2</v>
      </c>
    </row>
    <row r="104" spans="1:11" x14ac:dyDescent="0.2">
      <c r="A104" s="234" t="s">
        <v>65</v>
      </c>
      <c r="B104" s="234" t="s">
        <v>216</v>
      </c>
      <c r="C104" s="235"/>
      <c r="D104" s="248"/>
      <c r="E104" s="244"/>
      <c r="F104" s="241" t="s">
        <v>220</v>
      </c>
      <c r="G104" s="238" t="s">
        <v>221</v>
      </c>
      <c r="H104" s="239">
        <v>0.1</v>
      </c>
      <c r="I104" s="240"/>
      <c r="K104" s="233"/>
    </row>
    <row r="105" spans="1:11" x14ac:dyDescent="0.2">
      <c r="A105" s="234" t="s">
        <v>60</v>
      </c>
      <c r="B105" s="234" t="s">
        <v>222</v>
      </c>
      <c r="C105" s="242">
        <v>4.4999999999999998E-2</v>
      </c>
      <c r="D105" s="236">
        <v>9.01E-2</v>
      </c>
      <c r="E105" s="244"/>
      <c r="F105" s="241" t="s">
        <v>223</v>
      </c>
      <c r="G105" s="238" t="s">
        <v>224</v>
      </c>
      <c r="H105" s="239">
        <v>0.13</v>
      </c>
      <c r="I105" s="245">
        <v>0.1</v>
      </c>
      <c r="K105" s="247">
        <v>8.5999999999999993E-2</v>
      </c>
    </row>
    <row r="106" spans="1:11" x14ac:dyDescent="0.2">
      <c r="A106" s="234" t="s">
        <v>60</v>
      </c>
      <c r="B106" s="234" t="s">
        <v>225</v>
      </c>
      <c r="C106" s="235"/>
      <c r="D106" s="236">
        <v>9.8000000000000004E-2</v>
      </c>
      <c r="E106" s="243">
        <v>0.14699999999999999</v>
      </c>
      <c r="F106" s="241" t="s">
        <v>226</v>
      </c>
      <c r="G106" s="238" t="s">
        <v>227</v>
      </c>
      <c r="H106" s="239">
        <v>0.2</v>
      </c>
      <c r="I106" s="240"/>
      <c r="K106" s="233"/>
    </row>
    <row r="107" spans="1:11" x14ac:dyDescent="0.2">
      <c r="A107" s="234" t="s">
        <v>78</v>
      </c>
      <c r="B107" s="234" t="s">
        <v>228</v>
      </c>
      <c r="C107" s="235"/>
      <c r="D107" s="236">
        <v>0.17899999999999999</v>
      </c>
      <c r="E107" s="244"/>
      <c r="F107" s="241"/>
      <c r="G107" s="238"/>
      <c r="H107" s="239"/>
      <c r="I107" s="240"/>
      <c r="K107" s="233"/>
    </row>
    <row r="108" spans="1:11" x14ac:dyDescent="0.2">
      <c r="A108" s="234" t="s">
        <v>78</v>
      </c>
      <c r="B108" s="234" t="s">
        <v>229</v>
      </c>
      <c r="C108" s="235"/>
      <c r="D108" s="236">
        <v>0.29899999999999999</v>
      </c>
      <c r="E108" s="244"/>
      <c r="F108" s="241"/>
      <c r="G108" s="238"/>
      <c r="H108" s="239"/>
      <c r="I108" s="240"/>
      <c r="K108" s="233"/>
    </row>
    <row r="109" spans="1:11" x14ac:dyDescent="0.2">
      <c r="A109" s="234" t="s">
        <v>60</v>
      </c>
      <c r="B109" s="234" t="s">
        <v>230</v>
      </c>
      <c r="C109" s="235"/>
      <c r="D109" s="236">
        <v>0.13400000000000001</v>
      </c>
      <c r="E109" s="244"/>
      <c r="F109" s="241"/>
      <c r="G109" s="238"/>
      <c r="H109" s="239"/>
      <c r="I109" s="240"/>
      <c r="K109" s="233"/>
    </row>
    <row r="110" spans="1:11" x14ac:dyDescent="0.2">
      <c r="A110" s="234" t="s">
        <v>60</v>
      </c>
      <c r="B110" s="234" t="s">
        <v>231</v>
      </c>
      <c r="C110" s="235"/>
      <c r="D110" s="236">
        <v>0.20499999999999999</v>
      </c>
      <c r="E110" s="244"/>
      <c r="F110" s="241"/>
      <c r="G110" s="238"/>
      <c r="H110" s="239"/>
      <c r="I110" s="240"/>
      <c r="K110" s="233"/>
    </row>
    <row r="111" spans="1:11" x14ac:dyDescent="0.2">
      <c r="A111" s="234" t="s">
        <v>60</v>
      </c>
      <c r="B111" s="234" t="s">
        <v>232</v>
      </c>
      <c r="C111" s="235"/>
      <c r="D111" s="236">
        <v>0.33300000000000002</v>
      </c>
      <c r="E111" s="243">
        <v>0.499</v>
      </c>
      <c r="F111" s="241"/>
      <c r="G111" s="238"/>
      <c r="H111" s="239"/>
      <c r="I111" s="240"/>
      <c r="K111" s="233"/>
    </row>
    <row r="112" spans="1:11" x14ac:dyDescent="0.2">
      <c r="A112" s="234" t="s">
        <v>65</v>
      </c>
      <c r="B112" s="234" t="s">
        <v>233</v>
      </c>
      <c r="C112" s="235"/>
      <c r="D112" s="236">
        <v>0.39600000000000002</v>
      </c>
      <c r="E112" s="244"/>
      <c r="F112" s="241"/>
      <c r="G112" s="238"/>
      <c r="H112" s="239"/>
      <c r="I112" s="240"/>
      <c r="K112" s="233"/>
    </row>
    <row r="113" spans="1:11" x14ac:dyDescent="0.2">
      <c r="A113" s="234" t="s">
        <v>78</v>
      </c>
      <c r="B113" s="234" t="s">
        <v>234</v>
      </c>
      <c r="C113" s="235"/>
      <c r="D113" s="236">
        <v>0.11799999999999999</v>
      </c>
      <c r="E113" s="244"/>
      <c r="F113" s="241"/>
      <c r="G113" s="238"/>
      <c r="H113" s="239"/>
      <c r="I113" s="240"/>
      <c r="K113" s="233"/>
    </row>
    <row r="114" spans="1:11" x14ac:dyDescent="0.2">
      <c r="A114" s="234" t="s">
        <v>60</v>
      </c>
      <c r="B114" s="234" t="s">
        <v>234</v>
      </c>
      <c r="C114" s="235"/>
      <c r="D114" s="236">
        <v>7.4700000000000003E-2</v>
      </c>
      <c r="E114" s="243">
        <v>0.112</v>
      </c>
      <c r="F114" s="241"/>
      <c r="G114" s="238"/>
      <c r="H114" s="239">
        <v>0.13</v>
      </c>
      <c r="I114" s="240"/>
      <c r="K114" s="233"/>
    </row>
    <row r="115" spans="1:11" x14ac:dyDescent="0.2">
      <c r="A115" s="234" t="s">
        <v>78</v>
      </c>
      <c r="B115" s="234" t="s">
        <v>235</v>
      </c>
      <c r="C115" s="235"/>
      <c r="D115" s="236">
        <v>0.30659999999999998</v>
      </c>
      <c r="E115" s="244"/>
      <c r="F115" s="241"/>
      <c r="G115" s="238"/>
      <c r="H115" s="239"/>
      <c r="I115" s="240"/>
      <c r="K115" s="233"/>
    </row>
    <row r="116" spans="1:11" x14ac:dyDescent="0.2">
      <c r="A116" s="234" t="s">
        <v>60</v>
      </c>
      <c r="B116" s="234" t="s">
        <v>235</v>
      </c>
      <c r="C116" s="242">
        <v>0.114</v>
      </c>
      <c r="D116" s="236">
        <v>0.22800000000000001</v>
      </c>
      <c r="E116" s="244"/>
      <c r="F116" s="241" t="s">
        <v>236</v>
      </c>
      <c r="G116" s="238" t="s">
        <v>237</v>
      </c>
      <c r="H116" s="239">
        <v>0.25</v>
      </c>
      <c r="I116" s="245">
        <v>0.25</v>
      </c>
      <c r="K116" s="247">
        <v>0.13500000000000001</v>
      </c>
    </row>
    <row r="117" spans="1:11" x14ac:dyDescent="0.2">
      <c r="A117" s="234" t="s">
        <v>65</v>
      </c>
      <c r="B117" s="234" t="s">
        <v>235</v>
      </c>
      <c r="C117" s="235"/>
      <c r="D117" s="248"/>
      <c r="E117" s="244"/>
      <c r="F117" s="241" t="s">
        <v>238</v>
      </c>
      <c r="G117" s="238" t="s">
        <v>239</v>
      </c>
      <c r="H117" s="239">
        <v>0.25</v>
      </c>
      <c r="I117" s="240"/>
      <c r="K117" s="233"/>
    </row>
    <row r="118" spans="1:11" x14ac:dyDescent="0.2">
      <c r="A118" s="234" t="s">
        <v>60</v>
      </c>
      <c r="B118" s="234" t="s">
        <v>240</v>
      </c>
      <c r="C118" s="242">
        <v>0.104</v>
      </c>
      <c r="D118" s="236">
        <v>0.20799999999999999</v>
      </c>
      <c r="E118" s="244"/>
      <c r="F118" s="241" t="s">
        <v>241</v>
      </c>
      <c r="G118" s="238" t="s">
        <v>242</v>
      </c>
      <c r="H118" s="239"/>
      <c r="I118" s="240"/>
      <c r="K118" s="233"/>
    </row>
    <row r="119" spans="1:11" x14ac:dyDescent="0.2">
      <c r="A119" s="234" t="s">
        <v>60</v>
      </c>
      <c r="B119" s="234" t="s">
        <v>243</v>
      </c>
      <c r="C119" s="242">
        <v>0.28299999999999997</v>
      </c>
      <c r="D119" s="236">
        <v>0.30299999999999999</v>
      </c>
      <c r="E119" s="244"/>
      <c r="G119" s="238" t="s">
        <v>125</v>
      </c>
      <c r="H119" s="239">
        <v>0.2</v>
      </c>
      <c r="I119" s="245">
        <v>0.3</v>
      </c>
      <c r="K119" s="250">
        <v>0.12</v>
      </c>
    </row>
    <row r="120" spans="1:11" x14ac:dyDescent="0.2">
      <c r="A120" s="234" t="s">
        <v>60</v>
      </c>
      <c r="B120" s="234" t="s">
        <v>244</v>
      </c>
      <c r="C120" s="242">
        <v>0.152</v>
      </c>
      <c r="D120" s="236">
        <v>0.16500000000000001</v>
      </c>
      <c r="E120" s="244"/>
      <c r="F120" s="241"/>
      <c r="G120" s="238"/>
      <c r="H120" s="239"/>
      <c r="I120" s="240" t="s">
        <v>72</v>
      </c>
      <c r="K120" s="233"/>
    </row>
    <row r="121" spans="1:11" x14ac:dyDescent="0.2">
      <c r="A121" s="234" t="s">
        <v>60</v>
      </c>
      <c r="B121" s="234" t="s">
        <v>245</v>
      </c>
      <c r="C121" s="242">
        <v>8.3000000000000004E-2</v>
      </c>
      <c r="D121" s="236">
        <v>0.24099999999999999</v>
      </c>
      <c r="E121" s="244"/>
      <c r="F121" s="241" t="s">
        <v>246</v>
      </c>
      <c r="G121" s="238" t="s">
        <v>247</v>
      </c>
      <c r="H121" s="239">
        <v>0.2</v>
      </c>
      <c r="I121" s="240" t="s">
        <v>72</v>
      </c>
      <c r="K121" s="233"/>
    </row>
    <row r="122" spans="1:11" x14ac:dyDescent="0.2">
      <c r="A122" s="234" t="s">
        <v>60</v>
      </c>
      <c r="B122" s="234" t="s">
        <v>248</v>
      </c>
      <c r="C122" s="254">
        <v>0.15</v>
      </c>
      <c r="D122" s="236">
        <v>0.30059999999999998</v>
      </c>
      <c r="E122" s="244"/>
      <c r="F122" s="241" t="s">
        <v>249</v>
      </c>
      <c r="G122" s="238" t="s">
        <v>250</v>
      </c>
      <c r="H122" s="239">
        <v>0.2</v>
      </c>
      <c r="I122" s="240" t="s">
        <v>72</v>
      </c>
      <c r="K122" s="233"/>
    </row>
    <row r="123" spans="1:11" x14ac:dyDescent="0.2">
      <c r="A123" s="234" t="s">
        <v>200</v>
      </c>
      <c r="B123" s="234" t="s">
        <v>251</v>
      </c>
      <c r="C123" s="235"/>
      <c r="D123" s="248"/>
      <c r="E123" s="244"/>
      <c r="F123" s="241" t="s">
        <v>252</v>
      </c>
      <c r="G123" s="238" t="s">
        <v>253</v>
      </c>
      <c r="H123" s="239"/>
      <c r="I123" s="240"/>
      <c r="K123" s="233"/>
    </row>
    <row r="124" spans="1:11" x14ac:dyDescent="0.2">
      <c r="A124" s="234" t="s">
        <v>60</v>
      </c>
      <c r="B124" s="234" t="s">
        <v>251</v>
      </c>
      <c r="C124" s="242">
        <v>7.6999999999999999E-2</v>
      </c>
      <c r="D124" s="236">
        <v>8.8700000000000001E-2</v>
      </c>
      <c r="E124" s="244"/>
      <c r="F124" s="241" t="s">
        <v>254</v>
      </c>
      <c r="G124" s="238" t="s">
        <v>255</v>
      </c>
      <c r="H124" s="239">
        <v>0.1</v>
      </c>
      <c r="I124" s="240" t="s">
        <v>256</v>
      </c>
      <c r="K124" s="247">
        <v>0.126</v>
      </c>
    </row>
    <row r="125" spans="1:11" x14ac:dyDescent="0.2">
      <c r="A125" s="234" t="s">
        <v>65</v>
      </c>
      <c r="B125" s="234" t="s">
        <v>257</v>
      </c>
      <c r="C125" s="235"/>
      <c r="D125" s="236">
        <v>0.28399999999999997</v>
      </c>
      <c r="E125" s="244"/>
      <c r="F125" s="241" t="s">
        <v>258</v>
      </c>
      <c r="G125" s="238" t="s">
        <v>259</v>
      </c>
      <c r="H125" s="239">
        <v>0.15</v>
      </c>
      <c r="I125" s="240"/>
      <c r="K125" s="233"/>
    </row>
    <row r="126" spans="1:11" x14ac:dyDescent="0.2">
      <c r="A126" s="234" t="s">
        <v>65</v>
      </c>
      <c r="B126" s="234" t="s">
        <v>260</v>
      </c>
      <c r="C126" s="235"/>
      <c r="D126" s="236">
        <v>0.27800000000000002</v>
      </c>
      <c r="E126" s="244"/>
      <c r="F126" s="241" t="s">
        <v>258</v>
      </c>
      <c r="G126" s="238" t="s">
        <v>259</v>
      </c>
      <c r="H126" s="239">
        <v>0.15</v>
      </c>
      <c r="I126" s="240"/>
      <c r="K126" s="233"/>
    </row>
    <row r="127" spans="1:11" x14ac:dyDescent="0.2">
      <c r="A127" s="234" t="s">
        <v>65</v>
      </c>
      <c r="B127" s="234" t="s">
        <v>261</v>
      </c>
      <c r="C127" s="235"/>
      <c r="D127" s="236">
        <v>0.42099999999999999</v>
      </c>
      <c r="E127" s="244"/>
      <c r="F127" s="241" t="s">
        <v>258</v>
      </c>
      <c r="G127" s="238" t="s">
        <v>259</v>
      </c>
      <c r="H127" s="239">
        <v>0.15</v>
      </c>
      <c r="I127" s="240"/>
      <c r="K127" s="233"/>
    </row>
    <row r="128" spans="1:11" x14ac:dyDescent="0.2">
      <c r="A128" s="234" t="s">
        <v>65</v>
      </c>
      <c r="B128" s="234" t="s">
        <v>262</v>
      </c>
      <c r="C128" s="235"/>
      <c r="D128" s="236">
        <v>0.154</v>
      </c>
      <c r="E128" s="244"/>
      <c r="F128" s="241" t="s">
        <v>258</v>
      </c>
      <c r="G128" s="238" t="s">
        <v>259</v>
      </c>
      <c r="H128" s="239">
        <v>0.15</v>
      </c>
      <c r="I128" s="240"/>
      <c r="K128" s="233"/>
    </row>
    <row r="129" spans="1:11" x14ac:dyDescent="0.2">
      <c r="A129" s="234" t="s">
        <v>60</v>
      </c>
      <c r="B129" s="234" t="s">
        <v>263</v>
      </c>
      <c r="C129" s="235"/>
      <c r="D129" s="236">
        <v>0.1545</v>
      </c>
      <c r="E129" s="244"/>
      <c r="F129" s="241"/>
      <c r="G129" s="238"/>
      <c r="H129" s="239"/>
      <c r="I129" s="240"/>
      <c r="K129" s="233"/>
    </row>
    <row r="130" spans="1:11" x14ac:dyDescent="0.2">
      <c r="A130" s="234" t="s">
        <v>60</v>
      </c>
      <c r="B130" s="234" t="s">
        <v>264</v>
      </c>
      <c r="C130" s="235"/>
      <c r="D130" s="248"/>
      <c r="E130" s="244"/>
      <c r="F130" s="241"/>
      <c r="G130" s="238"/>
      <c r="H130" s="239">
        <v>0.25</v>
      </c>
      <c r="I130" s="240"/>
      <c r="K130" s="233"/>
    </row>
    <row r="131" spans="1:11" x14ac:dyDescent="0.2">
      <c r="A131" s="234" t="s">
        <v>60</v>
      </c>
      <c r="B131" s="234" t="s">
        <v>265</v>
      </c>
      <c r="C131" s="242">
        <v>0.13900000000000001</v>
      </c>
      <c r="D131" s="236">
        <v>0.27900000000000003</v>
      </c>
      <c r="E131" s="244"/>
      <c r="F131" s="241"/>
      <c r="G131" s="238"/>
      <c r="H131" s="239"/>
      <c r="I131" s="240"/>
      <c r="K131" s="233"/>
    </row>
    <row r="132" spans="1:11" x14ac:dyDescent="0.2">
      <c r="A132" s="234" t="s">
        <v>60</v>
      </c>
      <c r="B132" s="234" t="s">
        <v>266</v>
      </c>
      <c r="C132" s="235"/>
      <c r="D132" s="236">
        <v>7.6100000000000001E-2</v>
      </c>
      <c r="E132" s="244"/>
      <c r="F132" s="241"/>
      <c r="G132" s="238"/>
      <c r="H132" s="239"/>
      <c r="I132" s="240"/>
      <c r="K132" s="233"/>
    </row>
    <row r="133" spans="1:11" x14ac:dyDescent="0.2">
      <c r="A133" s="234" t="s">
        <v>78</v>
      </c>
      <c r="B133" s="234" t="s">
        <v>267</v>
      </c>
      <c r="C133" s="235"/>
      <c r="D133" s="236">
        <v>8.3000000000000004E-2</v>
      </c>
      <c r="E133" s="243">
        <v>0.124</v>
      </c>
      <c r="F133" s="241"/>
      <c r="G133" s="238"/>
      <c r="H133" s="239"/>
      <c r="I133" s="240"/>
      <c r="K133" s="233"/>
    </row>
    <row r="134" spans="1:11" x14ac:dyDescent="0.2">
      <c r="A134" s="234" t="s">
        <v>78</v>
      </c>
      <c r="B134" s="234" t="s">
        <v>268</v>
      </c>
      <c r="C134" s="235"/>
      <c r="D134" s="251">
        <v>0.47</v>
      </c>
      <c r="E134" s="244"/>
      <c r="F134" s="241"/>
      <c r="G134" s="238"/>
      <c r="H134" s="239"/>
      <c r="I134" s="240"/>
      <c r="K134" s="233"/>
    </row>
    <row r="135" spans="1:11" x14ac:dyDescent="0.2">
      <c r="A135" s="234" t="s">
        <v>60</v>
      </c>
      <c r="B135" s="234" t="s">
        <v>269</v>
      </c>
      <c r="C135" s="235"/>
      <c r="D135" s="236">
        <v>0.28039999999999998</v>
      </c>
      <c r="E135" s="244"/>
      <c r="F135" s="241"/>
      <c r="G135" s="238"/>
      <c r="H135" s="239">
        <v>0.2</v>
      </c>
      <c r="I135" s="240"/>
      <c r="K135" s="233"/>
    </row>
    <row r="136" spans="1:11" x14ac:dyDescent="0.2">
      <c r="A136" s="234" t="s">
        <v>60</v>
      </c>
      <c r="B136" s="234" t="s">
        <v>270</v>
      </c>
      <c r="C136" s="235"/>
      <c r="D136" s="236">
        <v>0.1308</v>
      </c>
      <c r="E136" s="243">
        <v>0.19600000000000001</v>
      </c>
      <c r="F136" s="241" t="s">
        <v>271</v>
      </c>
      <c r="G136" s="238" t="s">
        <v>272</v>
      </c>
      <c r="H136" s="239">
        <v>0.2</v>
      </c>
      <c r="I136" s="240"/>
      <c r="K136" s="247">
        <v>0.14199999999999999</v>
      </c>
    </row>
    <row r="137" spans="1:11" x14ac:dyDescent="0.2">
      <c r="A137" s="234" t="s">
        <v>65</v>
      </c>
      <c r="B137" s="234" t="s">
        <v>273</v>
      </c>
      <c r="C137" s="235"/>
      <c r="D137" s="236">
        <v>0.219</v>
      </c>
      <c r="E137" s="244"/>
      <c r="F137" s="241"/>
      <c r="G137" s="238"/>
      <c r="H137" s="239"/>
      <c r="I137" s="240"/>
      <c r="K137" s="233"/>
    </row>
    <row r="138" spans="1:11" x14ac:dyDescent="0.2">
      <c r="A138" s="234" t="s">
        <v>65</v>
      </c>
      <c r="B138" s="234" t="s">
        <v>274</v>
      </c>
      <c r="C138" s="235"/>
      <c r="D138" s="236">
        <v>0.20699999999999999</v>
      </c>
      <c r="E138" s="244"/>
      <c r="F138" s="241"/>
      <c r="G138" s="238"/>
      <c r="H138" s="239"/>
      <c r="I138" s="240"/>
      <c r="K138" s="233"/>
    </row>
    <row r="139" spans="1:11" x14ac:dyDescent="0.2">
      <c r="A139" s="234" t="s">
        <v>65</v>
      </c>
      <c r="B139" s="234" t="s">
        <v>275</v>
      </c>
      <c r="C139" s="235"/>
      <c r="D139" s="236">
        <v>0.21199999999999999</v>
      </c>
      <c r="E139" s="244"/>
      <c r="F139" s="241"/>
      <c r="G139" s="238"/>
      <c r="H139" s="239"/>
      <c r="I139" s="240"/>
      <c r="K139" s="233"/>
    </row>
    <row r="140" spans="1:11" x14ac:dyDescent="0.2">
      <c r="A140" s="234" t="s">
        <v>60</v>
      </c>
      <c r="B140" s="234" t="s">
        <v>276</v>
      </c>
      <c r="C140" s="235"/>
      <c r="D140" s="248"/>
      <c r="E140" s="244"/>
      <c r="F140" s="241" t="s">
        <v>277</v>
      </c>
      <c r="G140" s="238" t="s">
        <v>278</v>
      </c>
      <c r="H140" s="239">
        <v>0.18</v>
      </c>
      <c r="I140" s="240" t="s">
        <v>279</v>
      </c>
      <c r="K140" s="233"/>
    </row>
    <row r="141" spans="1:11" x14ac:dyDescent="0.2">
      <c r="A141" s="234" t="s">
        <v>78</v>
      </c>
      <c r="B141" s="234" t="s">
        <v>280</v>
      </c>
      <c r="C141" s="235"/>
      <c r="D141" s="236">
        <v>0.109</v>
      </c>
      <c r="E141" s="244"/>
      <c r="F141" s="241"/>
      <c r="G141" s="238"/>
      <c r="H141" s="239"/>
      <c r="I141" s="240"/>
      <c r="K141" s="233"/>
    </row>
    <row r="142" spans="1:11" x14ac:dyDescent="0.2">
      <c r="A142" s="234" t="s">
        <v>60</v>
      </c>
      <c r="B142" s="234" t="s">
        <v>280</v>
      </c>
      <c r="C142" s="235"/>
      <c r="D142" s="236">
        <v>0.17899999999999999</v>
      </c>
      <c r="E142" s="244"/>
      <c r="F142" s="241"/>
      <c r="G142" s="238"/>
      <c r="H142" s="239"/>
      <c r="I142" s="240"/>
      <c r="K142" s="233"/>
    </row>
    <row r="143" spans="1:11" x14ac:dyDescent="0.2">
      <c r="A143" s="234" t="s">
        <v>78</v>
      </c>
      <c r="B143" s="234" t="s">
        <v>281</v>
      </c>
      <c r="C143" s="235"/>
      <c r="D143" s="236">
        <v>0.15110000000000001</v>
      </c>
      <c r="E143" s="244"/>
      <c r="F143" s="241"/>
      <c r="G143" s="238"/>
      <c r="H143" s="239"/>
      <c r="I143" s="240"/>
      <c r="K143" s="233"/>
    </row>
    <row r="144" spans="1:11" x14ac:dyDescent="0.2">
      <c r="A144" s="234" t="s">
        <v>161</v>
      </c>
      <c r="B144" s="234" t="s">
        <v>282</v>
      </c>
      <c r="C144" s="235"/>
      <c r="D144" s="236">
        <v>0.371</v>
      </c>
      <c r="E144" s="244"/>
      <c r="F144" s="241"/>
      <c r="G144" s="238"/>
      <c r="H144" s="239"/>
      <c r="I144" s="240"/>
      <c r="K144" s="233"/>
    </row>
    <row r="145" spans="1:11" x14ac:dyDescent="0.2">
      <c r="A145" s="234" t="s">
        <v>161</v>
      </c>
      <c r="B145" s="234" t="s">
        <v>283</v>
      </c>
      <c r="C145" s="235"/>
      <c r="D145" s="236">
        <v>4.3999999999999997E-2</v>
      </c>
      <c r="E145" s="243">
        <v>6.7000000000000004E-2</v>
      </c>
      <c r="F145" s="241"/>
      <c r="G145" s="238"/>
      <c r="H145" s="239">
        <v>0.06</v>
      </c>
      <c r="I145" s="245">
        <v>0.06</v>
      </c>
      <c r="K145" s="233"/>
    </row>
    <row r="146" spans="1:11" x14ac:dyDescent="0.2">
      <c r="A146" s="234" t="s">
        <v>161</v>
      </c>
      <c r="B146" s="234" t="s">
        <v>284</v>
      </c>
      <c r="C146" s="235"/>
      <c r="D146" s="236">
        <v>4.5999999999999999E-2</v>
      </c>
      <c r="E146" s="244"/>
      <c r="F146" s="241"/>
      <c r="G146" s="238"/>
      <c r="H146" s="239" t="s">
        <v>285</v>
      </c>
      <c r="I146" s="240"/>
      <c r="K146" s="233"/>
    </row>
    <row r="147" spans="1:11" x14ac:dyDescent="0.2">
      <c r="A147" s="234" t="s">
        <v>161</v>
      </c>
      <c r="B147" s="234" t="s">
        <v>286</v>
      </c>
      <c r="C147" s="235"/>
      <c r="D147" s="248"/>
      <c r="E147" s="244"/>
      <c r="F147" s="241"/>
      <c r="G147" s="238"/>
      <c r="H147" s="239">
        <v>0.3</v>
      </c>
      <c r="I147" s="240"/>
      <c r="K147" s="233"/>
    </row>
    <row r="148" spans="1:11" x14ac:dyDescent="0.2">
      <c r="A148" s="234" t="s">
        <v>60</v>
      </c>
      <c r="B148" s="234" t="s">
        <v>287</v>
      </c>
      <c r="C148" s="242">
        <v>0.13400000000000001</v>
      </c>
      <c r="D148" s="236">
        <v>0.26860000000000001</v>
      </c>
      <c r="E148" s="244"/>
      <c r="F148" s="241" t="s">
        <v>288</v>
      </c>
      <c r="G148" s="238" t="s">
        <v>289</v>
      </c>
      <c r="H148" s="239">
        <v>0.2</v>
      </c>
      <c r="I148" s="240"/>
      <c r="K148" s="247">
        <v>0.13700000000000001</v>
      </c>
    </row>
    <row r="149" spans="1:11" x14ac:dyDescent="0.2">
      <c r="A149" s="234" t="s">
        <v>60</v>
      </c>
      <c r="B149" s="234" t="s">
        <v>290</v>
      </c>
      <c r="C149" s="235"/>
      <c r="D149" s="248"/>
      <c r="E149" s="244"/>
      <c r="F149" s="241" t="s">
        <v>291</v>
      </c>
      <c r="G149" s="238" t="s">
        <v>292</v>
      </c>
      <c r="H149" s="239"/>
      <c r="I149" s="240"/>
      <c r="K149" s="233"/>
    </row>
    <row r="150" spans="1:11" x14ac:dyDescent="0.2">
      <c r="A150" s="234" t="s">
        <v>60</v>
      </c>
      <c r="B150" s="234" t="s">
        <v>293</v>
      </c>
      <c r="C150" s="235"/>
      <c r="D150" s="248"/>
      <c r="E150" s="244"/>
      <c r="F150" s="241"/>
      <c r="G150" s="238"/>
      <c r="H150" s="239">
        <v>0.12</v>
      </c>
      <c r="I150" s="240"/>
      <c r="K150" s="233"/>
    </row>
    <row r="151" spans="1:11" x14ac:dyDescent="0.2">
      <c r="A151" s="234" t="s">
        <v>78</v>
      </c>
      <c r="B151" s="234" t="s">
        <v>294</v>
      </c>
      <c r="C151" s="235"/>
      <c r="D151" s="248"/>
      <c r="E151" s="244"/>
      <c r="F151" s="241"/>
      <c r="G151" s="238"/>
      <c r="H151" s="239">
        <v>0.15</v>
      </c>
      <c r="I151" s="240"/>
      <c r="K151" s="233"/>
    </row>
    <row r="152" spans="1:11" x14ac:dyDescent="0.2">
      <c r="A152" s="234" t="s">
        <v>78</v>
      </c>
      <c r="B152" s="234" t="s">
        <v>295</v>
      </c>
      <c r="C152" s="235"/>
      <c r="D152" s="248"/>
      <c r="E152" s="244"/>
      <c r="F152" s="241"/>
      <c r="G152" s="238"/>
      <c r="H152" s="239">
        <v>0.15</v>
      </c>
      <c r="I152" s="240"/>
      <c r="K152" s="233"/>
    </row>
    <row r="153" spans="1:11" x14ac:dyDescent="0.2">
      <c r="A153" s="234" t="s">
        <v>78</v>
      </c>
      <c r="B153" s="234" t="s">
        <v>296</v>
      </c>
      <c r="C153" s="235"/>
      <c r="D153" s="236">
        <v>0.107</v>
      </c>
      <c r="E153" s="243">
        <v>0.161</v>
      </c>
      <c r="F153" s="241"/>
      <c r="G153" s="238"/>
      <c r="H153" s="239">
        <v>0.15</v>
      </c>
      <c r="I153" s="240"/>
      <c r="K153" s="233"/>
    </row>
    <row r="154" spans="1:11" x14ac:dyDescent="0.2">
      <c r="A154" s="234" t="s">
        <v>78</v>
      </c>
      <c r="B154" s="234" t="s">
        <v>297</v>
      </c>
      <c r="C154" s="235"/>
      <c r="D154" s="236">
        <v>8.8999999999999996E-2</v>
      </c>
      <c r="E154" s="243">
        <v>0.13300000000000001</v>
      </c>
      <c r="F154" s="241"/>
      <c r="G154" s="238"/>
      <c r="H154" s="239">
        <v>0.15</v>
      </c>
      <c r="I154" s="240"/>
      <c r="K154" s="233"/>
    </row>
    <row r="155" spans="1:11" x14ac:dyDescent="0.2">
      <c r="A155" s="234" t="s">
        <v>78</v>
      </c>
      <c r="B155" s="234" t="s">
        <v>298</v>
      </c>
      <c r="C155" s="235"/>
      <c r="D155" s="248"/>
      <c r="E155" s="244"/>
      <c r="F155" s="241"/>
      <c r="G155" s="238"/>
      <c r="H155" s="239">
        <v>0.15</v>
      </c>
      <c r="I155" s="240"/>
      <c r="K155" s="233"/>
    </row>
    <row r="156" spans="1:11" x14ac:dyDescent="0.2">
      <c r="A156" s="234" t="s">
        <v>78</v>
      </c>
      <c r="B156" s="234" t="s">
        <v>299</v>
      </c>
      <c r="C156" s="235"/>
      <c r="D156" s="248"/>
      <c r="E156" s="244"/>
      <c r="F156" s="241"/>
      <c r="G156" s="238"/>
      <c r="H156" s="239">
        <v>0.15</v>
      </c>
      <c r="I156" s="240"/>
      <c r="K156" s="233"/>
    </row>
    <row r="157" spans="1:11" x14ac:dyDescent="0.2">
      <c r="A157" s="234" t="s">
        <v>78</v>
      </c>
      <c r="B157" s="234" t="s">
        <v>300</v>
      </c>
      <c r="C157" s="235"/>
      <c r="D157" s="248"/>
      <c r="E157" s="244"/>
      <c r="F157" s="241"/>
      <c r="G157" s="238"/>
      <c r="H157" s="239">
        <v>0.15</v>
      </c>
      <c r="I157" s="240"/>
      <c r="K157" s="233"/>
    </row>
    <row r="158" spans="1:11" x14ac:dyDescent="0.2">
      <c r="A158" s="234" t="s">
        <v>78</v>
      </c>
      <c r="B158" s="234" t="s">
        <v>301</v>
      </c>
      <c r="C158" s="235"/>
      <c r="D158" s="248"/>
      <c r="E158" s="244"/>
      <c r="F158" s="241"/>
      <c r="G158" s="238"/>
      <c r="H158" s="239">
        <v>0.15</v>
      </c>
      <c r="I158" s="240"/>
      <c r="K158" s="233"/>
    </row>
    <row r="159" spans="1:11" x14ac:dyDescent="0.2">
      <c r="A159" s="234" t="s">
        <v>60</v>
      </c>
      <c r="B159" s="234" t="s">
        <v>302</v>
      </c>
      <c r="C159" s="242">
        <v>8.4000000000000005E-2</v>
      </c>
      <c r="D159" s="236">
        <v>0.16900000000000001</v>
      </c>
      <c r="E159" s="244"/>
      <c r="F159" s="241" t="s">
        <v>303</v>
      </c>
      <c r="G159" s="238" t="s">
        <v>304</v>
      </c>
      <c r="H159" s="239">
        <v>0.15</v>
      </c>
      <c r="I159" s="240"/>
      <c r="K159" s="247">
        <v>0.13100000000000001</v>
      </c>
    </row>
    <row r="160" spans="1:11" x14ac:dyDescent="0.2">
      <c r="A160" s="234" t="s">
        <v>78</v>
      </c>
      <c r="B160" s="234" t="s">
        <v>305</v>
      </c>
      <c r="C160" s="235"/>
      <c r="D160" s="236">
        <v>0.13600000000000001</v>
      </c>
      <c r="E160" s="244"/>
      <c r="F160" s="241"/>
      <c r="G160" s="238"/>
      <c r="H160" s="239">
        <v>0.25</v>
      </c>
      <c r="I160" s="245">
        <v>0.2</v>
      </c>
      <c r="K160" s="233"/>
    </row>
    <row r="161" spans="1:11" x14ac:dyDescent="0.2">
      <c r="A161" s="234" t="s">
        <v>306</v>
      </c>
      <c r="B161" s="234" t="s">
        <v>307</v>
      </c>
      <c r="C161" s="235"/>
      <c r="D161" s="236">
        <v>0.26700000000000002</v>
      </c>
      <c r="E161" s="244"/>
      <c r="F161" s="241"/>
      <c r="G161" s="238"/>
      <c r="H161" s="239"/>
      <c r="I161" s="240"/>
      <c r="K161" s="233"/>
    </row>
    <row r="162" spans="1:11" x14ac:dyDescent="0.2">
      <c r="A162" s="234" t="s">
        <v>60</v>
      </c>
      <c r="B162" s="234" t="s">
        <v>307</v>
      </c>
      <c r="C162" s="242">
        <v>0.19500000000000001</v>
      </c>
      <c r="D162" s="251">
        <v>0.39</v>
      </c>
      <c r="E162" s="244"/>
      <c r="F162" s="241" t="s">
        <v>308</v>
      </c>
      <c r="G162" s="238" t="s">
        <v>309</v>
      </c>
      <c r="H162" s="239">
        <v>0.25</v>
      </c>
      <c r="I162" s="240"/>
      <c r="K162" s="247">
        <v>0.23899999999999999</v>
      </c>
    </row>
    <row r="163" spans="1:11" x14ac:dyDescent="0.2">
      <c r="A163" s="234" t="s">
        <v>60</v>
      </c>
      <c r="B163" s="234" t="s">
        <v>310</v>
      </c>
      <c r="C163" s="242">
        <v>0.106</v>
      </c>
      <c r="D163" s="236">
        <v>0.21190000000000001</v>
      </c>
      <c r="E163" s="244"/>
      <c r="F163" s="241" t="s">
        <v>311</v>
      </c>
      <c r="G163" s="238" t="s">
        <v>312</v>
      </c>
      <c r="H163" s="239">
        <v>0.2</v>
      </c>
      <c r="I163" s="240"/>
      <c r="K163" s="247">
        <v>0.114</v>
      </c>
    </row>
    <row r="164" spans="1:11" x14ac:dyDescent="0.2">
      <c r="A164" s="234" t="s">
        <v>60</v>
      </c>
      <c r="B164" s="234" t="s">
        <v>313</v>
      </c>
      <c r="C164" s="235"/>
      <c r="D164" s="236">
        <v>4.4999999999999998E-2</v>
      </c>
      <c r="E164" s="243">
        <v>6.8000000000000005E-2</v>
      </c>
      <c r="F164" s="241" t="s">
        <v>314</v>
      </c>
      <c r="G164" s="238" t="s">
        <v>315</v>
      </c>
      <c r="H164" s="239">
        <v>7.0000000000000007E-2</v>
      </c>
      <c r="I164" s="240"/>
      <c r="K164" s="233"/>
    </row>
    <row r="165" spans="1:11" x14ac:dyDescent="0.2">
      <c r="A165" s="234" t="s">
        <v>60</v>
      </c>
      <c r="B165" s="234" t="s">
        <v>316</v>
      </c>
      <c r="C165" s="235"/>
      <c r="D165" s="236">
        <v>0.16800000000000001</v>
      </c>
      <c r="E165" s="244"/>
      <c r="F165" s="241"/>
      <c r="G165" s="238"/>
      <c r="H165" s="239">
        <v>0.25</v>
      </c>
      <c r="I165" s="240"/>
      <c r="K165" s="233"/>
    </row>
    <row r="166" spans="1:11" x14ac:dyDescent="0.2">
      <c r="A166" s="234" t="s">
        <v>78</v>
      </c>
      <c r="B166" s="234" t="s">
        <v>317</v>
      </c>
      <c r="C166" s="235"/>
      <c r="D166" s="236">
        <v>0.193</v>
      </c>
      <c r="E166" s="244"/>
      <c r="F166" s="241"/>
      <c r="G166" s="238"/>
      <c r="H166" s="239"/>
      <c r="I166" s="240"/>
      <c r="K166" s="233"/>
    </row>
    <row r="167" spans="1:11" x14ac:dyDescent="0.2">
      <c r="A167" s="234" t="s">
        <v>60</v>
      </c>
      <c r="B167" s="234" t="s">
        <v>318</v>
      </c>
      <c r="C167" s="235"/>
      <c r="D167" s="236">
        <v>0.16800000000000001</v>
      </c>
      <c r="E167" s="244"/>
      <c r="F167" s="241"/>
      <c r="G167" s="238"/>
      <c r="H167" s="239"/>
      <c r="I167" s="240"/>
      <c r="K167" s="233"/>
    </row>
    <row r="168" spans="1:11" x14ac:dyDescent="0.2">
      <c r="A168" s="234" t="s">
        <v>60</v>
      </c>
      <c r="B168" s="234" t="s">
        <v>319</v>
      </c>
      <c r="C168" s="242">
        <v>0.111</v>
      </c>
      <c r="D168" s="236">
        <v>0.22109999999999999</v>
      </c>
      <c r="E168" s="244"/>
      <c r="F168" s="241" t="s">
        <v>103</v>
      </c>
      <c r="G168" s="238" t="s">
        <v>104</v>
      </c>
      <c r="H168" s="239">
        <v>0.21</v>
      </c>
      <c r="I168" s="240"/>
      <c r="K168" s="247">
        <v>0.17899999999999999</v>
      </c>
    </row>
    <row r="169" spans="1:11" x14ac:dyDescent="0.2">
      <c r="A169" s="234" t="s">
        <v>60</v>
      </c>
      <c r="B169" s="234" t="s">
        <v>320</v>
      </c>
      <c r="C169" s="235"/>
      <c r="D169" s="248"/>
      <c r="E169" s="244"/>
      <c r="F169" s="241" t="s">
        <v>321</v>
      </c>
      <c r="G169" s="238" t="s">
        <v>322</v>
      </c>
      <c r="H169" s="239">
        <v>0.2</v>
      </c>
      <c r="I169" s="240"/>
      <c r="K169" s="233"/>
    </row>
    <row r="170" spans="1:11" x14ac:dyDescent="0.2">
      <c r="A170" s="234" t="s">
        <v>60</v>
      </c>
      <c r="B170" s="234" t="s">
        <v>323</v>
      </c>
      <c r="C170" s="235"/>
      <c r="D170" s="248"/>
      <c r="E170" s="244"/>
      <c r="F170" s="241" t="s">
        <v>324</v>
      </c>
      <c r="G170" s="238" t="s">
        <v>325</v>
      </c>
      <c r="H170" s="239">
        <v>0.2</v>
      </c>
      <c r="I170" s="245">
        <v>0.25</v>
      </c>
      <c r="K170" s="233"/>
    </row>
    <row r="171" spans="1:11" x14ac:dyDescent="0.2">
      <c r="A171" s="234" t="s">
        <v>60</v>
      </c>
      <c r="B171" s="234" t="s">
        <v>326</v>
      </c>
      <c r="C171" s="235"/>
      <c r="D171" s="251">
        <v>0.08</v>
      </c>
      <c r="E171" s="243">
        <v>0.121</v>
      </c>
      <c r="F171" s="241"/>
      <c r="G171" s="238"/>
      <c r="H171" s="239"/>
      <c r="I171" s="240"/>
      <c r="K171" s="233"/>
    </row>
    <row r="172" spans="1:11" x14ac:dyDescent="0.2">
      <c r="A172" s="234" t="s">
        <v>200</v>
      </c>
      <c r="B172" s="234" t="s">
        <v>327</v>
      </c>
      <c r="C172" s="235"/>
      <c r="D172" s="248"/>
      <c r="E172" s="244"/>
      <c r="F172" s="241" t="s">
        <v>328</v>
      </c>
      <c r="G172" s="238" t="s">
        <v>329</v>
      </c>
      <c r="H172" s="239">
        <v>7.3999999999999996E-2</v>
      </c>
      <c r="I172" s="240"/>
      <c r="K172" s="233"/>
    </row>
    <row r="173" spans="1:11" x14ac:dyDescent="0.2">
      <c r="A173" s="234" t="s">
        <v>105</v>
      </c>
      <c r="B173" s="234" t="s">
        <v>327</v>
      </c>
      <c r="C173" s="235"/>
      <c r="D173" s="248"/>
      <c r="E173" s="244"/>
      <c r="F173" s="241" t="s">
        <v>330</v>
      </c>
      <c r="G173" s="238" t="s">
        <v>331</v>
      </c>
      <c r="H173" s="239">
        <v>0.2</v>
      </c>
      <c r="I173" s="240"/>
      <c r="K173" s="233"/>
    </row>
    <row r="174" spans="1:11" x14ac:dyDescent="0.2">
      <c r="A174" s="234" t="s">
        <v>78</v>
      </c>
      <c r="B174" s="234" t="s">
        <v>327</v>
      </c>
      <c r="C174" s="235"/>
      <c r="D174" s="236">
        <v>5.5E-2</v>
      </c>
      <c r="E174" s="244"/>
      <c r="F174" s="241" t="s">
        <v>332</v>
      </c>
      <c r="G174" s="238" t="s">
        <v>333</v>
      </c>
      <c r="H174" s="239">
        <v>7.3999999999999996E-2</v>
      </c>
      <c r="I174" s="240" t="s">
        <v>334</v>
      </c>
      <c r="K174" s="247">
        <v>8.5000000000000006E-2</v>
      </c>
    </row>
    <row r="175" spans="1:11" x14ac:dyDescent="0.2">
      <c r="A175" s="234" t="s">
        <v>60</v>
      </c>
      <c r="B175" s="234" t="s">
        <v>327</v>
      </c>
      <c r="C175" s="235"/>
      <c r="D175" s="236">
        <v>6.9599999999999995E-2</v>
      </c>
      <c r="E175" s="244"/>
      <c r="F175" s="241"/>
      <c r="G175" s="238"/>
      <c r="H175" s="239"/>
      <c r="I175" s="240"/>
      <c r="K175" s="233"/>
    </row>
    <row r="176" spans="1:11" x14ac:dyDescent="0.2">
      <c r="A176" s="234" t="s">
        <v>65</v>
      </c>
      <c r="B176" s="234" t="s">
        <v>327</v>
      </c>
      <c r="C176" s="235"/>
      <c r="D176" s="248"/>
      <c r="E176" s="244"/>
      <c r="F176" s="241" t="s">
        <v>328</v>
      </c>
      <c r="G176" s="238" t="s">
        <v>329</v>
      </c>
      <c r="H176" s="239">
        <v>0.1</v>
      </c>
      <c r="I176" s="240"/>
      <c r="K176" s="233"/>
    </row>
    <row r="177" spans="1:11" ht="25.5" customHeight="1" x14ac:dyDescent="0.2">
      <c r="A177" s="234" t="s">
        <v>335</v>
      </c>
      <c r="B177" s="234" t="s">
        <v>336</v>
      </c>
      <c r="C177" s="235"/>
      <c r="D177" s="236">
        <v>0.38500000000000001</v>
      </c>
      <c r="E177" s="244"/>
      <c r="F177" s="241"/>
      <c r="G177" s="238"/>
      <c r="H177" s="239"/>
      <c r="I177" s="240"/>
      <c r="K177" s="233"/>
    </row>
    <row r="178" spans="1:11" ht="25.5" customHeight="1" x14ac:dyDescent="0.2">
      <c r="A178" s="234" t="s">
        <v>337</v>
      </c>
      <c r="B178" s="234" t="s">
        <v>336</v>
      </c>
      <c r="C178" s="235"/>
      <c r="D178" s="236">
        <v>9.1999999999999998E-2</v>
      </c>
      <c r="E178" s="244"/>
      <c r="F178" s="241"/>
      <c r="G178" s="238"/>
      <c r="H178" s="239"/>
      <c r="I178" s="240"/>
      <c r="K178" s="233"/>
    </row>
    <row r="179" spans="1:11" x14ac:dyDescent="0.2">
      <c r="A179" s="234" t="s">
        <v>78</v>
      </c>
      <c r="B179" s="234" t="s">
        <v>338</v>
      </c>
      <c r="C179" s="235"/>
      <c r="D179" s="236">
        <v>0.61399999999999999</v>
      </c>
      <c r="E179" s="244"/>
      <c r="F179" s="241"/>
      <c r="G179" s="238"/>
      <c r="H179" s="239"/>
      <c r="I179" s="240"/>
      <c r="K179" s="233"/>
    </row>
    <row r="180" spans="1:11" x14ac:dyDescent="0.2">
      <c r="A180" s="234" t="s">
        <v>78</v>
      </c>
      <c r="B180" s="234" t="s">
        <v>339</v>
      </c>
      <c r="C180" s="235"/>
      <c r="D180" s="236">
        <v>0.16300000000000001</v>
      </c>
      <c r="E180" s="244"/>
      <c r="F180" s="241"/>
      <c r="G180" s="238"/>
      <c r="H180" s="239"/>
      <c r="I180" s="240"/>
      <c r="K180" s="233"/>
    </row>
    <row r="181" spans="1:11" x14ac:dyDescent="0.2">
      <c r="A181" s="234" t="s">
        <v>60</v>
      </c>
      <c r="B181" s="234" t="s">
        <v>340</v>
      </c>
      <c r="C181" s="235"/>
      <c r="D181" s="236">
        <v>0.11700000000000001</v>
      </c>
      <c r="E181" s="243">
        <v>0.17499999999999999</v>
      </c>
      <c r="F181" s="241"/>
      <c r="G181" s="238"/>
      <c r="H181" s="239"/>
      <c r="I181" s="240"/>
      <c r="K181" s="233"/>
    </row>
    <row r="182" spans="1:11" x14ac:dyDescent="0.2">
      <c r="A182" s="234" t="s">
        <v>78</v>
      </c>
      <c r="B182" s="234" t="s">
        <v>341</v>
      </c>
      <c r="C182" s="235"/>
      <c r="D182" s="236">
        <v>0.20200000000000001</v>
      </c>
      <c r="E182" s="244"/>
      <c r="F182" s="241"/>
      <c r="G182" s="238"/>
      <c r="H182" s="239"/>
      <c r="I182" s="240"/>
      <c r="K182" s="233"/>
    </row>
    <row r="183" spans="1:11" x14ac:dyDescent="0.2">
      <c r="A183" s="234" t="s">
        <v>60</v>
      </c>
      <c r="B183" s="234" t="s">
        <v>342</v>
      </c>
      <c r="C183" s="235"/>
      <c r="D183" s="248"/>
      <c r="E183" s="244"/>
      <c r="F183" s="249" t="s">
        <v>343</v>
      </c>
      <c r="G183" s="238" t="s">
        <v>344</v>
      </c>
      <c r="H183" s="239"/>
      <c r="I183" s="240"/>
      <c r="K183" s="233"/>
    </row>
    <row r="184" spans="1:11" x14ac:dyDescent="0.2">
      <c r="A184" s="234" t="s">
        <v>78</v>
      </c>
      <c r="B184" s="234" t="s">
        <v>345</v>
      </c>
      <c r="C184" s="242">
        <v>0.13600000000000001</v>
      </c>
      <c r="D184" s="236">
        <v>0.251</v>
      </c>
      <c r="E184" s="244"/>
      <c r="F184" s="241"/>
      <c r="G184" s="238"/>
      <c r="H184" s="239"/>
      <c r="I184" s="240"/>
      <c r="K184" s="233"/>
    </row>
    <row r="185" spans="1:11" x14ac:dyDescent="0.2">
      <c r="A185" s="234" t="s">
        <v>60</v>
      </c>
      <c r="B185" s="234" t="s">
        <v>345</v>
      </c>
      <c r="C185" s="235"/>
      <c r="D185" s="236">
        <v>0.27300000000000002</v>
      </c>
      <c r="E185" s="244"/>
      <c r="F185" s="241"/>
      <c r="G185" s="238"/>
      <c r="H185" s="239">
        <v>0.12</v>
      </c>
      <c r="I185" s="240"/>
      <c r="K185" s="233"/>
    </row>
    <row r="186" spans="1:11" x14ac:dyDescent="0.2">
      <c r="A186" s="234" t="s">
        <v>60</v>
      </c>
      <c r="B186" s="234" t="s">
        <v>346</v>
      </c>
      <c r="C186" s="235"/>
      <c r="D186" s="236">
        <v>0.1163</v>
      </c>
      <c r="E186" s="244"/>
      <c r="F186" s="241" t="s">
        <v>347</v>
      </c>
      <c r="G186" s="238" t="s">
        <v>348</v>
      </c>
      <c r="H186" s="239">
        <v>0.12</v>
      </c>
      <c r="I186" s="245">
        <v>0.3</v>
      </c>
      <c r="K186" s="247">
        <v>0.21099999999999999</v>
      </c>
    </row>
    <row r="187" spans="1:11" x14ac:dyDescent="0.2">
      <c r="A187" s="234" t="s">
        <v>60</v>
      </c>
      <c r="B187" s="234" t="s">
        <v>349</v>
      </c>
      <c r="C187" s="235"/>
      <c r="D187" s="236">
        <v>0.115</v>
      </c>
      <c r="E187" s="243">
        <v>0.17199999999999999</v>
      </c>
      <c r="F187" s="241"/>
      <c r="G187" s="238"/>
      <c r="H187" s="239"/>
      <c r="I187" s="240"/>
      <c r="K187" s="233"/>
    </row>
    <row r="188" spans="1:11" x14ac:dyDescent="0.2">
      <c r="A188" s="234" t="s">
        <v>60</v>
      </c>
      <c r="B188" s="234" t="s">
        <v>350</v>
      </c>
      <c r="C188" s="235"/>
      <c r="D188" s="236">
        <v>0.23899999999999999</v>
      </c>
      <c r="E188" s="244"/>
      <c r="F188" s="241"/>
      <c r="G188" s="238"/>
      <c r="H188" s="239"/>
      <c r="I188" s="240"/>
      <c r="K188" s="233"/>
    </row>
    <row r="189" spans="1:11" x14ac:dyDescent="0.2">
      <c r="A189" s="234" t="s">
        <v>60</v>
      </c>
      <c r="B189" s="234" t="s">
        <v>351</v>
      </c>
      <c r="C189" s="235"/>
      <c r="D189" s="236">
        <v>9.8000000000000004E-2</v>
      </c>
      <c r="E189" s="243">
        <v>0.14599999999999999</v>
      </c>
      <c r="F189" s="241"/>
      <c r="G189" s="238"/>
      <c r="H189" s="239"/>
      <c r="I189" s="240"/>
      <c r="K189" s="233"/>
    </row>
    <row r="190" spans="1:11" x14ac:dyDescent="0.2">
      <c r="A190" s="234" t="s">
        <v>161</v>
      </c>
      <c r="B190" s="234" t="s">
        <v>352</v>
      </c>
      <c r="C190" s="235"/>
      <c r="D190" s="236">
        <v>3.9699999999999999E-2</v>
      </c>
      <c r="E190" s="243">
        <v>5.8999999999999997E-2</v>
      </c>
      <c r="F190" s="241"/>
      <c r="G190" s="238"/>
      <c r="H190" s="239">
        <v>0.06</v>
      </c>
      <c r="I190" s="245">
        <v>0.06</v>
      </c>
      <c r="K190" s="233"/>
    </row>
    <row r="191" spans="1:11" x14ac:dyDescent="0.2">
      <c r="A191" s="234" t="s">
        <v>161</v>
      </c>
      <c r="B191" s="234" t="s">
        <v>353</v>
      </c>
      <c r="C191" s="235"/>
      <c r="D191" s="236">
        <v>4.19E-2</v>
      </c>
      <c r="E191" s="243">
        <v>6.3E-2</v>
      </c>
      <c r="F191" s="241"/>
      <c r="G191" s="238"/>
      <c r="H191" s="239">
        <v>7.0000000000000007E-2</v>
      </c>
      <c r="I191" s="245">
        <v>7.0000000000000007E-2</v>
      </c>
      <c r="K191" s="233"/>
    </row>
    <row r="192" spans="1:11" x14ac:dyDescent="0.2">
      <c r="A192" s="234" t="s">
        <v>161</v>
      </c>
      <c r="B192" s="234" t="s">
        <v>354</v>
      </c>
      <c r="C192" s="235"/>
      <c r="D192" s="251">
        <v>0.03</v>
      </c>
      <c r="E192" s="243">
        <v>4.4999999999999998E-2</v>
      </c>
      <c r="F192" s="241" t="s">
        <v>355</v>
      </c>
      <c r="G192" s="238" t="s">
        <v>356</v>
      </c>
      <c r="H192" s="239">
        <v>0.2</v>
      </c>
      <c r="I192" s="240"/>
      <c r="K192" s="233"/>
    </row>
    <row r="193" spans="1:11" x14ac:dyDescent="0.2">
      <c r="A193" s="234" t="s">
        <v>161</v>
      </c>
      <c r="B193" s="234" t="s">
        <v>357</v>
      </c>
      <c r="C193" s="235"/>
      <c r="D193" s="251">
        <v>0.03</v>
      </c>
      <c r="E193" s="243">
        <v>4.4999999999999998E-2</v>
      </c>
      <c r="F193" s="241" t="s">
        <v>358</v>
      </c>
      <c r="G193" s="238" t="s">
        <v>359</v>
      </c>
      <c r="H193" s="239">
        <v>0.2</v>
      </c>
      <c r="I193" s="240"/>
      <c r="K193" s="233"/>
    </row>
    <row r="194" spans="1:11" x14ac:dyDescent="0.2">
      <c r="A194" s="234" t="s">
        <v>161</v>
      </c>
      <c r="B194" s="234" t="s">
        <v>360</v>
      </c>
      <c r="C194" s="235"/>
      <c r="D194" s="236">
        <v>2.5100000000000001E-2</v>
      </c>
      <c r="E194" s="244"/>
      <c r="F194" s="241"/>
      <c r="G194" s="238"/>
      <c r="H194" s="239"/>
      <c r="I194" s="240"/>
      <c r="K194" s="233"/>
    </row>
    <row r="195" spans="1:11" x14ac:dyDescent="0.2">
      <c r="A195" s="234" t="s">
        <v>78</v>
      </c>
      <c r="B195" s="234" t="s">
        <v>361</v>
      </c>
      <c r="C195" s="235"/>
      <c r="D195" s="236">
        <v>0.152</v>
      </c>
      <c r="E195" s="244"/>
      <c r="F195" s="241"/>
      <c r="G195" s="238"/>
      <c r="H195" s="239"/>
      <c r="I195" s="240"/>
      <c r="K195" s="233"/>
    </row>
    <row r="196" spans="1:11" x14ac:dyDescent="0.2">
      <c r="A196" s="234" t="s">
        <v>78</v>
      </c>
      <c r="B196" s="234" t="s">
        <v>362</v>
      </c>
      <c r="C196" s="235"/>
      <c r="D196" s="236">
        <v>0.15479999999999999</v>
      </c>
      <c r="E196" s="243">
        <v>0.26600000000000001</v>
      </c>
      <c r="F196" s="241" t="s">
        <v>363</v>
      </c>
      <c r="G196" s="238" t="s">
        <v>364</v>
      </c>
      <c r="H196" s="239">
        <v>0.25</v>
      </c>
      <c r="I196" s="240"/>
      <c r="K196" s="233"/>
    </row>
    <row r="197" spans="1:11" x14ac:dyDescent="0.2">
      <c r="A197" s="234" t="s">
        <v>78</v>
      </c>
      <c r="B197" s="234" t="s">
        <v>365</v>
      </c>
      <c r="C197" s="235"/>
      <c r="D197" s="236">
        <v>0.45100000000000001</v>
      </c>
      <c r="E197" s="244"/>
      <c r="F197" s="241"/>
      <c r="G197" s="238"/>
      <c r="H197" s="239"/>
      <c r="I197" s="240"/>
      <c r="K197" s="233"/>
    </row>
    <row r="198" spans="1:11" x14ac:dyDescent="0.2">
      <c r="A198" s="234" t="s">
        <v>65</v>
      </c>
      <c r="B198" s="234" t="s">
        <v>366</v>
      </c>
      <c r="C198" s="235"/>
      <c r="D198" s="251">
        <v>0.43</v>
      </c>
      <c r="E198" s="244"/>
      <c r="F198" s="241"/>
      <c r="G198" s="238"/>
      <c r="H198" s="239"/>
      <c r="I198" s="240"/>
      <c r="K198" s="233"/>
    </row>
    <row r="199" spans="1:11" x14ac:dyDescent="0.2">
      <c r="A199" s="234" t="s">
        <v>65</v>
      </c>
      <c r="B199" s="234" t="s">
        <v>367</v>
      </c>
      <c r="C199" s="235"/>
      <c r="D199" s="236">
        <v>0.46500000000000002</v>
      </c>
      <c r="E199" s="244"/>
      <c r="F199" s="241"/>
      <c r="G199" s="238"/>
      <c r="H199" s="239"/>
      <c r="I199" s="240"/>
      <c r="K199" s="233"/>
    </row>
    <row r="200" spans="1:11" x14ac:dyDescent="0.2">
      <c r="A200" s="234" t="s">
        <v>60</v>
      </c>
      <c r="B200" s="234" t="s">
        <v>368</v>
      </c>
      <c r="C200" s="242">
        <v>6.8000000000000005E-2</v>
      </c>
      <c r="D200" s="236">
        <v>0.13500000000000001</v>
      </c>
      <c r="E200" s="244"/>
      <c r="F200" s="241"/>
      <c r="G200" s="238"/>
      <c r="H200" s="239">
        <v>0.19</v>
      </c>
      <c r="I200" s="240" t="s">
        <v>72</v>
      </c>
      <c r="K200" s="233"/>
    </row>
    <row r="201" spans="1:11" x14ac:dyDescent="0.2">
      <c r="A201" s="234" t="s">
        <v>60</v>
      </c>
      <c r="B201" s="234" t="s">
        <v>369</v>
      </c>
      <c r="C201" s="235"/>
      <c r="D201" s="248"/>
      <c r="E201" s="244"/>
      <c r="F201" s="241"/>
      <c r="G201" s="238"/>
      <c r="H201" s="239">
        <v>0.12</v>
      </c>
      <c r="I201" s="240" t="s">
        <v>72</v>
      </c>
      <c r="K201" s="233"/>
    </row>
    <row r="202" spans="1:11" x14ac:dyDescent="0.2">
      <c r="A202" s="234" t="s">
        <v>105</v>
      </c>
      <c r="B202" s="234" t="s">
        <v>370</v>
      </c>
      <c r="C202" s="235"/>
      <c r="D202" s="248"/>
      <c r="E202" s="244"/>
      <c r="F202" s="241" t="s">
        <v>371</v>
      </c>
      <c r="G202" s="238" t="s">
        <v>372</v>
      </c>
      <c r="H202" s="239">
        <v>0.2</v>
      </c>
      <c r="I202" s="245">
        <v>0.2</v>
      </c>
      <c r="K202" s="233"/>
    </row>
    <row r="203" spans="1:11" x14ac:dyDescent="0.2">
      <c r="A203" s="234" t="s">
        <v>60</v>
      </c>
      <c r="B203" s="234" t="s">
        <v>370</v>
      </c>
      <c r="C203" s="235"/>
      <c r="D203" s="251">
        <v>0.08</v>
      </c>
      <c r="E203" s="244"/>
      <c r="F203" s="241"/>
      <c r="G203" s="238"/>
      <c r="H203" s="239">
        <v>0.12</v>
      </c>
      <c r="I203" s="245">
        <v>0.25</v>
      </c>
      <c r="K203" s="233"/>
    </row>
    <row r="204" spans="1:11" x14ac:dyDescent="0.2">
      <c r="A204" s="234" t="s">
        <v>60</v>
      </c>
      <c r="B204" s="234" t="s">
        <v>373</v>
      </c>
      <c r="C204" s="242">
        <v>8.4000000000000005E-2</v>
      </c>
      <c r="D204" s="236">
        <v>0.16800000000000001</v>
      </c>
      <c r="E204" s="244"/>
      <c r="F204" s="241"/>
      <c r="G204" s="238"/>
      <c r="H204" s="239">
        <v>0.22</v>
      </c>
      <c r="I204" s="240" t="s">
        <v>72</v>
      </c>
      <c r="K204" s="233"/>
    </row>
    <row r="205" spans="1:11" x14ac:dyDescent="0.2">
      <c r="A205" s="234" t="s">
        <v>60</v>
      </c>
      <c r="B205" s="234" t="s">
        <v>374</v>
      </c>
      <c r="C205" s="235"/>
      <c r="D205" s="251">
        <v>0.08</v>
      </c>
      <c r="E205" s="252">
        <v>0.12</v>
      </c>
      <c r="F205" s="241"/>
      <c r="G205" s="238"/>
      <c r="H205" s="239"/>
      <c r="I205" s="240"/>
      <c r="K205" s="233"/>
    </row>
    <row r="206" spans="1:11" x14ac:dyDescent="0.2">
      <c r="A206" s="234" t="s">
        <v>60</v>
      </c>
      <c r="B206" s="234" t="s">
        <v>375</v>
      </c>
      <c r="C206" s="235"/>
      <c r="D206" s="236">
        <v>8.5999999999999993E-2</v>
      </c>
      <c r="E206" s="243">
        <v>0.129</v>
      </c>
      <c r="F206" s="241"/>
      <c r="G206" s="238"/>
      <c r="H206" s="239"/>
      <c r="I206" s="240"/>
      <c r="K206" s="233"/>
    </row>
    <row r="207" spans="1:11" x14ac:dyDescent="0.2">
      <c r="A207" s="234" t="s">
        <v>60</v>
      </c>
      <c r="B207" s="234" t="s">
        <v>376</v>
      </c>
      <c r="C207" s="235"/>
      <c r="D207" s="248"/>
      <c r="E207" s="244"/>
      <c r="F207" s="241"/>
      <c r="G207" s="238"/>
      <c r="H207" s="239">
        <v>0.2</v>
      </c>
      <c r="I207" s="240"/>
      <c r="K207" s="233"/>
    </row>
    <row r="208" spans="1:11" x14ac:dyDescent="0.2">
      <c r="A208" s="234" t="s">
        <v>60</v>
      </c>
      <c r="B208" s="234" t="s">
        <v>377</v>
      </c>
      <c r="C208" s="235"/>
      <c r="D208" s="236">
        <v>0.14979999999999999</v>
      </c>
      <c r="E208" s="244"/>
      <c r="F208" s="241"/>
      <c r="G208" s="238"/>
      <c r="H208" s="239"/>
      <c r="I208" s="240"/>
      <c r="K208" s="233"/>
    </row>
    <row r="209" spans="1:11" x14ac:dyDescent="0.2">
      <c r="A209" s="234" t="s">
        <v>60</v>
      </c>
      <c r="B209" s="234" t="s">
        <v>378</v>
      </c>
      <c r="C209" s="235"/>
      <c r="D209" s="236">
        <v>0.32900000000000001</v>
      </c>
      <c r="E209" s="244"/>
      <c r="F209" s="241" t="s">
        <v>379</v>
      </c>
      <c r="G209" s="238" t="s">
        <v>380</v>
      </c>
      <c r="H209" s="239">
        <v>0.25</v>
      </c>
      <c r="I209" s="240"/>
      <c r="K209" s="233">
        <v>15.3</v>
      </c>
    </row>
    <row r="210" spans="1:11" x14ac:dyDescent="0.2">
      <c r="A210" s="234" t="s">
        <v>60</v>
      </c>
      <c r="B210" s="234" t="s">
        <v>381</v>
      </c>
      <c r="C210" s="235"/>
      <c r="D210" s="251">
        <v>0.24</v>
      </c>
      <c r="E210" s="244"/>
      <c r="F210" s="241" t="s">
        <v>382</v>
      </c>
      <c r="G210" s="238" t="s">
        <v>383</v>
      </c>
      <c r="H210" s="239"/>
      <c r="I210" s="240"/>
      <c r="K210" s="233"/>
    </row>
    <row r="211" spans="1:11" ht="25.5" customHeight="1" x14ac:dyDescent="0.2">
      <c r="A211" s="234" t="s">
        <v>60</v>
      </c>
      <c r="B211" s="234" t="s">
        <v>384</v>
      </c>
      <c r="C211" s="235"/>
      <c r="D211" s="236">
        <v>0.245</v>
      </c>
      <c r="E211" s="244"/>
      <c r="F211" s="241"/>
      <c r="G211" s="238"/>
      <c r="H211" s="239"/>
      <c r="I211" s="240"/>
      <c r="K211" s="233"/>
    </row>
    <row r="212" spans="1:11" x14ac:dyDescent="0.2">
      <c r="A212" s="234" t="s">
        <v>60</v>
      </c>
      <c r="B212" s="234" t="s">
        <v>385</v>
      </c>
      <c r="C212" s="235"/>
      <c r="D212" s="236">
        <v>6.8000000000000005E-2</v>
      </c>
      <c r="E212" s="244"/>
      <c r="F212" s="241"/>
      <c r="G212" s="238"/>
      <c r="H212" s="239"/>
      <c r="I212" s="240"/>
      <c r="K212" s="233"/>
    </row>
    <row r="213" spans="1:11" x14ac:dyDescent="0.2">
      <c r="A213" s="234" t="s">
        <v>386</v>
      </c>
      <c r="B213" s="234" t="s">
        <v>387</v>
      </c>
      <c r="C213" s="235"/>
      <c r="D213" s="236">
        <v>0.17699999999999999</v>
      </c>
      <c r="E213" s="244"/>
      <c r="F213" s="241"/>
      <c r="G213" s="238"/>
      <c r="H213" s="239"/>
      <c r="I213" s="240"/>
      <c r="K213" s="233"/>
    </row>
    <row r="214" spans="1:11" x14ac:dyDescent="0.2">
      <c r="A214" s="234" t="s">
        <v>60</v>
      </c>
      <c r="B214" s="234" t="s">
        <v>388</v>
      </c>
      <c r="C214" s="235"/>
      <c r="D214" s="236">
        <v>0.36499999999999999</v>
      </c>
      <c r="E214" s="244"/>
      <c r="F214" s="241"/>
      <c r="G214" s="238"/>
      <c r="H214" s="239"/>
      <c r="I214" s="240"/>
      <c r="K214" s="233"/>
    </row>
    <row r="215" spans="1:11" x14ac:dyDescent="0.2">
      <c r="A215" s="234" t="s">
        <v>60</v>
      </c>
      <c r="B215" s="234" t="s">
        <v>389</v>
      </c>
      <c r="C215" s="235"/>
      <c r="D215" s="236">
        <v>0.29599999999999999</v>
      </c>
      <c r="E215" s="244"/>
      <c r="F215" s="241"/>
      <c r="G215" s="238"/>
      <c r="H215" s="239"/>
      <c r="I215" s="240"/>
      <c r="K215" s="233"/>
    </row>
    <row r="216" spans="1:11" x14ac:dyDescent="0.2">
      <c r="A216" s="234" t="s">
        <v>60</v>
      </c>
      <c r="B216" s="234" t="s">
        <v>390</v>
      </c>
      <c r="C216" s="242">
        <v>0.153</v>
      </c>
      <c r="D216" s="236">
        <v>0.307</v>
      </c>
      <c r="E216" s="244"/>
      <c r="F216" s="241" t="s">
        <v>391</v>
      </c>
      <c r="G216" s="238" t="s">
        <v>170</v>
      </c>
      <c r="H216" s="239">
        <v>0.2</v>
      </c>
      <c r="I216" s="245">
        <v>0.2</v>
      </c>
      <c r="K216" s="250">
        <v>0.1</v>
      </c>
    </row>
    <row r="217" spans="1:11" x14ac:dyDescent="0.2">
      <c r="A217" s="234" t="s">
        <v>78</v>
      </c>
      <c r="B217" s="234" t="s">
        <v>392</v>
      </c>
      <c r="C217" s="235"/>
      <c r="D217" s="236">
        <v>0.248</v>
      </c>
      <c r="E217" s="244"/>
      <c r="F217" s="241"/>
      <c r="G217" s="238"/>
      <c r="H217" s="239"/>
      <c r="I217" s="240"/>
      <c r="K217" s="233"/>
    </row>
    <row r="218" spans="1:11" x14ac:dyDescent="0.2">
      <c r="A218" s="234" t="s">
        <v>60</v>
      </c>
      <c r="B218" s="234" t="s">
        <v>393</v>
      </c>
      <c r="C218" s="235"/>
      <c r="D218" s="236">
        <v>0.1724</v>
      </c>
      <c r="E218" s="244"/>
      <c r="F218" s="241"/>
      <c r="G218" s="238"/>
      <c r="H218" s="239"/>
      <c r="I218" s="240"/>
      <c r="K218" s="233"/>
    </row>
    <row r="219" spans="1:11" x14ac:dyDescent="0.2">
      <c r="A219" s="234" t="s">
        <v>200</v>
      </c>
      <c r="B219" s="234" t="s">
        <v>394</v>
      </c>
      <c r="C219" s="235"/>
      <c r="D219" s="248"/>
      <c r="E219" s="244"/>
      <c r="F219" s="241" t="s">
        <v>328</v>
      </c>
      <c r="G219" s="238" t="s">
        <v>329</v>
      </c>
      <c r="H219" s="239">
        <v>0.2</v>
      </c>
      <c r="I219" s="240"/>
      <c r="K219" s="233"/>
    </row>
    <row r="220" spans="1:11" x14ac:dyDescent="0.2">
      <c r="A220" s="234" t="s">
        <v>161</v>
      </c>
      <c r="B220" s="234" t="s">
        <v>394</v>
      </c>
      <c r="C220" s="242">
        <v>0.152</v>
      </c>
      <c r="D220" s="236">
        <v>0.30399999999999999</v>
      </c>
      <c r="E220" s="244"/>
      <c r="F220" s="241" t="s">
        <v>395</v>
      </c>
      <c r="G220" s="238" t="s">
        <v>396</v>
      </c>
      <c r="H220" s="239">
        <v>0.2</v>
      </c>
      <c r="I220" s="240"/>
      <c r="K220" s="233"/>
    </row>
    <row r="221" spans="1:11" x14ac:dyDescent="0.2">
      <c r="A221" s="234" t="s">
        <v>105</v>
      </c>
      <c r="B221" s="234" t="s">
        <v>394</v>
      </c>
      <c r="C221" s="235"/>
      <c r="D221" s="248"/>
      <c r="E221" s="244"/>
      <c r="F221" s="241" t="s">
        <v>397</v>
      </c>
      <c r="G221" s="238" t="s">
        <v>398</v>
      </c>
      <c r="H221" s="239">
        <v>0.2</v>
      </c>
      <c r="I221" s="240"/>
      <c r="K221" s="233"/>
    </row>
    <row r="222" spans="1:11" x14ac:dyDescent="0.2">
      <c r="A222" s="234" t="s">
        <v>60</v>
      </c>
      <c r="B222" s="234" t="s">
        <v>399</v>
      </c>
      <c r="C222" s="242">
        <v>5.7000000000000002E-2</v>
      </c>
      <c r="D222" s="236">
        <v>0.114</v>
      </c>
      <c r="E222" s="244"/>
      <c r="F222" s="241" t="s">
        <v>400</v>
      </c>
      <c r="G222" s="238" t="s">
        <v>401</v>
      </c>
      <c r="H222" s="239">
        <v>0.15</v>
      </c>
      <c r="I222" s="245">
        <v>0.2</v>
      </c>
      <c r="K222" s="247">
        <v>0.128</v>
      </c>
    </row>
    <row r="223" spans="1:11" x14ac:dyDescent="0.2">
      <c r="A223" s="234" t="s">
        <v>60</v>
      </c>
      <c r="B223" s="234" t="s">
        <v>402</v>
      </c>
      <c r="C223" s="242">
        <v>5.7000000000000002E-2</v>
      </c>
      <c r="D223" s="236">
        <v>0.114</v>
      </c>
      <c r="E223" s="244"/>
      <c r="F223" s="241"/>
      <c r="G223" s="238"/>
      <c r="H223" s="239">
        <v>0.15</v>
      </c>
      <c r="I223" s="245">
        <v>0.2</v>
      </c>
      <c r="K223" s="233"/>
    </row>
    <row r="224" spans="1:11" x14ac:dyDescent="0.2">
      <c r="A224" s="234" t="s">
        <v>60</v>
      </c>
      <c r="B224" s="234" t="s">
        <v>403</v>
      </c>
      <c r="C224" s="235"/>
      <c r="D224" s="236">
        <v>4.1000000000000002E-2</v>
      </c>
      <c r="E224" s="243">
        <v>6.0999999999999999E-2</v>
      </c>
      <c r="F224" s="241"/>
      <c r="G224" s="238"/>
      <c r="H224" s="239"/>
      <c r="I224" s="245">
        <v>0.3</v>
      </c>
      <c r="K224" s="233"/>
    </row>
    <row r="225" spans="1:11" x14ac:dyDescent="0.2">
      <c r="A225" s="234" t="s">
        <v>60</v>
      </c>
      <c r="B225" s="234" t="s">
        <v>404</v>
      </c>
      <c r="C225" s="235"/>
      <c r="D225" s="236">
        <v>3.6999999999999998E-2</v>
      </c>
      <c r="E225" s="243">
        <v>5.6000000000000001E-2</v>
      </c>
      <c r="F225" s="241"/>
      <c r="G225" s="238"/>
      <c r="H225" s="239"/>
      <c r="I225" s="245">
        <v>0.3</v>
      </c>
      <c r="K225" s="233"/>
    </row>
    <row r="226" spans="1:11" x14ac:dyDescent="0.2">
      <c r="A226" s="234" t="s">
        <v>60</v>
      </c>
      <c r="B226" s="234" t="s">
        <v>405</v>
      </c>
      <c r="C226" s="235"/>
      <c r="D226" s="236">
        <v>3.5000000000000003E-2</v>
      </c>
      <c r="E226" s="243">
        <v>5.1999999999999998E-2</v>
      </c>
      <c r="F226" s="241"/>
      <c r="G226" s="238"/>
      <c r="H226" s="239"/>
      <c r="I226" s="245">
        <v>0.3</v>
      </c>
      <c r="K226" s="233"/>
    </row>
    <row r="227" spans="1:11" x14ac:dyDescent="0.2">
      <c r="A227" s="234" t="s">
        <v>60</v>
      </c>
      <c r="B227" s="234" t="s">
        <v>406</v>
      </c>
      <c r="C227" s="235"/>
      <c r="D227" s="236">
        <v>6.9000000000000006E-2</v>
      </c>
      <c r="E227" s="243">
        <v>0.10299999999999999</v>
      </c>
      <c r="F227" s="241"/>
      <c r="G227" s="238"/>
      <c r="H227" s="239"/>
      <c r="I227" s="245">
        <v>0.3</v>
      </c>
      <c r="K227" s="233"/>
    </row>
    <row r="228" spans="1:11" x14ac:dyDescent="0.2">
      <c r="A228" s="234" t="s">
        <v>60</v>
      </c>
      <c r="B228" s="234" t="s">
        <v>407</v>
      </c>
      <c r="C228" s="235"/>
      <c r="D228" s="236">
        <v>9.7000000000000003E-2</v>
      </c>
      <c r="E228" s="243">
        <v>0.14599999999999999</v>
      </c>
      <c r="F228" s="241"/>
      <c r="G228" s="238"/>
      <c r="H228" s="239"/>
      <c r="I228" s="245">
        <v>0.3</v>
      </c>
      <c r="K228" s="233"/>
    </row>
    <row r="229" spans="1:11" x14ac:dyDescent="0.2">
      <c r="A229" s="234" t="s">
        <v>78</v>
      </c>
      <c r="B229" s="234" t="s">
        <v>408</v>
      </c>
      <c r="C229" s="235"/>
      <c r="D229" s="236">
        <v>0.16400000000000001</v>
      </c>
      <c r="E229" s="244"/>
      <c r="F229" s="241"/>
      <c r="G229" s="238"/>
      <c r="H229" s="239"/>
      <c r="I229" s="240"/>
      <c r="K229" s="233"/>
    </row>
    <row r="230" spans="1:11" x14ac:dyDescent="0.2">
      <c r="A230" s="234" t="s">
        <v>60</v>
      </c>
      <c r="B230" s="234" t="s">
        <v>409</v>
      </c>
      <c r="C230" s="235"/>
      <c r="D230" s="236">
        <v>0.11899999999999999</v>
      </c>
      <c r="E230" s="243">
        <v>0.17799999999999999</v>
      </c>
      <c r="F230" s="241" t="s">
        <v>410</v>
      </c>
      <c r="G230" s="238" t="s">
        <v>411</v>
      </c>
      <c r="H230" s="239">
        <v>0.2</v>
      </c>
      <c r="I230" s="240"/>
      <c r="K230" s="233"/>
    </row>
    <row r="231" spans="1:11" x14ac:dyDescent="0.2">
      <c r="A231" s="234" t="s">
        <v>78</v>
      </c>
      <c r="B231" s="234" t="s">
        <v>412</v>
      </c>
      <c r="C231" s="235"/>
      <c r="D231" s="236">
        <v>0.309</v>
      </c>
      <c r="E231" s="244"/>
      <c r="F231" s="241"/>
      <c r="G231" s="238"/>
      <c r="H231" s="239"/>
      <c r="I231" s="240"/>
      <c r="K231" s="233"/>
    </row>
    <row r="232" spans="1:11" x14ac:dyDescent="0.2">
      <c r="A232" s="234" t="s">
        <v>60</v>
      </c>
      <c r="B232" s="234" t="s">
        <v>413</v>
      </c>
      <c r="C232" s="235"/>
      <c r="D232" s="251">
        <v>0.13</v>
      </c>
      <c r="E232" s="244"/>
      <c r="F232" s="241"/>
      <c r="G232" s="238"/>
      <c r="H232" s="239"/>
      <c r="I232" s="240"/>
      <c r="K232" s="233"/>
    </row>
    <row r="233" spans="1:11" x14ac:dyDescent="0.2">
      <c r="A233" s="234" t="s">
        <v>60</v>
      </c>
      <c r="B233" s="234" t="s">
        <v>414</v>
      </c>
      <c r="C233" s="235"/>
      <c r="D233" s="236">
        <v>0.24099999999999999</v>
      </c>
      <c r="E233" s="244"/>
      <c r="F233" s="241"/>
      <c r="G233" s="238"/>
      <c r="H233" s="239"/>
      <c r="I233" s="240"/>
      <c r="K233" s="233"/>
    </row>
    <row r="234" spans="1:11" x14ac:dyDescent="0.2">
      <c r="A234" s="234" t="s">
        <v>78</v>
      </c>
      <c r="B234" s="234" t="s">
        <v>415</v>
      </c>
      <c r="C234" s="235"/>
      <c r="D234" s="236">
        <v>0.23799999999999999</v>
      </c>
      <c r="E234" s="244"/>
      <c r="F234" s="241"/>
      <c r="G234" s="238"/>
      <c r="H234" s="239"/>
      <c r="I234" s="240"/>
      <c r="K234" s="233"/>
    </row>
    <row r="235" spans="1:11" x14ac:dyDescent="0.2">
      <c r="A235" s="234" t="s">
        <v>161</v>
      </c>
      <c r="B235" s="234" t="s">
        <v>416</v>
      </c>
      <c r="C235" s="235"/>
      <c r="D235" s="236">
        <v>0.15490000000000001</v>
      </c>
      <c r="E235" s="244"/>
      <c r="F235" s="241"/>
      <c r="G235" s="238"/>
      <c r="H235" s="239">
        <v>0.15</v>
      </c>
      <c r="I235" s="245">
        <v>0.15</v>
      </c>
      <c r="K235" s="233"/>
    </row>
    <row r="236" spans="1:11" x14ac:dyDescent="0.2">
      <c r="A236" s="234" t="s">
        <v>60</v>
      </c>
      <c r="B236" s="234" t="s">
        <v>417</v>
      </c>
      <c r="C236" s="235"/>
      <c r="D236" s="236">
        <v>0.37880000000000003</v>
      </c>
      <c r="E236" s="244"/>
      <c r="F236" s="241" t="s">
        <v>418</v>
      </c>
      <c r="G236" s="238" t="s">
        <v>419</v>
      </c>
      <c r="H236" s="239">
        <v>0.15</v>
      </c>
      <c r="I236" s="240"/>
      <c r="K236" s="247">
        <v>0.25700000000000001</v>
      </c>
    </row>
    <row r="237" spans="1:11" x14ac:dyDescent="0.2">
      <c r="A237" s="234" t="s">
        <v>60</v>
      </c>
      <c r="B237" s="234" t="s">
        <v>420</v>
      </c>
      <c r="C237" s="235"/>
      <c r="D237" s="236">
        <v>0.24099999999999999</v>
      </c>
      <c r="E237" s="244"/>
      <c r="F237" s="241"/>
      <c r="G237" s="238"/>
      <c r="H237" s="239">
        <v>0.21</v>
      </c>
      <c r="I237" s="240"/>
      <c r="K237" s="233"/>
    </row>
    <row r="238" spans="1:11" ht="15" customHeight="1" x14ac:dyDescent="0.25">
      <c r="A238" s="234" t="s">
        <v>60</v>
      </c>
      <c r="B238" s="234" t="s">
        <v>421</v>
      </c>
      <c r="C238" s="235"/>
      <c r="D238" s="248"/>
      <c r="E238" s="244"/>
      <c r="F238" s="417" t="s">
        <v>422</v>
      </c>
      <c r="G238" s="418"/>
      <c r="H238" s="239" t="s">
        <v>423</v>
      </c>
      <c r="I238" s="240" t="s">
        <v>424</v>
      </c>
      <c r="K238" s="233"/>
    </row>
    <row r="239" spans="1:11" x14ac:dyDescent="0.2">
      <c r="A239" s="234" t="s">
        <v>78</v>
      </c>
      <c r="B239" s="234" t="s">
        <v>425</v>
      </c>
      <c r="C239" s="235"/>
      <c r="D239" s="236">
        <v>0.16900000000000001</v>
      </c>
      <c r="E239" s="244"/>
      <c r="F239" s="241"/>
      <c r="G239" s="238"/>
      <c r="H239" s="239"/>
      <c r="I239" s="240"/>
      <c r="K239" s="233"/>
    </row>
    <row r="240" spans="1:11" x14ac:dyDescent="0.2">
      <c r="A240" s="234" t="s">
        <v>60</v>
      </c>
      <c r="B240" s="234" t="s">
        <v>426</v>
      </c>
      <c r="C240" s="254">
        <v>0.14000000000000001</v>
      </c>
      <c r="D240" s="236">
        <v>0.2792</v>
      </c>
      <c r="E240" s="244"/>
      <c r="F240" s="241" t="s">
        <v>427</v>
      </c>
      <c r="G240" s="238" t="s">
        <v>428</v>
      </c>
      <c r="H240" s="239">
        <v>0.2</v>
      </c>
      <c r="I240" s="240"/>
      <c r="K240" s="247">
        <v>0.121</v>
      </c>
    </row>
    <row r="241" spans="1:11" x14ac:dyDescent="0.2">
      <c r="A241" s="234" t="s">
        <v>78</v>
      </c>
      <c r="B241" s="234" t="s">
        <v>429</v>
      </c>
      <c r="C241" s="235"/>
      <c r="D241" s="236">
        <v>0.28100000000000003</v>
      </c>
      <c r="E241" s="244"/>
      <c r="F241" s="241"/>
      <c r="G241" s="238"/>
      <c r="H241" s="239"/>
      <c r="I241" s="240"/>
      <c r="K241" s="233"/>
    </row>
    <row r="242" spans="1:11" x14ac:dyDescent="0.2">
      <c r="A242" s="234" t="s">
        <v>161</v>
      </c>
      <c r="B242" s="234" t="s">
        <v>430</v>
      </c>
      <c r="C242" s="235"/>
      <c r="D242" s="236">
        <v>0.17599999999999999</v>
      </c>
      <c r="E242" s="244"/>
      <c r="F242" s="241"/>
      <c r="G242" s="238"/>
      <c r="H242" s="239"/>
      <c r="I242" s="240"/>
      <c r="K242" s="233"/>
    </row>
    <row r="243" spans="1:11" x14ac:dyDescent="0.2">
      <c r="A243" s="234" t="s">
        <v>78</v>
      </c>
      <c r="B243" s="234" t="s">
        <v>431</v>
      </c>
      <c r="C243" s="235"/>
      <c r="D243" s="236">
        <v>0.19500000000000001</v>
      </c>
      <c r="E243" s="244"/>
      <c r="F243" s="241"/>
      <c r="G243" s="238"/>
      <c r="H243" s="239"/>
      <c r="I243" s="240"/>
      <c r="K243" s="233"/>
    </row>
    <row r="244" spans="1:11" x14ac:dyDescent="0.2">
      <c r="A244" s="234" t="s">
        <v>335</v>
      </c>
      <c r="B244" s="234" t="s">
        <v>432</v>
      </c>
      <c r="C244" s="235"/>
      <c r="D244" s="236">
        <v>7.8E-2</v>
      </c>
      <c r="E244" s="243">
        <v>0.11700000000000001</v>
      </c>
      <c r="F244" s="241"/>
      <c r="G244" s="238"/>
      <c r="H244" s="239"/>
      <c r="I244" s="240"/>
      <c r="K244" s="233"/>
    </row>
    <row r="245" spans="1:11" x14ac:dyDescent="0.2">
      <c r="A245" s="234" t="s">
        <v>386</v>
      </c>
      <c r="B245" s="234" t="s">
        <v>432</v>
      </c>
      <c r="C245" s="235"/>
      <c r="D245" s="236">
        <v>0.20830000000000001</v>
      </c>
      <c r="E245" s="244"/>
      <c r="F245" s="241"/>
      <c r="G245" s="238"/>
      <c r="H245" s="239"/>
      <c r="I245" s="240"/>
      <c r="K245" s="233"/>
    </row>
    <row r="246" spans="1:11" x14ac:dyDescent="0.2">
      <c r="A246" s="234" t="s">
        <v>433</v>
      </c>
      <c r="B246" s="234" t="s">
        <v>432</v>
      </c>
      <c r="C246" s="235"/>
      <c r="D246" s="236">
        <v>0.217</v>
      </c>
      <c r="E246" s="244"/>
      <c r="F246" s="241"/>
      <c r="G246" s="238"/>
      <c r="H246" s="239"/>
      <c r="I246" s="240"/>
      <c r="K246" s="233"/>
    </row>
    <row r="247" spans="1:11" ht="25.5" customHeight="1" x14ac:dyDescent="0.2">
      <c r="A247" s="234" t="s">
        <v>60</v>
      </c>
      <c r="B247" s="234" t="s">
        <v>432</v>
      </c>
      <c r="C247" s="235"/>
      <c r="D247" s="236">
        <v>4.8000000000000001E-2</v>
      </c>
      <c r="E247" s="243">
        <v>7.1999999999999995E-2</v>
      </c>
      <c r="F247" s="241" t="s">
        <v>434</v>
      </c>
      <c r="G247" s="238" t="s">
        <v>435</v>
      </c>
      <c r="H247" s="239">
        <v>0.08</v>
      </c>
      <c r="I247" s="245">
        <v>0.25</v>
      </c>
      <c r="K247" s="250">
        <v>0.11</v>
      </c>
    </row>
    <row r="248" spans="1:11" x14ac:dyDescent="0.2">
      <c r="A248" s="234" t="s">
        <v>65</v>
      </c>
      <c r="B248" s="234" t="s">
        <v>436</v>
      </c>
      <c r="C248" s="235"/>
      <c r="D248" s="236">
        <v>2.9000000000000001E-2</v>
      </c>
      <c r="E248" s="244"/>
      <c r="F248" s="241"/>
      <c r="G248" s="238"/>
      <c r="H248" s="239"/>
      <c r="I248" s="240"/>
      <c r="K248" s="233"/>
    </row>
    <row r="249" spans="1:11" ht="15" customHeight="1" x14ac:dyDescent="0.25">
      <c r="A249" s="234" t="s">
        <v>65</v>
      </c>
      <c r="B249" s="234" t="s">
        <v>437</v>
      </c>
      <c r="C249" s="235"/>
      <c r="D249" s="251">
        <v>0.45</v>
      </c>
      <c r="E249" s="244"/>
      <c r="F249" s="417" t="s">
        <v>438</v>
      </c>
      <c r="G249" s="418"/>
      <c r="H249" s="239">
        <v>0.25</v>
      </c>
      <c r="I249" s="240"/>
      <c r="K249" s="233"/>
    </row>
    <row r="250" spans="1:11" x14ac:dyDescent="0.2">
      <c r="A250" s="234" t="s">
        <v>335</v>
      </c>
      <c r="B250" s="234" t="s">
        <v>439</v>
      </c>
      <c r="C250" s="235"/>
      <c r="D250" s="236">
        <v>2.5000000000000001E-2</v>
      </c>
      <c r="E250" s="243">
        <v>3.7999999999999999E-2</v>
      </c>
      <c r="F250" s="241"/>
      <c r="G250" s="238"/>
      <c r="H250" s="239">
        <v>0.06</v>
      </c>
      <c r="I250" s="240"/>
      <c r="K250" s="233"/>
    </row>
    <row r="251" spans="1:11" ht="25.5" customHeight="1" x14ac:dyDescent="0.2">
      <c r="A251" s="234" t="s">
        <v>335</v>
      </c>
      <c r="B251" s="234" t="s">
        <v>440</v>
      </c>
      <c r="C251" s="235"/>
      <c r="D251" s="236">
        <v>1.2699999999999999E-2</v>
      </c>
      <c r="E251" s="243">
        <v>1.9E-2</v>
      </c>
      <c r="F251" s="241"/>
      <c r="G251" s="238"/>
      <c r="H251" s="239">
        <v>0.06</v>
      </c>
      <c r="I251" s="240"/>
      <c r="K251" s="233"/>
    </row>
    <row r="252" spans="1:11" x14ac:dyDescent="0.2">
      <c r="A252" s="234" t="s">
        <v>335</v>
      </c>
      <c r="B252" s="234" t="s">
        <v>441</v>
      </c>
      <c r="C252" s="235"/>
      <c r="D252" s="236">
        <v>2.4199999999999999E-2</v>
      </c>
      <c r="E252" s="243">
        <v>2.3E-2</v>
      </c>
      <c r="F252" s="241"/>
      <c r="G252" s="238"/>
      <c r="H252" s="239">
        <v>0.06</v>
      </c>
      <c r="I252" s="240"/>
      <c r="K252" s="233"/>
    </row>
    <row r="253" spans="1:11" x14ac:dyDescent="0.2">
      <c r="A253" s="234" t="s">
        <v>442</v>
      </c>
      <c r="B253" s="234" t="s">
        <v>443</v>
      </c>
      <c r="C253" s="235"/>
      <c r="D253" s="236">
        <v>5.8400000000000001E-2</v>
      </c>
      <c r="E253" s="243">
        <v>8.7999999999999995E-2</v>
      </c>
      <c r="F253" s="241"/>
      <c r="G253" s="238"/>
      <c r="H253" s="239">
        <v>0.2</v>
      </c>
      <c r="I253" s="240"/>
      <c r="K253" s="233"/>
    </row>
    <row r="254" spans="1:11" x14ac:dyDescent="0.2">
      <c r="A254" s="234" t="s">
        <v>60</v>
      </c>
      <c r="B254" s="234" t="s">
        <v>444</v>
      </c>
      <c r="C254" s="235"/>
      <c r="D254" s="248"/>
      <c r="E254" s="244"/>
      <c r="F254" s="241"/>
      <c r="G254" s="238"/>
      <c r="H254" s="239">
        <v>0.2</v>
      </c>
      <c r="I254" s="240"/>
      <c r="K254" s="233"/>
    </row>
    <row r="255" spans="1:11" x14ac:dyDescent="0.2">
      <c r="A255" s="234" t="s">
        <v>78</v>
      </c>
      <c r="B255" s="234" t="s">
        <v>445</v>
      </c>
      <c r="C255" s="235"/>
      <c r="D255" s="236">
        <v>0.23599999999999999</v>
      </c>
      <c r="E255" s="244"/>
      <c r="F255" s="241"/>
      <c r="G255" s="238"/>
      <c r="H255" s="239"/>
      <c r="I255" s="240"/>
      <c r="K255" s="233"/>
    </row>
    <row r="256" spans="1:11" x14ac:dyDescent="0.2">
      <c r="A256" s="234" t="s">
        <v>161</v>
      </c>
      <c r="B256" s="234" t="s">
        <v>446</v>
      </c>
      <c r="C256" s="235"/>
      <c r="D256" s="236">
        <v>0.27900000000000003</v>
      </c>
      <c r="E256" s="244"/>
      <c r="F256" s="241"/>
      <c r="G256" s="238"/>
      <c r="H256" s="239"/>
      <c r="I256" s="240"/>
      <c r="K256" s="233"/>
    </row>
    <row r="257" spans="1:11" x14ac:dyDescent="0.2">
      <c r="A257" s="234" t="s">
        <v>60</v>
      </c>
      <c r="B257" s="234" t="s">
        <v>447</v>
      </c>
      <c r="C257" s="235"/>
      <c r="D257" s="236">
        <v>0.41399999999999998</v>
      </c>
      <c r="E257" s="244"/>
      <c r="F257" s="241"/>
      <c r="G257" s="238"/>
      <c r="H257" s="239"/>
      <c r="I257" s="240"/>
      <c r="K257" s="233"/>
    </row>
    <row r="258" spans="1:11" x14ac:dyDescent="0.2">
      <c r="A258" s="234" t="s">
        <v>60</v>
      </c>
      <c r="B258" s="234" t="s">
        <v>448</v>
      </c>
      <c r="C258" s="242">
        <v>0.13500000000000001</v>
      </c>
      <c r="D258" s="236">
        <v>0.19600000000000001</v>
      </c>
      <c r="E258" s="244"/>
      <c r="F258" s="241"/>
      <c r="G258" s="238"/>
      <c r="H258" s="239">
        <v>0.28000000000000003</v>
      </c>
      <c r="I258" s="240"/>
      <c r="K258" s="233"/>
    </row>
    <row r="259" spans="1:11" ht="25.5" customHeight="1" x14ac:dyDescent="0.2">
      <c r="A259" s="234" t="s">
        <v>65</v>
      </c>
      <c r="B259" s="234" t="s">
        <v>449</v>
      </c>
      <c r="C259" s="235"/>
      <c r="D259" s="251">
        <v>0.57999999999999996</v>
      </c>
      <c r="E259" s="244"/>
      <c r="F259" s="241"/>
      <c r="G259" s="238"/>
      <c r="H259" s="239"/>
      <c r="I259" s="240"/>
      <c r="K259" s="233"/>
    </row>
    <row r="260" spans="1:11" x14ac:dyDescent="0.2">
      <c r="A260" s="234" t="s">
        <v>65</v>
      </c>
      <c r="B260" s="234" t="s">
        <v>450</v>
      </c>
      <c r="C260" s="235"/>
      <c r="D260" s="251">
        <v>0.56000000000000005</v>
      </c>
      <c r="E260" s="244"/>
      <c r="F260" s="241"/>
      <c r="G260" s="238"/>
      <c r="H260" s="239"/>
      <c r="I260" s="240"/>
      <c r="K260" s="233"/>
    </row>
    <row r="261" spans="1:11" x14ac:dyDescent="0.2">
      <c r="A261" s="234" t="s">
        <v>161</v>
      </c>
      <c r="B261" s="234" t="s">
        <v>451</v>
      </c>
      <c r="C261" s="235"/>
      <c r="D261" s="236">
        <v>0.23350000000000001</v>
      </c>
      <c r="E261" s="244"/>
      <c r="F261" s="241"/>
      <c r="G261" s="238"/>
      <c r="H261" s="239"/>
      <c r="I261" s="240"/>
      <c r="K261" s="233"/>
    </row>
    <row r="262" spans="1:11" x14ac:dyDescent="0.2">
      <c r="A262" s="234" t="s">
        <v>65</v>
      </c>
      <c r="B262" s="234" t="s">
        <v>452</v>
      </c>
      <c r="C262" s="235"/>
      <c r="D262" s="236">
        <v>0.184</v>
      </c>
      <c r="E262" s="244"/>
      <c r="F262" s="241"/>
      <c r="G262" s="238"/>
      <c r="H262" s="239"/>
      <c r="I262" s="240"/>
      <c r="K262" s="233"/>
    </row>
    <row r="263" spans="1:11" x14ac:dyDescent="0.2">
      <c r="A263" s="234" t="s">
        <v>65</v>
      </c>
      <c r="B263" s="234" t="s">
        <v>453</v>
      </c>
      <c r="C263" s="235"/>
      <c r="D263" s="236">
        <v>0.22950000000000001</v>
      </c>
      <c r="E263" s="244"/>
      <c r="F263" s="241"/>
      <c r="G263" s="238"/>
      <c r="H263" s="239"/>
      <c r="I263" s="240"/>
      <c r="K263" s="233"/>
    </row>
    <row r="264" spans="1:11" x14ac:dyDescent="0.2">
      <c r="A264" s="234" t="s">
        <v>60</v>
      </c>
      <c r="B264" s="234" t="s">
        <v>454</v>
      </c>
      <c r="C264" s="235"/>
      <c r="D264" s="251">
        <v>0.13</v>
      </c>
      <c r="E264" s="244"/>
      <c r="F264" s="241" t="s">
        <v>455</v>
      </c>
      <c r="G264" s="238" t="s">
        <v>456</v>
      </c>
      <c r="H264" s="239">
        <v>0.2</v>
      </c>
      <c r="I264" s="240"/>
      <c r="K264" s="233"/>
    </row>
    <row r="265" spans="1:11" x14ac:dyDescent="0.2">
      <c r="A265" s="234" t="s">
        <v>78</v>
      </c>
      <c r="B265" s="234" t="s">
        <v>457</v>
      </c>
      <c r="C265" s="235"/>
      <c r="D265" s="236">
        <v>0.29699999999999999</v>
      </c>
      <c r="E265" s="244"/>
      <c r="F265" s="241"/>
      <c r="G265" s="238"/>
      <c r="H265" s="239"/>
      <c r="I265" s="240"/>
      <c r="K265" s="233"/>
    </row>
    <row r="266" spans="1:11" x14ac:dyDescent="0.2">
      <c r="A266" s="234" t="s">
        <v>78</v>
      </c>
      <c r="B266" s="234" t="s">
        <v>458</v>
      </c>
      <c r="C266" s="235"/>
      <c r="D266" s="236">
        <v>1.6E-2</v>
      </c>
      <c r="E266" s="244"/>
      <c r="F266" s="241"/>
      <c r="G266" s="238"/>
      <c r="H266" s="239"/>
      <c r="I266" s="240"/>
      <c r="K266" s="233"/>
    </row>
    <row r="267" spans="1:11" x14ac:dyDescent="0.2">
      <c r="A267" s="234" t="s">
        <v>459</v>
      </c>
      <c r="B267" s="234" t="s">
        <v>458</v>
      </c>
      <c r="C267" s="235"/>
      <c r="D267" s="236">
        <v>0.17100000000000001</v>
      </c>
      <c r="E267" s="244"/>
      <c r="F267" s="241"/>
      <c r="G267" s="238"/>
      <c r="H267" s="239"/>
      <c r="I267" s="240"/>
      <c r="K267" s="233"/>
    </row>
    <row r="268" spans="1:11" ht="25.5" customHeight="1" x14ac:dyDescent="0.2">
      <c r="A268" s="234" t="s">
        <v>60</v>
      </c>
      <c r="B268" s="234" t="s">
        <v>458</v>
      </c>
      <c r="C268" s="235"/>
      <c r="D268" s="236">
        <v>1.4999999999999999E-2</v>
      </c>
      <c r="E268" s="243">
        <v>2.3E-2</v>
      </c>
      <c r="F268" s="241" t="s">
        <v>460</v>
      </c>
      <c r="G268" s="238" t="s">
        <v>461</v>
      </c>
      <c r="H268" s="239">
        <v>0.03</v>
      </c>
      <c r="I268" s="240"/>
      <c r="K268" s="233"/>
    </row>
    <row r="269" spans="1:11" ht="25.5" customHeight="1" x14ac:dyDescent="0.2">
      <c r="A269" s="234" t="s">
        <v>65</v>
      </c>
      <c r="B269" s="234" t="s">
        <v>462</v>
      </c>
      <c r="C269" s="242">
        <v>0.19700000000000001</v>
      </c>
      <c r="D269" s="236">
        <v>0.39500000000000002</v>
      </c>
      <c r="E269" s="244"/>
      <c r="F269" s="241" t="s">
        <v>463</v>
      </c>
      <c r="G269" s="238" t="s">
        <v>464</v>
      </c>
      <c r="H269" s="239">
        <v>0.05</v>
      </c>
      <c r="I269" s="240"/>
      <c r="K269" s="233"/>
    </row>
    <row r="270" spans="1:11" x14ac:dyDescent="0.2">
      <c r="A270" s="234" t="s">
        <v>60</v>
      </c>
      <c r="B270" s="234" t="s">
        <v>465</v>
      </c>
      <c r="C270" s="235"/>
      <c r="D270" s="236">
        <v>0.1313</v>
      </c>
      <c r="E270" s="243">
        <v>0.19700000000000001</v>
      </c>
      <c r="F270" s="241"/>
      <c r="G270" s="238"/>
      <c r="H270" s="239"/>
      <c r="I270" s="240"/>
      <c r="K270" s="233"/>
    </row>
    <row r="271" spans="1:11" x14ac:dyDescent="0.2">
      <c r="A271" s="234" t="s">
        <v>65</v>
      </c>
      <c r="B271" s="234" t="s">
        <v>466</v>
      </c>
      <c r="C271" s="235"/>
      <c r="D271" s="236">
        <v>0.48199999999999998</v>
      </c>
      <c r="E271" s="244"/>
      <c r="F271" s="241"/>
      <c r="G271" s="238"/>
      <c r="H271" s="239">
        <v>0.25</v>
      </c>
      <c r="I271" s="240"/>
      <c r="K271" s="233"/>
    </row>
    <row r="272" spans="1:11" x14ac:dyDescent="0.2">
      <c r="A272" s="234" t="s">
        <v>65</v>
      </c>
      <c r="B272" s="234" t="s">
        <v>467</v>
      </c>
      <c r="C272" s="235"/>
      <c r="D272" s="236">
        <v>0.46800000000000003</v>
      </c>
      <c r="E272" s="244"/>
      <c r="F272" s="241"/>
      <c r="G272" s="238"/>
      <c r="H272" s="239">
        <v>0.25</v>
      </c>
      <c r="I272" s="240"/>
      <c r="K272" s="233"/>
    </row>
    <row r="273" spans="1:11" x14ac:dyDescent="0.2">
      <c r="A273" s="234" t="s">
        <v>200</v>
      </c>
      <c r="B273" s="234" t="s">
        <v>468</v>
      </c>
      <c r="C273" s="235"/>
      <c r="D273" s="236">
        <v>5.7000000000000002E-2</v>
      </c>
      <c r="E273" s="244"/>
      <c r="F273" s="241" t="s">
        <v>469</v>
      </c>
      <c r="G273" s="238" t="s">
        <v>470</v>
      </c>
      <c r="H273" s="239">
        <v>0.08</v>
      </c>
      <c r="I273" s="240" t="s">
        <v>471</v>
      </c>
      <c r="K273" s="233"/>
    </row>
    <row r="274" spans="1:11" ht="15" customHeight="1" x14ac:dyDescent="0.25">
      <c r="A274" s="234" t="s">
        <v>472</v>
      </c>
      <c r="B274" s="234" t="s">
        <v>473</v>
      </c>
      <c r="C274" s="242">
        <v>1.9E-2</v>
      </c>
      <c r="D274" s="236">
        <v>3.9E-2</v>
      </c>
      <c r="E274" s="244"/>
      <c r="F274" s="417" t="s">
        <v>474</v>
      </c>
      <c r="G274" s="418"/>
      <c r="H274" s="239">
        <v>5.0000000000000001E-3</v>
      </c>
      <c r="I274" s="240" t="s">
        <v>474</v>
      </c>
      <c r="K274" s="233"/>
    </row>
    <row r="275" spans="1:11" x14ac:dyDescent="0.2">
      <c r="A275" s="234" t="s">
        <v>472</v>
      </c>
      <c r="B275" s="234" t="s">
        <v>475</v>
      </c>
      <c r="C275" s="235"/>
      <c r="D275" s="248"/>
      <c r="E275" s="244"/>
      <c r="F275" s="241" t="s">
        <v>476</v>
      </c>
      <c r="G275" s="238" t="s">
        <v>477</v>
      </c>
      <c r="H275" s="239">
        <v>0.12</v>
      </c>
      <c r="I275" s="240" t="s">
        <v>72</v>
      </c>
      <c r="K275" s="233"/>
    </row>
    <row r="276" spans="1:11" x14ac:dyDescent="0.2">
      <c r="A276" s="234" t="s">
        <v>60</v>
      </c>
      <c r="B276" s="234" t="s">
        <v>478</v>
      </c>
      <c r="C276" s="235"/>
      <c r="D276" s="236">
        <v>0.32300000000000001</v>
      </c>
      <c r="E276" s="244"/>
      <c r="F276" s="241"/>
      <c r="G276" s="238"/>
      <c r="H276" s="239"/>
      <c r="I276" s="240"/>
      <c r="K276" s="233"/>
    </row>
    <row r="277" spans="1:11" x14ac:dyDescent="0.2">
      <c r="A277" s="234" t="s">
        <v>60</v>
      </c>
      <c r="B277" s="234" t="s">
        <v>479</v>
      </c>
      <c r="C277" s="235"/>
      <c r="D277" s="236">
        <v>0.23200000000000001</v>
      </c>
      <c r="E277" s="244"/>
      <c r="F277" s="241"/>
      <c r="G277" s="238"/>
      <c r="H277" s="239"/>
      <c r="I277" s="240"/>
      <c r="K277" s="233"/>
    </row>
    <row r="278" spans="1:11" x14ac:dyDescent="0.2">
      <c r="A278" s="234" t="s">
        <v>60</v>
      </c>
      <c r="B278" s="234" t="s">
        <v>480</v>
      </c>
      <c r="C278" s="235"/>
      <c r="D278" s="236">
        <v>0.28299999999999997</v>
      </c>
      <c r="E278" s="244"/>
      <c r="F278" s="241"/>
      <c r="G278" s="238"/>
      <c r="H278" s="239"/>
      <c r="I278" s="240"/>
      <c r="K278" s="233"/>
    </row>
    <row r="279" spans="1:11" x14ac:dyDescent="0.2">
      <c r="A279" s="234" t="s">
        <v>78</v>
      </c>
      <c r="B279" s="234" t="s">
        <v>481</v>
      </c>
      <c r="C279" s="235"/>
      <c r="D279" s="236">
        <v>0.33429999999999999</v>
      </c>
      <c r="E279" s="244"/>
      <c r="F279" s="241"/>
      <c r="G279" s="238"/>
      <c r="H279" s="239"/>
      <c r="I279" s="240"/>
      <c r="K279" s="258">
        <v>0.21199999999999999</v>
      </c>
    </row>
    <row r="280" spans="1:11" x14ac:dyDescent="0.2">
      <c r="A280" s="234" t="s">
        <v>60</v>
      </c>
      <c r="B280" s="234" t="s">
        <v>481</v>
      </c>
      <c r="C280" s="242">
        <v>0.151</v>
      </c>
      <c r="D280" s="236">
        <v>0.30199999999999999</v>
      </c>
      <c r="E280" s="244"/>
      <c r="F280" s="241" t="s">
        <v>482</v>
      </c>
      <c r="G280" s="238" t="s">
        <v>483</v>
      </c>
      <c r="H280" s="239">
        <v>0.25</v>
      </c>
      <c r="I280" s="240"/>
      <c r="K280" s="233"/>
    </row>
    <row r="281" spans="1:11" x14ac:dyDescent="0.2">
      <c r="A281" s="234" t="s">
        <v>60</v>
      </c>
      <c r="B281" s="234" t="s">
        <v>484</v>
      </c>
      <c r="C281" s="235"/>
      <c r="D281" s="248"/>
      <c r="E281" s="244"/>
      <c r="F281" s="241" t="s">
        <v>485</v>
      </c>
      <c r="G281" s="238" t="s">
        <v>486</v>
      </c>
      <c r="H281" s="239">
        <v>0.16</v>
      </c>
      <c r="I281" s="245">
        <v>0.2</v>
      </c>
      <c r="K281" s="233"/>
    </row>
    <row r="282" spans="1:11" x14ac:dyDescent="0.2">
      <c r="A282" s="234" t="s">
        <v>60</v>
      </c>
      <c r="B282" s="234" t="s">
        <v>487</v>
      </c>
      <c r="C282" s="235"/>
      <c r="D282" s="251">
        <v>0.12</v>
      </c>
      <c r="E282" s="244"/>
      <c r="F282" s="241"/>
      <c r="G282" s="238"/>
      <c r="H282" s="239"/>
      <c r="I282" s="240"/>
      <c r="K282" s="233"/>
    </row>
    <row r="283" spans="1:11" x14ac:dyDescent="0.2">
      <c r="A283" s="234" t="s">
        <v>78</v>
      </c>
      <c r="B283" s="234" t="s">
        <v>488</v>
      </c>
      <c r="C283" s="235"/>
      <c r="D283" s="236">
        <v>0.183</v>
      </c>
      <c r="E283" s="244"/>
      <c r="F283" s="241"/>
      <c r="G283" s="238"/>
      <c r="H283" s="239"/>
      <c r="I283" s="240"/>
      <c r="K283" s="233"/>
    </row>
    <row r="284" spans="1:11" x14ac:dyDescent="0.2">
      <c r="A284" s="234" t="s">
        <v>60</v>
      </c>
      <c r="B284" s="234" t="s">
        <v>489</v>
      </c>
      <c r="C284" s="235"/>
      <c r="D284" s="248"/>
      <c r="E284" s="244"/>
      <c r="F284" s="241" t="s">
        <v>485</v>
      </c>
      <c r="G284" s="238" t="s">
        <v>486</v>
      </c>
      <c r="H284" s="239">
        <v>0.16</v>
      </c>
      <c r="I284" s="245">
        <v>0.25</v>
      </c>
      <c r="K284" s="233"/>
    </row>
    <row r="285" spans="1:11" ht="25.5" customHeight="1" x14ac:dyDescent="0.2">
      <c r="A285" s="234" t="s">
        <v>60</v>
      </c>
      <c r="B285" s="234" t="s">
        <v>490</v>
      </c>
      <c r="C285" s="242">
        <v>5.0999999999999997E-2</v>
      </c>
      <c r="D285" s="236">
        <v>0.1011</v>
      </c>
      <c r="E285" s="244"/>
      <c r="F285" s="241" t="s">
        <v>491</v>
      </c>
      <c r="G285" s="238" t="s">
        <v>492</v>
      </c>
      <c r="H285" s="239">
        <v>0.13</v>
      </c>
      <c r="I285" s="240"/>
      <c r="K285" s="247">
        <v>9.4E-2</v>
      </c>
    </row>
    <row r="286" spans="1:11" ht="15" customHeight="1" x14ac:dyDescent="0.25">
      <c r="A286" s="234" t="s">
        <v>65</v>
      </c>
      <c r="B286" s="234" t="s">
        <v>493</v>
      </c>
      <c r="C286" s="254">
        <v>0.11</v>
      </c>
      <c r="D286" s="236">
        <v>0.221</v>
      </c>
      <c r="E286" s="244"/>
      <c r="F286" s="417" t="s">
        <v>494</v>
      </c>
      <c r="G286" s="418"/>
      <c r="H286" s="239">
        <v>0.13</v>
      </c>
      <c r="I286" s="240"/>
      <c r="K286" s="233"/>
    </row>
    <row r="287" spans="1:11" x14ac:dyDescent="0.2">
      <c r="A287" s="234" t="s">
        <v>495</v>
      </c>
      <c r="B287" s="234" t="s">
        <v>496</v>
      </c>
      <c r="C287" s="235"/>
      <c r="D287" s="236">
        <v>3.3000000000000002E-2</v>
      </c>
      <c r="E287" s="244"/>
      <c r="F287" s="241"/>
      <c r="G287" s="238"/>
      <c r="H287" s="239"/>
      <c r="I287" s="240"/>
      <c r="K287" s="233"/>
    </row>
    <row r="288" spans="1:11" x14ac:dyDescent="0.2">
      <c r="A288" s="234" t="s">
        <v>60</v>
      </c>
      <c r="B288" s="234" t="s">
        <v>497</v>
      </c>
      <c r="C288" s="235"/>
      <c r="D288" s="236">
        <v>8.5999999999999993E-2</v>
      </c>
      <c r="E288" s="244"/>
      <c r="F288" s="241"/>
      <c r="G288" s="238"/>
      <c r="H288" s="239"/>
      <c r="I288" s="240"/>
      <c r="K288" s="233"/>
    </row>
    <row r="289" spans="1:11" x14ac:dyDescent="0.2">
      <c r="A289" s="234" t="s">
        <v>78</v>
      </c>
      <c r="B289" s="234" t="s">
        <v>498</v>
      </c>
      <c r="C289" s="235"/>
      <c r="D289" s="248"/>
      <c r="E289" s="244"/>
      <c r="F289" s="241"/>
      <c r="G289" s="238"/>
      <c r="H289" s="239">
        <v>0.15</v>
      </c>
      <c r="I289" s="240"/>
      <c r="K289" s="233"/>
    </row>
    <row r="290" spans="1:11" x14ac:dyDescent="0.2">
      <c r="A290" s="234" t="s">
        <v>161</v>
      </c>
      <c r="B290" s="234" t="s">
        <v>499</v>
      </c>
      <c r="C290" s="235"/>
      <c r="D290" s="236">
        <v>0.13400000000000001</v>
      </c>
      <c r="E290" s="244"/>
      <c r="F290" s="241"/>
      <c r="G290" s="238"/>
      <c r="H290" s="239">
        <v>0.19</v>
      </c>
      <c r="I290" s="245">
        <v>0.25</v>
      </c>
      <c r="K290" s="233"/>
    </row>
    <row r="291" spans="1:11" x14ac:dyDescent="0.2">
      <c r="A291" s="234" t="s">
        <v>161</v>
      </c>
      <c r="B291" s="234" t="s">
        <v>500</v>
      </c>
      <c r="C291" s="235"/>
      <c r="D291" s="248"/>
      <c r="E291" s="244"/>
      <c r="F291" s="241"/>
      <c r="G291" s="238"/>
      <c r="H291" s="239"/>
      <c r="I291" s="240"/>
      <c r="K291" s="233"/>
    </row>
    <row r="292" spans="1:11" x14ac:dyDescent="0.2">
      <c r="A292" s="234" t="s">
        <v>161</v>
      </c>
      <c r="B292" s="234" t="s">
        <v>501</v>
      </c>
      <c r="C292" s="235"/>
      <c r="D292" s="248"/>
      <c r="E292" s="244"/>
      <c r="F292" s="241"/>
      <c r="G292" s="238"/>
      <c r="H292" s="239">
        <v>0.2</v>
      </c>
      <c r="I292" s="240"/>
      <c r="K292" s="233"/>
    </row>
    <row r="293" spans="1:11" x14ac:dyDescent="0.2">
      <c r="A293" s="234" t="s">
        <v>65</v>
      </c>
      <c r="B293" s="234" t="s">
        <v>502</v>
      </c>
      <c r="C293" s="235"/>
      <c r="D293" s="236">
        <v>0.22900000000000001</v>
      </c>
      <c r="E293" s="244"/>
      <c r="F293" s="241"/>
      <c r="G293" s="238"/>
      <c r="H293" s="239"/>
      <c r="I293" s="240"/>
      <c r="K293" s="233"/>
    </row>
    <row r="294" spans="1:11" x14ac:dyDescent="0.2">
      <c r="A294" s="234" t="s">
        <v>65</v>
      </c>
      <c r="B294" s="234" t="s">
        <v>503</v>
      </c>
      <c r="C294" s="235"/>
      <c r="D294" s="248"/>
      <c r="E294" s="244"/>
      <c r="F294" s="241"/>
      <c r="G294" s="238"/>
      <c r="H294" s="239"/>
      <c r="I294" s="240"/>
      <c r="K294" s="233"/>
    </row>
    <row r="295" spans="1:11" ht="15" customHeight="1" x14ac:dyDescent="0.25">
      <c r="A295" s="234" t="s">
        <v>200</v>
      </c>
      <c r="B295" s="234" t="s">
        <v>504</v>
      </c>
      <c r="C295" s="235"/>
      <c r="D295" s="248"/>
      <c r="E295" s="244"/>
      <c r="F295" s="417" t="s">
        <v>505</v>
      </c>
      <c r="G295" s="418"/>
      <c r="H295" s="239">
        <v>0.08</v>
      </c>
      <c r="I295" s="240"/>
      <c r="K295" s="233"/>
    </row>
    <row r="296" spans="1:11" x14ac:dyDescent="0.2">
      <c r="A296" s="234" t="s">
        <v>386</v>
      </c>
      <c r="B296" s="234" t="s">
        <v>504</v>
      </c>
      <c r="C296" s="235"/>
      <c r="D296" s="251">
        <v>0.16</v>
      </c>
      <c r="E296" s="244"/>
      <c r="F296" s="241"/>
      <c r="G296" s="238"/>
      <c r="H296" s="239"/>
      <c r="I296" s="240"/>
      <c r="K296" s="233"/>
    </row>
    <row r="297" spans="1:11" x14ac:dyDescent="0.2">
      <c r="A297" s="234" t="s">
        <v>60</v>
      </c>
      <c r="B297" s="234" t="s">
        <v>504</v>
      </c>
      <c r="C297" s="235"/>
      <c r="D297" s="236">
        <v>5.6099999999999997E-2</v>
      </c>
      <c r="E297" s="243">
        <v>8.4000000000000005E-2</v>
      </c>
      <c r="F297" s="241" t="s">
        <v>506</v>
      </c>
      <c r="G297" s="238" t="s">
        <v>507</v>
      </c>
      <c r="H297" s="239">
        <v>0.08</v>
      </c>
      <c r="I297" s="240" t="s">
        <v>508</v>
      </c>
      <c r="K297" s="258">
        <v>5.6000000000000001E-2</v>
      </c>
    </row>
    <row r="298" spans="1:11" x14ac:dyDescent="0.2">
      <c r="A298" s="234" t="s">
        <v>65</v>
      </c>
      <c r="B298" s="234" t="s">
        <v>509</v>
      </c>
      <c r="C298" s="242">
        <v>0.14199999999999999</v>
      </c>
      <c r="D298" s="236">
        <v>0.28399999999999997</v>
      </c>
      <c r="E298" s="244"/>
      <c r="F298" s="241" t="s">
        <v>510</v>
      </c>
      <c r="G298" s="238" t="s">
        <v>511</v>
      </c>
      <c r="H298" s="239">
        <v>0.1</v>
      </c>
      <c r="I298" s="240"/>
      <c r="K298" s="233"/>
    </row>
    <row r="299" spans="1:11" x14ac:dyDescent="0.2">
      <c r="A299" s="234" t="s">
        <v>60</v>
      </c>
      <c r="B299" s="234" t="s">
        <v>512</v>
      </c>
      <c r="C299" s="235"/>
      <c r="D299" s="236">
        <v>0.14499999999999999</v>
      </c>
      <c r="E299" s="244"/>
      <c r="F299" s="241"/>
      <c r="G299" s="238"/>
      <c r="H299" s="239">
        <v>0.12</v>
      </c>
      <c r="I299" s="240"/>
      <c r="K299" s="233"/>
    </row>
    <row r="300" spans="1:11" ht="25.5" customHeight="1" x14ac:dyDescent="0.2">
      <c r="A300" s="234" t="s">
        <v>60</v>
      </c>
      <c r="B300" s="234" t="s">
        <v>513</v>
      </c>
      <c r="C300" s="235"/>
      <c r="D300" s="236">
        <v>0.151</v>
      </c>
      <c r="E300" s="244"/>
      <c r="F300" s="241"/>
      <c r="G300" s="238"/>
      <c r="H300" s="239">
        <v>0.2</v>
      </c>
      <c r="I300" s="240"/>
      <c r="K300" s="233"/>
    </row>
    <row r="301" spans="1:11" x14ac:dyDescent="0.2">
      <c r="A301" s="234" t="s">
        <v>60</v>
      </c>
      <c r="B301" s="234" t="s">
        <v>514</v>
      </c>
      <c r="C301" s="235"/>
      <c r="D301" s="248"/>
      <c r="E301" s="244"/>
      <c r="F301" s="241"/>
      <c r="G301" s="238"/>
      <c r="H301" s="239">
        <v>0.2</v>
      </c>
      <c r="I301" s="240"/>
      <c r="K301" s="233"/>
    </row>
    <row r="302" spans="1:11" x14ac:dyDescent="0.2">
      <c r="A302" s="234" t="s">
        <v>60</v>
      </c>
      <c r="B302" s="234" t="s">
        <v>515</v>
      </c>
      <c r="C302" s="235"/>
      <c r="D302" s="248"/>
      <c r="E302" s="244"/>
      <c r="F302" s="241"/>
      <c r="G302" s="238"/>
      <c r="H302" s="239">
        <v>0.2</v>
      </c>
      <c r="I302" s="240"/>
      <c r="K302" s="233"/>
    </row>
    <row r="303" spans="1:11" x14ac:dyDescent="0.2">
      <c r="A303" s="234" t="s">
        <v>60</v>
      </c>
      <c r="B303" s="234" t="s">
        <v>516</v>
      </c>
      <c r="C303" s="235"/>
      <c r="D303" s="248"/>
      <c r="E303" s="244"/>
      <c r="F303" s="241" t="s">
        <v>63</v>
      </c>
      <c r="G303" s="238" t="s">
        <v>517</v>
      </c>
      <c r="H303" s="239">
        <v>0.25</v>
      </c>
      <c r="I303" s="245">
        <v>0.25</v>
      </c>
      <c r="K303" s="247">
        <v>0.156</v>
      </c>
    </row>
    <row r="304" spans="1:11" x14ac:dyDescent="0.2">
      <c r="A304" s="234" t="s">
        <v>78</v>
      </c>
      <c r="B304" s="234" t="s">
        <v>518</v>
      </c>
      <c r="C304" s="242">
        <v>0.14699999999999999</v>
      </c>
      <c r="D304" s="236">
        <v>0.51339999999999997</v>
      </c>
      <c r="E304" s="244"/>
      <c r="F304" s="241"/>
      <c r="G304" s="238"/>
      <c r="H304" s="239"/>
      <c r="I304" s="240"/>
      <c r="K304" s="233"/>
    </row>
    <row r="305" spans="1:11" x14ac:dyDescent="0.2">
      <c r="A305" s="234" t="s">
        <v>60</v>
      </c>
      <c r="B305" s="234" t="s">
        <v>518</v>
      </c>
      <c r="C305" s="235"/>
      <c r="D305" s="236">
        <v>0.29399999999999998</v>
      </c>
      <c r="E305" s="244"/>
      <c r="F305" s="241" t="s">
        <v>519</v>
      </c>
      <c r="G305" s="238" t="s">
        <v>520</v>
      </c>
      <c r="H305" s="239">
        <v>0.2</v>
      </c>
      <c r="I305" s="240"/>
      <c r="K305" s="247">
        <v>0.17100000000000001</v>
      </c>
    </row>
    <row r="306" spans="1:11" x14ac:dyDescent="0.2">
      <c r="A306" s="234" t="s">
        <v>78</v>
      </c>
      <c r="B306" s="234" t="s">
        <v>521</v>
      </c>
      <c r="C306" s="235"/>
      <c r="D306" s="236">
        <v>0.40500000000000003</v>
      </c>
      <c r="E306" s="244"/>
      <c r="F306" s="241"/>
      <c r="G306" s="238"/>
      <c r="H306" s="239"/>
      <c r="I306" s="240"/>
      <c r="K306" s="233"/>
    </row>
    <row r="307" spans="1:11" x14ac:dyDescent="0.2">
      <c r="A307" s="234" t="s">
        <v>78</v>
      </c>
      <c r="B307" s="234" t="s">
        <v>522</v>
      </c>
      <c r="C307" s="235"/>
      <c r="D307" s="236">
        <v>0.193</v>
      </c>
      <c r="E307" s="244"/>
      <c r="F307" s="241"/>
      <c r="G307" s="238"/>
      <c r="H307" s="239"/>
      <c r="I307" s="240"/>
      <c r="K307" s="233"/>
    </row>
    <row r="308" spans="1:11" x14ac:dyDescent="0.2">
      <c r="A308" s="234" t="s">
        <v>60</v>
      </c>
      <c r="B308" s="234" t="s">
        <v>523</v>
      </c>
      <c r="C308" s="235"/>
      <c r="D308" s="236">
        <v>0.115</v>
      </c>
      <c r="E308" s="244"/>
      <c r="F308" s="241"/>
      <c r="G308" s="238"/>
      <c r="H308" s="239"/>
      <c r="I308" s="240"/>
      <c r="K308" s="233"/>
    </row>
    <row r="309" spans="1:11" x14ac:dyDescent="0.2">
      <c r="A309" s="234" t="s">
        <v>60</v>
      </c>
      <c r="B309" s="234" t="s">
        <v>524</v>
      </c>
      <c r="C309" s="235"/>
      <c r="D309" s="248"/>
      <c r="E309" s="244"/>
      <c r="F309" s="241" t="s">
        <v>525</v>
      </c>
      <c r="G309" s="238" t="s">
        <v>526</v>
      </c>
      <c r="H309" s="239">
        <v>0.25</v>
      </c>
      <c r="I309" s="240"/>
      <c r="K309" s="247">
        <v>0.122</v>
      </c>
    </row>
    <row r="310" spans="1:11" x14ac:dyDescent="0.2">
      <c r="A310" s="234" t="s">
        <v>60</v>
      </c>
      <c r="B310" s="234" t="s">
        <v>527</v>
      </c>
      <c r="C310" s="242">
        <v>0.16800000000000001</v>
      </c>
      <c r="D310" s="236">
        <v>0.33600000000000002</v>
      </c>
      <c r="E310" s="244"/>
      <c r="F310" s="241" t="s">
        <v>528</v>
      </c>
      <c r="G310" s="238" t="s">
        <v>529</v>
      </c>
      <c r="H310" s="239">
        <v>0.15</v>
      </c>
      <c r="I310" s="240"/>
      <c r="K310" s="247">
        <v>0.11600000000000001</v>
      </c>
    </row>
    <row r="311" spans="1:11" x14ac:dyDescent="0.2">
      <c r="A311" s="234" t="s">
        <v>105</v>
      </c>
      <c r="B311" s="234" t="s">
        <v>530</v>
      </c>
      <c r="C311" s="235"/>
      <c r="D311" s="248"/>
      <c r="E311" s="244"/>
      <c r="F311" s="241" t="s">
        <v>531</v>
      </c>
      <c r="G311" s="238" t="s">
        <v>532</v>
      </c>
      <c r="H311" s="239">
        <v>0.2</v>
      </c>
      <c r="I311" s="240"/>
      <c r="K311" s="233"/>
    </row>
    <row r="312" spans="1:11" x14ac:dyDescent="0.2">
      <c r="A312" s="234" t="s">
        <v>60</v>
      </c>
      <c r="B312" s="234" t="s">
        <v>530</v>
      </c>
      <c r="C312" s="235"/>
      <c r="D312" s="236">
        <v>3.6299999999999999E-2</v>
      </c>
      <c r="E312" s="243">
        <v>5.3999999999999999E-2</v>
      </c>
      <c r="F312" s="241" t="s">
        <v>533</v>
      </c>
      <c r="G312" s="238" t="s">
        <v>534</v>
      </c>
      <c r="H312" s="239">
        <v>0.06</v>
      </c>
      <c r="I312" s="245">
        <v>0.1</v>
      </c>
      <c r="K312" s="247">
        <v>8.6999999999999994E-2</v>
      </c>
    </row>
    <row r="313" spans="1:11" x14ac:dyDescent="0.2">
      <c r="A313" s="234" t="s">
        <v>60</v>
      </c>
      <c r="B313" s="234" t="s">
        <v>535</v>
      </c>
      <c r="C313" s="235"/>
      <c r="D313" s="236">
        <v>3.6999999999999998E-2</v>
      </c>
      <c r="E313" s="243">
        <v>5.5E-2</v>
      </c>
      <c r="F313" s="241"/>
      <c r="G313" s="238"/>
      <c r="H313" s="239"/>
      <c r="I313" s="240"/>
      <c r="K313" s="233"/>
    </row>
    <row r="314" spans="1:11" x14ac:dyDescent="0.2">
      <c r="A314" s="234" t="s">
        <v>65</v>
      </c>
      <c r="B314" s="234" t="s">
        <v>536</v>
      </c>
      <c r="C314" s="254">
        <v>0.2</v>
      </c>
      <c r="D314" s="251">
        <v>0.4</v>
      </c>
      <c r="E314" s="244"/>
      <c r="F314" s="241" t="s">
        <v>537</v>
      </c>
      <c r="G314" s="238" t="s">
        <v>538</v>
      </c>
      <c r="H314" s="239" t="s">
        <v>539</v>
      </c>
      <c r="I314" s="240"/>
      <c r="K314" s="233"/>
    </row>
    <row r="315" spans="1:11" x14ac:dyDescent="0.2">
      <c r="A315" s="234" t="s">
        <v>78</v>
      </c>
      <c r="B315" s="234" t="s">
        <v>540</v>
      </c>
      <c r="C315" s="235"/>
      <c r="D315" s="248"/>
      <c r="E315" s="244"/>
      <c r="F315" s="241"/>
      <c r="G315" s="238"/>
      <c r="H315" s="239">
        <v>0.15</v>
      </c>
      <c r="I315" s="240"/>
      <c r="K315" s="233"/>
    </row>
    <row r="316" spans="1:11" x14ac:dyDescent="0.2">
      <c r="A316" s="234" t="s">
        <v>78</v>
      </c>
      <c r="B316" s="234" t="s">
        <v>541</v>
      </c>
      <c r="C316" s="235"/>
      <c r="D316" s="248"/>
      <c r="E316" s="244"/>
      <c r="F316" s="241"/>
      <c r="G316" s="238"/>
      <c r="H316" s="239">
        <v>0.15</v>
      </c>
      <c r="I316" s="240"/>
      <c r="K316" s="233"/>
    </row>
    <row r="317" spans="1:11" x14ac:dyDescent="0.2">
      <c r="A317" s="234" t="s">
        <v>78</v>
      </c>
      <c r="B317" s="234" t="s">
        <v>542</v>
      </c>
      <c r="C317" s="235"/>
      <c r="D317" s="236">
        <v>5.2999999999999999E-2</v>
      </c>
      <c r="E317" s="243">
        <v>7.9000000000000001E-2</v>
      </c>
      <c r="F317" s="241"/>
      <c r="G317" s="238"/>
      <c r="H317" s="239">
        <v>0.2</v>
      </c>
      <c r="I317" s="245">
        <v>0.15</v>
      </c>
      <c r="K317" s="233"/>
    </row>
    <row r="318" spans="1:11" x14ac:dyDescent="0.2">
      <c r="A318" s="234" t="s">
        <v>65</v>
      </c>
      <c r="B318" s="234" t="s">
        <v>543</v>
      </c>
      <c r="C318" s="235"/>
      <c r="D318" s="236">
        <v>0.23599999999999999</v>
      </c>
      <c r="E318" s="244"/>
      <c r="F318" s="241"/>
      <c r="G318" s="238"/>
      <c r="H318" s="239"/>
      <c r="I318" s="240"/>
      <c r="K318" s="233"/>
    </row>
    <row r="319" spans="1:11" x14ac:dyDescent="0.2">
      <c r="A319" s="234" t="s">
        <v>161</v>
      </c>
      <c r="B319" s="234" t="s">
        <v>544</v>
      </c>
      <c r="C319" s="235"/>
      <c r="D319" s="236">
        <v>0.17499999999999999</v>
      </c>
      <c r="E319" s="244"/>
      <c r="F319" s="241"/>
      <c r="G319" s="238"/>
      <c r="H319" s="239"/>
      <c r="I319" s="240"/>
      <c r="K319" s="233"/>
    </row>
    <row r="320" spans="1:11" x14ac:dyDescent="0.2">
      <c r="A320" s="259" t="s">
        <v>495</v>
      </c>
      <c r="B320" s="259" t="s">
        <v>545</v>
      </c>
      <c r="C320" s="235"/>
      <c r="D320" s="248"/>
      <c r="E320" s="243">
        <v>4.9000000000000002E-2</v>
      </c>
      <c r="F320" s="241"/>
      <c r="G320" s="238"/>
      <c r="H320" s="239"/>
      <c r="I320" s="240"/>
      <c r="K320" s="233"/>
    </row>
    <row r="321" spans="1:11" ht="25.5" customHeight="1" x14ac:dyDescent="0.2">
      <c r="A321" s="234" t="s">
        <v>60</v>
      </c>
      <c r="B321" s="234" t="s">
        <v>546</v>
      </c>
      <c r="C321" s="235"/>
      <c r="D321" s="236">
        <v>0.26629999999999998</v>
      </c>
      <c r="E321" s="244"/>
      <c r="F321" s="241"/>
      <c r="G321" s="238"/>
      <c r="H321" s="239"/>
      <c r="I321" s="240"/>
      <c r="K321" s="233"/>
    </row>
    <row r="322" spans="1:11" x14ac:dyDescent="0.2">
      <c r="A322" s="234" t="s">
        <v>161</v>
      </c>
      <c r="B322" s="234" t="s">
        <v>547</v>
      </c>
      <c r="C322" s="235"/>
      <c r="D322" s="236">
        <v>4.5999999999999999E-2</v>
      </c>
      <c r="E322" s="243">
        <v>6.8000000000000005E-2</v>
      </c>
      <c r="F322" s="241"/>
      <c r="G322" s="238"/>
      <c r="H322" s="239"/>
      <c r="I322" s="240"/>
      <c r="K322" s="233"/>
    </row>
    <row r="323" spans="1:11" x14ac:dyDescent="0.2">
      <c r="A323" s="234" t="s">
        <v>78</v>
      </c>
      <c r="B323" s="234" t="s">
        <v>548</v>
      </c>
      <c r="C323" s="235"/>
      <c r="D323" s="248"/>
      <c r="E323" s="244"/>
      <c r="F323" s="241"/>
      <c r="G323" s="238"/>
      <c r="H323" s="239">
        <v>0.2</v>
      </c>
      <c r="I323" s="240"/>
      <c r="K323" s="233"/>
    </row>
    <row r="324" spans="1:11" x14ac:dyDescent="0.2">
      <c r="A324" s="234" t="s">
        <v>78</v>
      </c>
      <c r="B324" s="234" t="s">
        <v>549</v>
      </c>
      <c r="C324" s="235"/>
      <c r="D324" s="248"/>
      <c r="E324" s="244"/>
      <c r="F324" s="241"/>
      <c r="G324" s="238"/>
      <c r="H324" s="239">
        <v>0.2</v>
      </c>
      <c r="I324" s="240"/>
      <c r="K324" s="233"/>
    </row>
    <row r="325" spans="1:11" x14ac:dyDescent="0.2">
      <c r="A325" s="234" t="s">
        <v>60</v>
      </c>
      <c r="B325" s="234" t="s">
        <v>550</v>
      </c>
      <c r="C325" s="235"/>
      <c r="D325" s="251">
        <v>0.24</v>
      </c>
      <c r="E325" s="244"/>
      <c r="F325" s="241"/>
      <c r="G325" s="238"/>
      <c r="H325" s="239"/>
      <c r="I325" s="240"/>
      <c r="K325" s="233"/>
    </row>
    <row r="326" spans="1:11" x14ac:dyDescent="0.2">
      <c r="A326" s="234" t="s">
        <v>60</v>
      </c>
      <c r="B326" s="234" t="s">
        <v>551</v>
      </c>
      <c r="C326" s="235"/>
      <c r="D326" s="236">
        <v>2.5999999999999999E-2</v>
      </c>
      <c r="E326" s="244"/>
      <c r="F326" s="241"/>
      <c r="G326" s="238"/>
      <c r="H326" s="239"/>
      <c r="I326" s="240"/>
      <c r="K326" s="233"/>
    </row>
    <row r="327" spans="1:11" x14ac:dyDescent="0.2">
      <c r="A327" s="234" t="s">
        <v>60</v>
      </c>
      <c r="B327" s="234" t="s">
        <v>552</v>
      </c>
      <c r="C327" s="235"/>
      <c r="D327" s="236">
        <v>0.19600000000000001</v>
      </c>
      <c r="E327" s="244"/>
      <c r="F327" s="241"/>
      <c r="G327" s="238"/>
      <c r="H327" s="239"/>
      <c r="I327" s="240"/>
      <c r="K327" s="233"/>
    </row>
    <row r="328" spans="1:11" x14ac:dyDescent="0.2">
      <c r="A328" s="234" t="s">
        <v>60</v>
      </c>
      <c r="B328" s="234" t="s">
        <v>553</v>
      </c>
      <c r="C328" s="235"/>
      <c r="D328" s="236">
        <v>0.16800000000000001</v>
      </c>
      <c r="E328" s="244"/>
      <c r="F328" s="241"/>
      <c r="G328" s="238"/>
      <c r="H328" s="239"/>
      <c r="I328" s="240"/>
      <c r="K328" s="233"/>
    </row>
    <row r="329" spans="1:11" x14ac:dyDescent="0.2">
      <c r="A329" s="234" t="s">
        <v>78</v>
      </c>
      <c r="B329" s="234" t="s">
        <v>554</v>
      </c>
      <c r="C329" s="235"/>
      <c r="D329" s="236">
        <v>0.106</v>
      </c>
      <c r="E329" s="244"/>
      <c r="F329" s="241"/>
      <c r="G329" s="238"/>
      <c r="H329" s="239"/>
      <c r="I329" s="240"/>
      <c r="K329" s="233"/>
    </row>
    <row r="330" spans="1:11" x14ac:dyDescent="0.2">
      <c r="A330" s="234" t="s">
        <v>60</v>
      </c>
      <c r="B330" s="234" t="s">
        <v>554</v>
      </c>
      <c r="C330" s="235"/>
      <c r="D330" s="236">
        <v>0.17100000000000001</v>
      </c>
      <c r="E330" s="244"/>
      <c r="F330" s="241"/>
      <c r="G330" s="238"/>
      <c r="H330" s="239">
        <v>0.25</v>
      </c>
      <c r="I330" s="240"/>
      <c r="K330" s="233"/>
    </row>
    <row r="331" spans="1:11" x14ac:dyDescent="0.2">
      <c r="A331" s="234" t="s">
        <v>60</v>
      </c>
      <c r="B331" s="234" t="s">
        <v>555</v>
      </c>
      <c r="C331" s="235"/>
      <c r="D331" s="236">
        <v>0.13500000000000001</v>
      </c>
      <c r="E331" s="244"/>
      <c r="F331" s="241"/>
      <c r="G331" s="238"/>
      <c r="H331" s="239">
        <v>0.24</v>
      </c>
      <c r="I331" s="240"/>
      <c r="K331" s="233"/>
    </row>
    <row r="332" spans="1:11" x14ac:dyDescent="0.2">
      <c r="A332" s="234" t="s">
        <v>60</v>
      </c>
      <c r="B332" s="234" t="s">
        <v>556</v>
      </c>
      <c r="C332" s="235"/>
      <c r="D332" s="236">
        <v>0.45800000000000002</v>
      </c>
      <c r="E332" s="244"/>
      <c r="F332" s="241"/>
      <c r="G332" s="238"/>
      <c r="H332" s="239"/>
      <c r="I332" s="240"/>
      <c r="K332" s="233"/>
    </row>
    <row r="333" spans="1:11" x14ac:dyDescent="0.2">
      <c r="A333" s="234" t="s">
        <v>78</v>
      </c>
      <c r="B333" s="234" t="s">
        <v>557</v>
      </c>
      <c r="C333" s="235"/>
      <c r="D333" s="236">
        <v>0.20699999999999999</v>
      </c>
      <c r="E333" s="243">
        <v>0.311</v>
      </c>
      <c r="F333" s="241"/>
      <c r="G333" s="238"/>
      <c r="H333" s="239"/>
      <c r="I333" s="240"/>
      <c r="K333" s="233"/>
    </row>
    <row r="334" spans="1:11" x14ac:dyDescent="0.2">
      <c r="A334" s="234" t="s">
        <v>60</v>
      </c>
      <c r="B334" s="234" t="s">
        <v>558</v>
      </c>
      <c r="C334" s="235"/>
      <c r="D334" s="248"/>
      <c r="E334" s="244"/>
      <c r="F334" s="241" t="s">
        <v>559</v>
      </c>
      <c r="G334" s="238" t="s">
        <v>560</v>
      </c>
      <c r="H334" s="239">
        <v>0.12</v>
      </c>
      <c r="I334" s="240"/>
      <c r="K334" s="233"/>
    </row>
    <row r="335" spans="1:11" x14ac:dyDescent="0.2">
      <c r="A335" s="234" t="s">
        <v>78</v>
      </c>
      <c r="B335" s="234" t="s">
        <v>561</v>
      </c>
      <c r="C335" s="235"/>
      <c r="D335" s="236">
        <v>0.14499999999999999</v>
      </c>
      <c r="E335" s="244"/>
      <c r="F335" s="241"/>
      <c r="G335" s="238"/>
      <c r="H335" s="239"/>
      <c r="I335" s="240"/>
      <c r="K335" s="233"/>
    </row>
    <row r="336" spans="1:11" x14ac:dyDescent="0.2">
      <c r="A336" s="234" t="s">
        <v>161</v>
      </c>
      <c r="B336" s="234" t="s">
        <v>561</v>
      </c>
      <c r="C336" s="235"/>
      <c r="D336" s="236">
        <v>0.14099999999999999</v>
      </c>
      <c r="E336" s="244"/>
      <c r="F336" s="241"/>
      <c r="G336" s="238"/>
      <c r="H336" s="239"/>
      <c r="I336" s="240"/>
      <c r="K336" s="233"/>
    </row>
    <row r="337" spans="1:11" x14ac:dyDescent="0.2">
      <c r="A337" s="234" t="s">
        <v>78</v>
      </c>
      <c r="B337" s="234" t="s">
        <v>562</v>
      </c>
      <c r="C337" s="235"/>
      <c r="D337" s="236">
        <v>0.217</v>
      </c>
      <c r="E337" s="244"/>
      <c r="F337" s="241"/>
      <c r="G337" s="238"/>
      <c r="H337" s="239"/>
      <c r="I337" s="240"/>
      <c r="K337" s="233"/>
    </row>
    <row r="338" spans="1:11" x14ac:dyDescent="0.2">
      <c r="A338" s="234" t="s">
        <v>60</v>
      </c>
      <c r="B338" s="234" t="s">
        <v>563</v>
      </c>
      <c r="C338" s="235"/>
      <c r="D338" s="236">
        <v>0.20419999999999999</v>
      </c>
      <c r="E338" s="244"/>
      <c r="F338" s="241" t="s">
        <v>564</v>
      </c>
      <c r="G338" s="238" t="s">
        <v>565</v>
      </c>
      <c r="H338" s="239">
        <v>0.21</v>
      </c>
      <c r="I338" s="240"/>
      <c r="K338" s="247">
        <v>0.13700000000000001</v>
      </c>
    </row>
    <row r="339" spans="1:11" x14ac:dyDescent="0.2">
      <c r="A339" s="234" t="s">
        <v>335</v>
      </c>
      <c r="B339" s="234" t="s">
        <v>566</v>
      </c>
      <c r="C339" s="235"/>
      <c r="D339" s="236">
        <v>4.5999999999999999E-2</v>
      </c>
      <c r="E339" s="243">
        <v>6.9000000000000006E-2</v>
      </c>
      <c r="F339" s="241"/>
      <c r="G339" s="238"/>
      <c r="H339" s="239"/>
      <c r="I339" s="240"/>
      <c r="K339" s="233"/>
    </row>
    <row r="340" spans="1:11" ht="15" customHeight="1" x14ac:dyDescent="0.25">
      <c r="A340" s="234" t="s">
        <v>200</v>
      </c>
      <c r="B340" s="234" t="s">
        <v>566</v>
      </c>
      <c r="C340" s="235"/>
      <c r="D340" s="248"/>
      <c r="E340" s="244"/>
      <c r="F340" s="417" t="s">
        <v>567</v>
      </c>
      <c r="G340" s="418"/>
      <c r="H340" s="239"/>
      <c r="I340" s="240"/>
      <c r="K340" s="233"/>
    </row>
    <row r="341" spans="1:11" x14ac:dyDescent="0.2">
      <c r="A341" s="234" t="s">
        <v>386</v>
      </c>
      <c r="B341" s="234" t="s">
        <v>566</v>
      </c>
      <c r="C341" s="235"/>
      <c r="D341" s="236">
        <v>0.57699999999999996</v>
      </c>
      <c r="E341" s="244"/>
      <c r="F341" s="241"/>
      <c r="G341" s="238"/>
      <c r="H341" s="239"/>
      <c r="I341" s="240"/>
      <c r="K341" s="233"/>
    </row>
    <row r="342" spans="1:11" x14ac:dyDescent="0.2">
      <c r="A342" s="234" t="s">
        <v>105</v>
      </c>
      <c r="B342" s="234" t="s">
        <v>566</v>
      </c>
      <c r="C342" s="235"/>
      <c r="D342" s="248"/>
      <c r="E342" s="244"/>
      <c r="F342" s="241"/>
      <c r="G342" s="238"/>
      <c r="H342" s="239">
        <v>0.2</v>
      </c>
      <c r="I342" s="240"/>
      <c r="K342" s="233"/>
    </row>
    <row r="343" spans="1:11" x14ac:dyDescent="0.2">
      <c r="A343" s="234" t="s">
        <v>60</v>
      </c>
      <c r="B343" s="234" t="s">
        <v>566</v>
      </c>
      <c r="C343" s="235"/>
      <c r="D343" s="236">
        <v>7.3000000000000001E-3</v>
      </c>
      <c r="E343" s="243">
        <v>1.0999999999999999E-2</v>
      </c>
      <c r="F343" s="241" t="s">
        <v>568</v>
      </c>
      <c r="G343" s="238" t="s">
        <v>569</v>
      </c>
      <c r="H343" s="239">
        <v>0.03</v>
      </c>
      <c r="I343" s="240" t="s">
        <v>570</v>
      </c>
      <c r="K343" s="258">
        <v>3.5999999999999997E-2</v>
      </c>
    </row>
    <row r="344" spans="1:11" x14ac:dyDescent="0.2">
      <c r="A344" s="234" t="s">
        <v>161</v>
      </c>
      <c r="B344" s="234" t="s">
        <v>571</v>
      </c>
      <c r="C344" s="235"/>
      <c r="D344" s="236">
        <v>4.9000000000000002E-2</v>
      </c>
      <c r="E344" s="244"/>
      <c r="F344" s="241"/>
      <c r="G344" s="238"/>
      <c r="H344" s="239"/>
      <c r="I344" s="240"/>
      <c r="K344" s="233"/>
    </row>
    <row r="345" spans="1:11" x14ac:dyDescent="0.2">
      <c r="A345" s="234" t="s">
        <v>60</v>
      </c>
      <c r="B345" s="234" t="s">
        <v>571</v>
      </c>
      <c r="C345" s="235"/>
      <c r="D345" s="236">
        <v>5.6000000000000001E-2</v>
      </c>
      <c r="E345" s="244"/>
      <c r="F345" s="241"/>
      <c r="G345" s="238"/>
      <c r="H345" s="239"/>
      <c r="I345" s="240"/>
      <c r="K345" s="233"/>
    </row>
    <row r="346" spans="1:11" x14ac:dyDescent="0.2">
      <c r="A346" s="234" t="s">
        <v>572</v>
      </c>
      <c r="B346" s="234" t="s">
        <v>573</v>
      </c>
      <c r="C346" s="235"/>
      <c r="D346" s="236">
        <v>0.19700000000000001</v>
      </c>
      <c r="E346" s="244"/>
      <c r="F346" s="241"/>
      <c r="G346" s="238"/>
      <c r="H346" s="239"/>
      <c r="I346" s="240"/>
      <c r="K346" s="233"/>
    </row>
    <row r="347" spans="1:11" x14ac:dyDescent="0.2">
      <c r="A347" s="234" t="s">
        <v>65</v>
      </c>
      <c r="B347" s="234" t="s">
        <v>574</v>
      </c>
      <c r="C347" s="254">
        <v>0.16</v>
      </c>
      <c r="D347" s="251">
        <v>0.32</v>
      </c>
      <c r="E347" s="244"/>
      <c r="F347" s="241" t="s">
        <v>220</v>
      </c>
      <c r="G347" s="238" t="s">
        <v>221</v>
      </c>
      <c r="H347" s="239">
        <v>0.1</v>
      </c>
      <c r="I347" s="240"/>
      <c r="K347" s="233"/>
    </row>
    <row r="348" spans="1:11" x14ac:dyDescent="0.2">
      <c r="A348" s="234" t="s">
        <v>78</v>
      </c>
      <c r="B348" s="234" t="s">
        <v>575</v>
      </c>
      <c r="C348" s="235"/>
      <c r="D348" s="236">
        <v>0.16700000000000001</v>
      </c>
      <c r="E348" s="244"/>
      <c r="F348" s="241"/>
      <c r="G348" s="238"/>
      <c r="H348" s="239"/>
      <c r="I348" s="240"/>
      <c r="K348" s="233"/>
    </row>
    <row r="349" spans="1:11" x14ac:dyDescent="0.2">
      <c r="A349" s="234" t="s">
        <v>65</v>
      </c>
      <c r="B349" s="234" t="s">
        <v>576</v>
      </c>
      <c r="C349" s="235"/>
      <c r="D349" s="236">
        <v>6.0000000000000001E-3</v>
      </c>
      <c r="E349" s="244"/>
      <c r="F349" s="241"/>
      <c r="G349" s="238"/>
      <c r="H349" s="239"/>
      <c r="I349" s="240"/>
      <c r="K349" s="233"/>
    </row>
    <row r="350" spans="1:11" x14ac:dyDescent="0.2">
      <c r="A350" s="234" t="s">
        <v>577</v>
      </c>
      <c r="B350" s="234" t="s">
        <v>578</v>
      </c>
      <c r="C350" s="235"/>
      <c r="D350" s="236">
        <v>0.377</v>
      </c>
      <c r="E350" s="244"/>
      <c r="F350" s="241"/>
      <c r="G350" s="238"/>
      <c r="H350" s="239"/>
      <c r="I350" s="240"/>
      <c r="K350" s="233"/>
    </row>
    <row r="351" spans="1:11" x14ac:dyDescent="0.2">
      <c r="A351" s="234" t="s">
        <v>577</v>
      </c>
      <c r="B351" s="234" t="s">
        <v>579</v>
      </c>
      <c r="C351" s="235"/>
      <c r="D351" s="236">
        <v>0.28199999999999997</v>
      </c>
      <c r="E351" s="244"/>
      <c r="F351" s="241"/>
      <c r="G351" s="238"/>
      <c r="H351" s="239"/>
      <c r="I351" s="240"/>
      <c r="K351" s="233"/>
    </row>
    <row r="352" spans="1:11" x14ac:dyDescent="0.2">
      <c r="A352" s="234" t="s">
        <v>577</v>
      </c>
      <c r="B352" s="234" t="s">
        <v>580</v>
      </c>
      <c r="C352" s="235"/>
      <c r="D352" s="236">
        <v>0.216</v>
      </c>
      <c r="E352" s="244"/>
      <c r="F352" s="241"/>
      <c r="G352" s="238"/>
      <c r="H352" s="239"/>
      <c r="I352" s="240"/>
      <c r="K352" s="233"/>
    </row>
    <row r="353" spans="1:11" x14ac:dyDescent="0.2">
      <c r="A353" s="234" t="s">
        <v>577</v>
      </c>
      <c r="B353" s="234" t="s">
        <v>581</v>
      </c>
      <c r="C353" s="235"/>
      <c r="D353" s="236">
        <v>0.29299999999999998</v>
      </c>
      <c r="E353" s="244"/>
      <c r="F353" s="241"/>
      <c r="G353" s="238"/>
      <c r="H353" s="239"/>
      <c r="I353" s="240"/>
      <c r="K353" s="233"/>
    </row>
    <row r="354" spans="1:11" x14ac:dyDescent="0.2">
      <c r="A354" s="234" t="s">
        <v>577</v>
      </c>
      <c r="B354" s="234" t="s">
        <v>582</v>
      </c>
      <c r="C354" s="235"/>
      <c r="D354" s="236">
        <v>0.23899999999999999</v>
      </c>
      <c r="E354" s="244"/>
      <c r="F354" s="241"/>
      <c r="G354" s="238"/>
      <c r="H354" s="239"/>
      <c r="I354" s="240"/>
      <c r="K354" s="233"/>
    </row>
    <row r="355" spans="1:11" x14ac:dyDescent="0.2">
      <c r="A355" s="234" t="s">
        <v>577</v>
      </c>
      <c r="B355" s="234" t="s">
        <v>583</v>
      </c>
      <c r="C355" s="235"/>
      <c r="D355" s="236">
        <v>0.154</v>
      </c>
      <c r="E355" s="244"/>
      <c r="F355" s="241"/>
      <c r="G355" s="238"/>
      <c r="H355" s="239"/>
      <c r="I355" s="240"/>
      <c r="K355" s="233"/>
    </row>
    <row r="356" spans="1:11" x14ac:dyDescent="0.2">
      <c r="A356" s="234" t="s">
        <v>60</v>
      </c>
      <c r="B356" s="234" t="s">
        <v>584</v>
      </c>
      <c r="C356" s="235"/>
      <c r="D356" s="236">
        <v>0.191</v>
      </c>
      <c r="E356" s="244"/>
      <c r="F356" s="241"/>
      <c r="G356" s="238"/>
      <c r="H356" s="239"/>
      <c r="I356" s="240"/>
      <c r="K356" s="233"/>
    </row>
    <row r="357" spans="1:11" x14ac:dyDescent="0.2">
      <c r="A357" s="234" t="s">
        <v>335</v>
      </c>
      <c r="B357" s="234" t="s">
        <v>584</v>
      </c>
      <c r="C357" s="235"/>
      <c r="D357" s="236">
        <v>0.13500000000000001</v>
      </c>
      <c r="E357" s="244"/>
      <c r="F357" s="241"/>
      <c r="G357" s="238"/>
      <c r="H357" s="239"/>
      <c r="I357" s="240"/>
      <c r="K357" s="233"/>
    </row>
    <row r="358" spans="1:11" x14ac:dyDescent="0.2">
      <c r="A358" s="234" t="s">
        <v>78</v>
      </c>
      <c r="B358" s="234" t="s">
        <v>585</v>
      </c>
      <c r="C358" s="235"/>
      <c r="D358" s="236">
        <v>0.38600000000000001</v>
      </c>
      <c r="E358" s="244"/>
      <c r="F358" s="241"/>
      <c r="G358" s="238"/>
      <c r="H358" s="239"/>
      <c r="I358" s="240"/>
      <c r="K358" s="233"/>
    </row>
    <row r="359" spans="1:11" x14ac:dyDescent="0.2">
      <c r="A359" s="234" t="s">
        <v>78</v>
      </c>
      <c r="B359" s="234" t="s">
        <v>586</v>
      </c>
      <c r="C359" s="235"/>
      <c r="D359" s="236">
        <v>0.2107</v>
      </c>
      <c r="E359" s="244"/>
      <c r="F359" s="241"/>
      <c r="G359" s="238"/>
      <c r="H359" s="239"/>
      <c r="I359" s="240"/>
      <c r="K359" s="233"/>
    </row>
    <row r="360" spans="1:11" x14ac:dyDescent="0.2">
      <c r="A360" s="234" t="s">
        <v>60</v>
      </c>
      <c r="B360" s="234" t="s">
        <v>586</v>
      </c>
      <c r="C360" s="235"/>
      <c r="D360" s="236">
        <v>0.1361</v>
      </c>
      <c r="E360" s="244"/>
      <c r="F360" s="241" t="s">
        <v>587</v>
      </c>
      <c r="G360" s="238" t="s">
        <v>588</v>
      </c>
      <c r="H360" s="239">
        <v>0.22</v>
      </c>
      <c r="I360" s="240"/>
      <c r="K360" s="247">
        <v>0.155</v>
      </c>
    </row>
    <row r="361" spans="1:11" x14ac:dyDescent="0.2">
      <c r="A361" s="234" t="s">
        <v>459</v>
      </c>
      <c r="B361" s="234" t="s">
        <v>586</v>
      </c>
      <c r="C361" s="235"/>
      <c r="D361" s="236">
        <v>0.22700000000000001</v>
      </c>
      <c r="E361" s="244"/>
      <c r="F361" s="241"/>
      <c r="G361" s="238"/>
      <c r="H361" s="239"/>
      <c r="I361" s="240"/>
      <c r="K361" s="233"/>
    </row>
    <row r="362" spans="1:11" x14ac:dyDescent="0.2">
      <c r="A362" s="234" t="s">
        <v>60</v>
      </c>
      <c r="B362" s="234" t="s">
        <v>589</v>
      </c>
      <c r="C362" s="235"/>
      <c r="D362" s="248"/>
      <c r="E362" s="244"/>
      <c r="F362" s="241" t="s">
        <v>485</v>
      </c>
      <c r="G362" s="238" t="s">
        <v>486</v>
      </c>
      <c r="H362" s="239">
        <v>0.2</v>
      </c>
      <c r="I362" s="245">
        <v>0.25</v>
      </c>
      <c r="K362" s="233"/>
    </row>
    <row r="363" spans="1:11" x14ac:dyDescent="0.2">
      <c r="A363" s="234" t="s">
        <v>60</v>
      </c>
      <c r="B363" s="234" t="s">
        <v>590</v>
      </c>
      <c r="C363" s="254">
        <v>0.11</v>
      </c>
      <c r="D363" s="236">
        <v>0.219</v>
      </c>
      <c r="E363" s="244"/>
      <c r="F363" s="241" t="s">
        <v>591</v>
      </c>
      <c r="G363" s="238" t="s">
        <v>592</v>
      </c>
      <c r="H363" s="239">
        <v>0.17799999999999999</v>
      </c>
      <c r="I363" s="240"/>
      <c r="K363" s="247">
        <v>0.18099999999999999</v>
      </c>
    </row>
    <row r="364" spans="1:11" x14ac:dyDescent="0.2">
      <c r="A364" s="234" t="s">
        <v>60</v>
      </c>
      <c r="B364" s="234" t="s">
        <v>593</v>
      </c>
      <c r="C364" s="235"/>
      <c r="D364" s="236">
        <v>0.27600000000000002</v>
      </c>
      <c r="E364" s="244"/>
      <c r="F364" s="241"/>
      <c r="G364" s="238"/>
      <c r="H364" s="239"/>
      <c r="I364" s="240"/>
      <c r="K364" s="233"/>
    </row>
    <row r="365" spans="1:11" x14ac:dyDescent="0.2">
      <c r="A365" s="234" t="s">
        <v>60</v>
      </c>
      <c r="B365" s="234" t="s">
        <v>594</v>
      </c>
      <c r="C365" s="235"/>
      <c r="D365" s="236">
        <v>0.46200000000000002</v>
      </c>
      <c r="E365" s="244"/>
      <c r="F365" s="241"/>
      <c r="G365" s="238"/>
      <c r="H365" s="239"/>
      <c r="I365" s="240"/>
      <c r="K365" s="233"/>
    </row>
    <row r="366" spans="1:11" x14ac:dyDescent="0.2">
      <c r="A366" s="234" t="s">
        <v>78</v>
      </c>
      <c r="B366" s="234" t="s">
        <v>595</v>
      </c>
      <c r="C366" s="235"/>
      <c r="D366" s="236">
        <v>0.38200000000000001</v>
      </c>
      <c r="E366" s="244"/>
      <c r="F366" s="241"/>
      <c r="G366" s="238"/>
      <c r="H366" s="239"/>
      <c r="I366" s="240"/>
      <c r="K366" s="233"/>
    </row>
    <row r="367" spans="1:11" x14ac:dyDescent="0.2">
      <c r="A367" s="234" t="s">
        <v>60</v>
      </c>
      <c r="B367" s="234" t="s">
        <v>595</v>
      </c>
      <c r="C367" s="242">
        <v>0.11899999999999999</v>
      </c>
      <c r="D367" s="236">
        <v>0.23699999999999999</v>
      </c>
      <c r="E367" s="244"/>
      <c r="F367" s="241" t="s">
        <v>596</v>
      </c>
      <c r="G367" s="238" t="s">
        <v>597</v>
      </c>
      <c r="H367" s="239">
        <v>0.2</v>
      </c>
      <c r="I367" s="240" t="s">
        <v>72</v>
      </c>
      <c r="K367" s="247">
        <v>0.112</v>
      </c>
    </row>
    <row r="368" spans="1:11" x14ac:dyDescent="0.2">
      <c r="A368" s="234" t="s">
        <v>598</v>
      </c>
      <c r="B368" s="234" t="s">
        <v>599</v>
      </c>
      <c r="C368" s="235"/>
      <c r="D368" s="248"/>
      <c r="E368" s="244"/>
      <c r="F368" s="241"/>
      <c r="G368" s="238"/>
      <c r="H368" s="239">
        <v>0.15</v>
      </c>
      <c r="I368" s="240"/>
      <c r="K368" s="233"/>
    </row>
    <row r="369" spans="1:11" x14ac:dyDescent="0.2">
      <c r="A369" s="234" t="s">
        <v>60</v>
      </c>
      <c r="B369" s="234" t="s">
        <v>600</v>
      </c>
      <c r="C369" s="235"/>
      <c r="D369" s="251">
        <v>7.0000000000000007E-2</v>
      </c>
      <c r="E369" s="243">
        <v>0.104</v>
      </c>
      <c r="F369" s="241" t="s">
        <v>601</v>
      </c>
      <c r="G369" s="238" t="s">
        <v>602</v>
      </c>
      <c r="H369" s="239">
        <v>0.15</v>
      </c>
      <c r="I369" s="245">
        <v>0.2</v>
      </c>
      <c r="K369" s="233"/>
    </row>
    <row r="370" spans="1:11" x14ac:dyDescent="0.2">
      <c r="A370" s="234" t="s">
        <v>78</v>
      </c>
      <c r="B370" s="234" t="s">
        <v>603</v>
      </c>
      <c r="C370" s="235"/>
      <c r="D370" s="236">
        <v>8.7400000000000005E-2</v>
      </c>
      <c r="E370" s="244"/>
      <c r="F370" s="241"/>
      <c r="G370" s="238"/>
      <c r="H370" s="239"/>
      <c r="I370" s="240"/>
      <c r="K370" s="233"/>
    </row>
    <row r="371" spans="1:11" x14ac:dyDescent="0.2">
      <c r="A371" s="234" t="s">
        <v>60</v>
      </c>
      <c r="B371" s="234" t="s">
        <v>603</v>
      </c>
      <c r="C371" s="235"/>
      <c r="D371" s="251">
        <v>0.08</v>
      </c>
      <c r="E371" s="244"/>
      <c r="F371" s="241" t="s">
        <v>604</v>
      </c>
      <c r="G371" s="238" t="s">
        <v>605</v>
      </c>
      <c r="H371" s="239">
        <v>0.16</v>
      </c>
      <c r="I371" s="240" t="s">
        <v>72</v>
      </c>
      <c r="K371" s="247">
        <v>0.11899999999999999</v>
      </c>
    </row>
    <row r="372" spans="1:11" x14ac:dyDescent="0.2">
      <c r="A372" s="234" t="s">
        <v>60</v>
      </c>
      <c r="B372" s="234" t="s">
        <v>606</v>
      </c>
      <c r="C372" s="235"/>
      <c r="D372" s="236">
        <v>1E-3</v>
      </c>
      <c r="E372" s="243">
        <v>2E-3</v>
      </c>
      <c r="F372" s="241"/>
      <c r="G372" s="238"/>
      <c r="H372" s="239"/>
      <c r="I372" s="240"/>
      <c r="K372" s="233"/>
    </row>
    <row r="373" spans="1:11" x14ac:dyDescent="0.2">
      <c r="A373" s="234" t="s">
        <v>78</v>
      </c>
      <c r="B373" s="234" t="s">
        <v>607</v>
      </c>
      <c r="C373" s="235"/>
      <c r="D373" s="236">
        <v>0.24099999999999999</v>
      </c>
      <c r="E373" s="244"/>
      <c r="F373" s="241"/>
      <c r="G373" s="238"/>
      <c r="H373" s="239"/>
      <c r="I373" s="240"/>
      <c r="K373" s="233"/>
    </row>
    <row r="374" spans="1:11" x14ac:dyDescent="0.2">
      <c r="A374" s="234" t="s">
        <v>60</v>
      </c>
      <c r="B374" s="234" t="s">
        <v>608</v>
      </c>
      <c r="C374" s="235"/>
      <c r="D374" s="236">
        <v>0.434</v>
      </c>
      <c r="E374" s="244"/>
      <c r="F374" s="241"/>
      <c r="G374" s="238"/>
      <c r="H374" s="239"/>
      <c r="I374" s="240"/>
      <c r="K374" s="233"/>
    </row>
    <row r="375" spans="1:11" x14ac:dyDescent="0.2">
      <c r="A375" s="234" t="s">
        <v>60</v>
      </c>
      <c r="B375" s="234" t="s">
        <v>609</v>
      </c>
      <c r="C375" s="235"/>
      <c r="D375" s="236">
        <v>0.58299999999999996</v>
      </c>
      <c r="E375" s="244"/>
      <c r="F375" s="241"/>
      <c r="G375" s="238"/>
      <c r="H375" s="239"/>
      <c r="I375" s="240"/>
      <c r="K375" s="233"/>
    </row>
    <row r="376" spans="1:11" x14ac:dyDescent="0.2">
      <c r="A376" s="234" t="s">
        <v>60</v>
      </c>
      <c r="B376" s="234" t="s">
        <v>610</v>
      </c>
      <c r="C376" s="235"/>
      <c r="D376" s="248"/>
      <c r="E376" s="244"/>
      <c r="F376" s="241" t="s">
        <v>611</v>
      </c>
      <c r="G376" s="238" t="s">
        <v>612</v>
      </c>
      <c r="H376" s="239">
        <v>0.2</v>
      </c>
      <c r="I376" s="245">
        <v>0.25</v>
      </c>
      <c r="K376" s="233"/>
    </row>
    <row r="377" spans="1:11" x14ac:dyDescent="0.2">
      <c r="A377" s="234" t="s">
        <v>65</v>
      </c>
      <c r="B377" s="234" t="s">
        <v>613</v>
      </c>
      <c r="C377" s="235"/>
      <c r="D377" s="236">
        <v>0.29799999999999999</v>
      </c>
      <c r="E377" s="244"/>
      <c r="F377" s="241"/>
      <c r="G377" s="238"/>
      <c r="H377" s="239"/>
      <c r="I377" s="240"/>
      <c r="K377" s="233"/>
    </row>
    <row r="378" spans="1:11" x14ac:dyDescent="0.2">
      <c r="A378" s="234" t="s">
        <v>60</v>
      </c>
      <c r="B378" s="234" t="s">
        <v>614</v>
      </c>
      <c r="C378" s="235"/>
      <c r="D378" s="236">
        <v>3.7999999999999999E-2</v>
      </c>
      <c r="E378" s="243">
        <v>5.7000000000000002E-2</v>
      </c>
      <c r="F378" s="241" t="s">
        <v>615</v>
      </c>
      <c r="G378" s="238" t="s">
        <v>616</v>
      </c>
      <c r="H378" s="239">
        <v>0.11</v>
      </c>
      <c r="I378" s="240"/>
      <c r="K378" s="233"/>
    </row>
    <row r="379" spans="1:11" x14ac:dyDescent="0.2">
      <c r="A379" s="234" t="s">
        <v>78</v>
      </c>
      <c r="B379" s="234" t="s">
        <v>617</v>
      </c>
      <c r="C379" s="235"/>
      <c r="D379" s="236">
        <v>0.24199999999999999</v>
      </c>
      <c r="E379" s="244"/>
      <c r="F379" s="241"/>
      <c r="G379" s="238"/>
      <c r="H379" s="239"/>
      <c r="I379" s="240"/>
      <c r="K379" s="233"/>
    </row>
    <row r="380" spans="1:11" x14ac:dyDescent="0.2">
      <c r="A380" s="234" t="s">
        <v>60</v>
      </c>
      <c r="B380" s="234" t="s">
        <v>618</v>
      </c>
      <c r="C380" s="254">
        <v>0.13</v>
      </c>
      <c r="D380" s="236">
        <v>0.25990000000000002</v>
      </c>
      <c r="E380" s="244"/>
      <c r="F380" s="241" t="s">
        <v>619</v>
      </c>
      <c r="G380" s="238" t="s">
        <v>620</v>
      </c>
      <c r="H380" s="239">
        <v>0.2</v>
      </c>
      <c r="I380" s="245">
        <v>0.25</v>
      </c>
      <c r="K380" s="247">
        <v>0.154</v>
      </c>
    </row>
    <row r="381" spans="1:11" x14ac:dyDescent="0.2">
      <c r="A381" s="234" t="s">
        <v>78</v>
      </c>
      <c r="B381" s="234" t="s">
        <v>621</v>
      </c>
      <c r="C381" s="235"/>
      <c r="D381" s="236">
        <v>0.12939999999999999</v>
      </c>
      <c r="E381" s="244"/>
      <c r="F381" s="241"/>
      <c r="G381" s="238"/>
      <c r="H381" s="239"/>
      <c r="I381" s="240"/>
      <c r="K381" s="233"/>
    </row>
    <row r="382" spans="1:11" x14ac:dyDescent="0.2">
      <c r="A382" s="234" t="s">
        <v>60</v>
      </c>
      <c r="B382" s="234" t="s">
        <v>621</v>
      </c>
      <c r="C382" s="235"/>
      <c r="D382" s="236">
        <v>9.2200000000000004E-2</v>
      </c>
      <c r="E382" s="244"/>
      <c r="F382" s="241" t="s">
        <v>622</v>
      </c>
      <c r="G382" s="238" t="s">
        <v>623</v>
      </c>
      <c r="H382" s="239">
        <v>0.16</v>
      </c>
      <c r="I382" s="240"/>
      <c r="K382" s="233"/>
    </row>
    <row r="383" spans="1:11" x14ac:dyDescent="0.2">
      <c r="A383" s="234" t="s">
        <v>60</v>
      </c>
      <c r="B383" s="234" t="s">
        <v>624</v>
      </c>
      <c r="C383" s="235"/>
      <c r="D383" s="236">
        <v>0.113</v>
      </c>
      <c r="E383" s="244"/>
      <c r="F383" s="241" t="s">
        <v>625</v>
      </c>
      <c r="G383" s="238" t="s">
        <v>626</v>
      </c>
      <c r="H383" s="239">
        <v>0.2</v>
      </c>
      <c r="I383" s="240"/>
      <c r="K383" s="247">
        <v>0.13300000000000001</v>
      </c>
    </row>
    <row r="384" spans="1:11" x14ac:dyDescent="0.2">
      <c r="A384" s="234" t="s">
        <v>78</v>
      </c>
      <c r="B384" s="234" t="s">
        <v>627</v>
      </c>
      <c r="C384" s="235"/>
      <c r="D384" s="236">
        <v>0.76359999999999995</v>
      </c>
      <c r="E384" s="244"/>
      <c r="F384" s="241"/>
      <c r="G384" s="238"/>
      <c r="H384" s="239"/>
      <c r="I384" s="240"/>
      <c r="K384" s="233"/>
    </row>
    <row r="385" spans="1:11" ht="25.5" customHeight="1" x14ac:dyDescent="0.2">
      <c r="A385" s="234" t="s">
        <v>60</v>
      </c>
      <c r="B385" s="234" t="s">
        <v>627</v>
      </c>
      <c r="C385" s="235"/>
      <c r="D385" s="236">
        <v>0.27910000000000001</v>
      </c>
      <c r="E385" s="244"/>
      <c r="F385" s="241" t="s">
        <v>628</v>
      </c>
      <c r="G385" s="238" t="s">
        <v>629</v>
      </c>
      <c r="H385" s="239">
        <v>0.23</v>
      </c>
      <c r="I385" s="240"/>
      <c r="K385" s="233"/>
    </row>
    <row r="386" spans="1:11" x14ac:dyDescent="0.2">
      <c r="A386" s="234" t="s">
        <v>60</v>
      </c>
      <c r="B386" s="234" t="s">
        <v>630</v>
      </c>
      <c r="C386" s="235"/>
      <c r="D386" s="236">
        <v>0.48899999999999999</v>
      </c>
      <c r="E386" s="244"/>
      <c r="F386" s="241" t="s">
        <v>631</v>
      </c>
      <c r="G386" s="238" t="s">
        <v>632</v>
      </c>
      <c r="H386" s="239">
        <v>0.23</v>
      </c>
      <c r="I386" s="240"/>
      <c r="K386" s="233"/>
    </row>
    <row r="387" spans="1:11" x14ac:dyDescent="0.2">
      <c r="A387" s="234" t="s">
        <v>78</v>
      </c>
      <c r="B387" s="234" t="s">
        <v>633</v>
      </c>
      <c r="C387" s="235"/>
      <c r="D387" s="236">
        <v>0.57299999999999995</v>
      </c>
      <c r="E387" s="244"/>
      <c r="F387" s="241"/>
      <c r="G387" s="238"/>
      <c r="H387" s="239"/>
      <c r="I387" s="240"/>
      <c r="K387" s="233"/>
    </row>
    <row r="388" spans="1:11" x14ac:dyDescent="0.2">
      <c r="A388" s="234" t="s">
        <v>60</v>
      </c>
      <c r="B388" s="234" t="s">
        <v>634</v>
      </c>
      <c r="C388" s="235"/>
      <c r="D388" s="236">
        <v>0.48399999999999999</v>
      </c>
      <c r="E388" s="244"/>
      <c r="F388" s="241"/>
      <c r="G388" s="238"/>
      <c r="H388" s="239"/>
      <c r="I388" s="240"/>
      <c r="K388" s="233"/>
    </row>
    <row r="389" spans="1:11" ht="25.5" customHeight="1" x14ac:dyDescent="0.2">
      <c r="A389" s="234" t="s">
        <v>60</v>
      </c>
      <c r="B389" s="234" t="s">
        <v>635</v>
      </c>
      <c r="C389" s="254" t="s">
        <v>636</v>
      </c>
      <c r="D389" s="236">
        <v>0.1197</v>
      </c>
      <c r="E389" s="244"/>
      <c r="F389" s="241" t="s">
        <v>637</v>
      </c>
      <c r="G389" s="238" t="s">
        <v>638</v>
      </c>
      <c r="H389" s="239">
        <v>0.15</v>
      </c>
      <c r="I389" s="245">
        <v>0.17</v>
      </c>
      <c r="K389" s="247">
        <v>0.106</v>
      </c>
    </row>
    <row r="390" spans="1:11" ht="15" customHeight="1" x14ac:dyDescent="0.25">
      <c r="A390" s="234" t="s">
        <v>65</v>
      </c>
      <c r="B390" s="234" t="s">
        <v>639</v>
      </c>
      <c r="C390" s="242">
        <v>9.7000000000000003E-2</v>
      </c>
      <c r="D390" s="236">
        <v>0.19389999999999999</v>
      </c>
      <c r="E390" s="244"/>
      <c r="F390" s="417" t="s">
        <v>640</v>
      </c>
      <c r="G390" s="418"/>
      <c r="H390" s="239">
        <v>0.15</v>
      </c>
      <c r="I390" s="240"/>
      <c r="K390" s="233"/>
    </row>
    <row r="391" spans="1:11" x14ac:dyDescent="0.2">
      <c r="A391" s="234" t="s">
        <v>200</v>
      </c>
      <c r="B391" s="234" t="s">
        <v>641</v>
      </c>
      <c r="C391" s="235"/>
      <c r="D391" s="248"/>
      <c r="E391" s="244"/>
      <c r="F391" s="241" t="s">
        <v>642</v>
      </c>
      <c r="G391" s="238" t="s">
        <v>329</v>
      </c>
      <c r="H391" s="239"/>
      <c r="I391" s="240"/>
      <c r="K391" s="233"/>
    </row>
    <row r="392" spans="1:11" x14ac:dyDescent="0.2">
      <c r="A392" s="234" t="s">
        <v>60</v>
      </c>
      <c r="B392" s="234" t="s">
        <v>641</v>
      </c>
      <c r="C392" s="242">
        <v>7.8E-2</v>
      </c>
      <c r="D392" s="236">
        <v>0.1555</v>
      </c>
      <c r="E392" s="244"/>
      <c r="F392" s="241" t="s">
        <v>395</v>
      </c>
      <c r="G392" s="238" t="s">
        <v>396</v>
      </c>
      <c r="H392" s="239">
        <v>0.15</v>
      </c>
      <c r="I392" s="240" t="s">
        <v>643</v>
      </c>
      <c r="K392" s="247">
        <v>0.125</v>
      </c>
    </row>
    <row r="393" spans="1:11" x14ac:dyDescent="0.2">
      <c r="A393" s="234" t="s">
        <v>65</v>
      </c>
      <c r="B393" s="234" t="s">
        <v>644</v>
      </c>
      <c r="C393" s="254">
        <v>0.11</v>
      </c>
      <c r="D393" s="236">
        <v>0.221</v>
      </c>
      <c r="E393" s="244"/>
      <c r="F393" s="241" t="s">
        <v>645</v>
      </c>
      <c r="G393" s="238" t="s">
        <v>646</v>
      </c>
      <c r="H393" s="239">
        <v>0.16</v>
      </c>
      <c r="I393" s="240"/>
      <c r="K393" s="233"/>
    </row>
    <row r="394" spans="1:11" x14ac:dyDescent="0.2">
      <c r="A394" s="234" t="s">
        <v>78</v>
      </c>
      <c r="B394" s="234" t="s">
        <v>647</v>
      </c>
      <c r="C394" s="246"/>
      <c r="D394" s="236">
        <v>0.191</v>
      </c>
      <c r="E394" s="244"/>
      <c r="F394" s="241"/>
      <c r="G394" s="238"/>
      <c r="H394" s="239"/>
      <c r="I394" s="240"/>
      <c r="K394" s="233"/>
    </row>
    <row r="395" spans="1:11" x14ac:dyDescent="0.2">
      <c r="A395" s="234" t="s">
        <v>60</v>
      </c>
      <c r="B395" s="234" t="s">
        <v>648</v>
      </c>
      <c r="C395" s="246"/>
      <c r="D395" s="248"/>
      <c r="E395" s="244"/>
      <c r="F395" s="241" t="s">
        <v>649</v>
      </c>
      <c r="G395" s="238" t="s">
        <v>650</v>
      </c>
      <c r="H395" s="239">
        <v>0.17</v>
      </c>
      <c r="I395" s="245">
        <v>0.25</v>
      </c>
      <c r="K395" s="233"/>
    </row>
    <row r="396" spans="1:11" x14ac:dyDescent="0.2">
      <c r="A396" s="234" t="s">
        <v>60</v>
      </c>
      <c r="B396" s="234" t="s">
        <v>651</v>
      </c>
      <c r="C396" s="246"/>
      <c r="D396" s="248"/>
      <c r="E396" s="244"/>
      <c r="F396" s="241" t="s">
        <v>652</v>
      </c>
      <c r="G396" s="238" t="s">
        <v>653</v>
      </c>
      <c r="H396" s="239">
        <v>0.2</v>
      </c>
      <c r="I396" s="240"/>
      <c r="K396" s="233"/>
    </row>
    <row r="397" spans="1:11" x14ac:dyDescent="0.2">
      <c r="A397" s="234" t="s">
        <v>65</v>
      </c>
      <c r="B397" s="234" t="s">
        <v>654</v>
      </c>
      <c r="C397" s="246"/>
      <c r="D397" s="236">
        <v>0.313</v>
      </c>
      <c r="E397" s="244"/>
      <c r="F397" s="241"/>
      <c r="G397" s="238"/>
      <c r="H397" s="239">
        <v>0.25</v>
      </c>
      <c r="I397" s="240"/>
      <c r="K397" s="233"/>
    </row>
    <row r="398" spans="1:11" x14ac:dyDescent="0.2">
      <c r="A398" s="234" t="s">
        <v>60</v>
      </c>
      <c r="B398" s="234" t="s">
        <v>655</v>
      </c>
      <c r="C398" s="246"/>
      <c r="D398" s="236">
        <v>8.5000000000000006E-2</v>
      </c>
      <c r="E398" s="243">
        <v>0.127</v>
      </c>
      <c r="F398" s="241"/>
      <c r="G398" s="238"/>
      <c r="H398" s="239"/>
      <c r="I398" s="240"/>
      <c r="K398" s="233"/>
    </row>
    <row r="399" spans="1:11" x14ac:dyDescent="0.2">
      <c r="A399" s="234" t="s">
        <v>78</v>
      </c>
      <c r="B399" s="234" t="s">
        <v>656</v>
      </c>
      <c r="C399" s="246"/>
      <c r="D399" s="236">
        <v>0.17399999999999999</v>
      </c>
      <c r="E399" s="243">
        <v>0.26100000000000001</v>
      </c>
      <c r="F399" s="241"/>
      <c r="G399" s="238"/>
      <c r="H399" s="239"/>
      <c r="I399" s="240"/>
      <c r="K399" s="233"/>
    </row>
    <row r="400" spans="1:11" x14ac:dyDescent="0.2">
      <c r="A400" s="234" t="s">
        <v>161</v>
      </c>
      <c r="B400" s="234" t="s">
        <v>656</v>
      </c>
      <c r="C400" s="246"/>
      <c r="D400" s="236">
        <v>0.19800000000000001</v>
      </c>
      <c r="E400" s="244"/>
      <c r="F400" s="241"/>
      <c r="G400" s="238"/>
      <c r="H400" s="239"/>
      <c r="I400" s="240"/>
      <c r="K400" s="233"/>
    </row>
    <row r="401" spans="1:11" x14ac:dyDescent="0.2">
      <c r="A401" s="234" t="s">
        <v>60</v>
      </c>
      <c r="B401" s="234" t="s">
        <v>656</v>
      </c>
      <c r="C401" s="246"/>
      <c r="D401" s="251">
        <v>0.21</v>
      </c>
      <c r="E401" s="244"/>
      <c r="F401" s="241"/>
      <c r="G401" s="238"/>
      <c r="H401" s="239"/>
      <c r="I401" s="240"/>
      <c r="K401" s="233"/>
    </row>
    <row r="402" spans="1:11" x14ac:dyDescent="0.2">
      <c r="A402" s="234" t="s">
        <v>78</v>
      </c>
      <c r="B402" s="234" t="s">
        <v>657</v>
      </c>
      <c r="C402" s="246"/>
      <c r="D402" s="236">
        <v>7.1999999999999995E-2</v>
      </c>
      <c r="E402" s="244"/>
      <c r="F402" s="241"/>
      <c r="G402" s="238"/>
      <c r="H402" s="239"/>
      <c r="I402" s="240"/>
      <c r="K402" s="233"/>
    </row>
    <row r="403" spans="1:11" x14ac:dyDescent="0.2">
      <c r="A403" s="234" t="s">
        <v>161</v>
      </c>
      <c r="B403" s="234" t="s">
        <v>658</v>
      </c>
      <c r="C403" s="246"/>
      <c r="D403" s="236">
        <v>7.6999999999999999E-2</v>
      </c>
      <c r="E403" s="244"/>
      <c r="F403" s="241"/>
      <c r="G403" s="238"/>
      <c r="H403" s="239"/>
      <c r="I403" s="240"/>
      <c r="K403" s="233"/>
    </row>
    <row r="404" spans="1:11" x14ac:dyDescent="0.2">
      <c r="A404" s="234" t="s">
        <v>659</v>
      </c>
      <c r="B404" s="234" t="s">
        <v>658</v>
      </c>
      <c r="C404" s="246"/>
      <c r="D404" s="236">
        <v>8.5000000000000006E-2</v>
      </c>
      <c r="E404" s="244"/>
      <c r="F404" s="241"/>
      <c r="G404" s="238"/>
      <c r="H404" s="239"/>
      <c r="I404" s="240"/>
      <c r="K404" s="233"/>
    </row>
    <row r="405" spans="1:11" ht="25.5" customHeight="1" x14ac:dyDescent="0.2">
      <c r="A405" s="234" t="s">
        <v>659</v>
      </c>
      <c r="B405" s="234" t="s">
        <v>660</v>
      </c>
      <c r="C405" s="246"/>
      <c r="D405" s="236">
        <v>0.14399999999999999</v>
      </c>
      <c r="E405" s="244"/>
      <c r="F405" s="241"/>
      <c r="G405" s="238"/>
      <c r="H405" s="239"/>
      <c r="I405" s="240"/>
      <c r="K405" s="233"/>
    </row>
    <row r="406" spans="1:11" x14ac:dyDescent="0.2">
      <c r="A406" s="234" t="s">
        <v>659</v>
      </c>
      <c r="B406" s="234" t="s">
        <v>661</v>
      </c>
      <c r="C406" s="246"/>
      <c r="D406" s="251">
        <v>0.3</v>
      </c>
      <c r="E406" s="244"/>
      <c r="F406" s="241"/>
      <c r="G406" s="238"/>
      <c r="H406" s="239"/>
      <c r="I406" s="240"/>
      <c r="K406" s="233"/>
    </row>
    <row r="407" spans="1:11" x14ac:dyDescent="0.2">
      <c r="A407" s="234" t="s">
        <v>60</v>
      </c>
      <c r="B407" s="234" t="s">
        <v>661</v>
      </c>
      <c r="C407" s="246"/>
      <c r="D407" s="248"/>
      <c r="E407" s="244"/>
      <c r="F407" s="241" t="s">
        <v>662</v>
      </c>
      <c r="G407" s="238" t="s">
        <v>663</v>
      </c>
      <c r="H407" s="239">
        <v>0.2</v>
      </c>
      <c r="I407" s="240"/>
      <c r="K407" s="247">
        <v>0.17299999999999999</v>
      </c>
    </row>
    <row r="408" spans="1:11" x14ac:dyDescent="0.2">
      <c r="A408" s="234" t="s">
        <v>659</v>
      </c>
      <c r="B408" s="234" t="s">
        <v>664</v>
      </c>
      <c r="C408" s="246"/>
      <c r="D408" s="236">
        <v>0.185</v>
      </c>
      <c r="E408" s="244"/>
      <c r="F408" s="241"/>
      <c r="G408" s="238"/>
      <c r="H408" s="239"/>
      <c r="I408" s="240"/>
      <c r="K408" s="233"/>
    </row>
    <row r="409" spans="1:11" x14ac:dyDescent="0.2">
      <c r="A409" s="234" t="s">
        <v>161</v>
      </c>
      <c r="B409" s="234" t="s">
        <v>664</v>
      </c>
      <c r="C409" s="246"/>
      <c r="D409" s="236">
        <v>0.26400000000000001</v>
      </c>
      <c r="E409" s="244"/>
      <c r="F409" s="241"/>
      <c r="G409" s="238"/>
      <c r="H409" s="239"/>
      <c r="I409" s="240"/>
      <c r="K409" s="233"/>
    </row>
    <row r="410" spans="1:11" x14ac:dyDescent="0.2">
      <c r="A410" s="234" t="s">
        <v>659</v>
      </c>
      <c r="B410" s="234" t="s">
        <v>665</v>
      </c>
      <c r="C410" s="246"/>
      <c r="D410" s="236">
        <v>0.11899999999999999</v>
      </c>
      <c r="E410" s="244"/>
      <c r="F410" s="241"/>
      <c r="G410" s="238"/>
      <c r="H410" s="239"/>
      <c r="I410" s="240"/>
      <c r="K410" s="233"/>
    </row>
    <row r="411" spans="1:11" x14ac:dyDescent="0.2">
      <c r="A411" s="234" t="s">
        <v>659</v>
      </c>
      <c r="B411" s="234" t="s">
        <v>666</v>
      </c>
      <c r="C411" s="246"/>
      <c r="D411" s="236">
        <v>0.45900000000000002</v>
      </c>
      <c r="E411" s="244"/>
      <c r="F411" s="241"/>
      <c r="G411" s="238"/>
      <c r="H411" s="239"/>
      <c r="I411" s="240"/>
      <c r="K411" s="233"/>
    </row>
    <row r="412" spans="1:11" x14ac:dyDescent="0.2">
      <c r="A412" s="234" t="s">
        <v>78</v>
      </c>
      <c r="B412" s="234" t="s">
        <v>667</v>
      </c>
      <c r="C412" s="246"/>
      <c r="D412" s="236">
        <v>8.8999999999999996E-2</v>
      </c>
      <c r="E412" s="243">
        <v>0.13400000000000001</v>
      </c>
      <c r="F412" s="241"/>
      <c r="G412" s="238"/>
      <c r="H412" s="239"/>
      <c r="I412" s="240"/>
      <c r="K412" s="233"/>
    </row>
    <row r="413" spans="1:11" x14ac:dyDescent="0.2">
      <c r="A413" s="234" t="s">
        <v>60</v>
      </c>
      <c r="B413" s="234" t="s">
        <v>668</v>
      </c>
      <c r="C413" s="246"/>
      <c r="D413" s="236">
        <v>3.3000000000000002E-2</v>
      </c>
      <c r="E413" s="252">
        <v>0.05</v>
      </c>
      <c r="F413" s="241"/>
      <c r="G413" s="238"/>
      <c r="H413" s="239"/>
      <c r="I413" s="240"/>
      <c r="K413" s="233"/>
    </row>
    <row r="414" spans="1:11" x14ac:dyDescent="0.2">
      <c r="A414" s="234" t="s">
        <v>60</v>
      </c>
      <c r="B414" s="234" t="s">
        <v>669</v>
      </c>
      <c r="C414" s="246"/>
      <c r="D414" s="251">
        <v>0.11</v>
      </c>
      <c r="E414" s="237"/>
      <c r="F414" s="238"/>
      <c r="G414" s="238"/>
      <c r="H414" s="239">
        <v>0.14000000000000001</v>
      </c>
      <c r="I414" s="240"/>
      <c r="K414" s="233"/>
    </row>
    <row r="415" spans="1:11" x14ac:dyDescent="0.2">
      <c r="A415" s="234" t="s">
        <v>78</v>
      </c>
      <c r="B415" s="234" t="s">
        <v>669</v>
      </c>
      <c r="C415" s="246"/>
      <c r="D415" s="236">
        <v>0.13500000000000001</v>
      </c>
      <c r="E415" s="237"/>
      <c r="F415" s="238"/>
      <c r="G415" s="238"/>
      <c r="H415" s="239"/>
      <c r="I415" s="240"/>
      <c r="K415" s="233"/>
    </row>
  </sheetData>
  <autoFilter ref="A4:I415" xr:uid="{00000000-0009-0000-0000-000001000000}"/>
  <mergeCells count="15">
    <mergeCell ref="A1:B3"/>
    <mergeCell ref="F249:G249"/>
    <mergeCell ref="F340:G340"/>
    <mergeCell ref="F390:G390"/>
    <mergeCell ref="F238:G238"/>
    <mergeCell ref="F1:G1"/>
    <mergeCell ref="F286:G286"/>
    <mergeCell ref="F101:G101"/>
    <mergeCell ref="C2:E2"/>
    <mergeCell ref="F3:G3"/>
    <mergeCell ref="F87:G87"/>
    <mergeCell ref="F295:G295"/>
    <mergeCell ref="F88:G88"/>
    <mergeCell ref="F274:G274"/>
    <mergeCell ref="F2:I2"/>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74"/>
  <sheetViews>
    <sheetView workbookViewId="0">
      <pane xSplit="2" ySplit="4" topLeftCell="AI106" activePane="bottomRight" state="frozen"/>
      <selection pane="topRight" activeCell="C1" sqref="C1"/>
      <selection pane="bottomLeft" activeCell="A5" sqref="A5"/>
      <selection pane="bottomRight" activeCell="AN64" sqref="AN64"/>
    </sheetView>
  </sheetViews>
  <sheetFormatPr defaultColWidth="9.42578125" defaultRowHeight="15" x14ac:dyDescent="0.25"/>
  <cols>
    <col min="1" max="1" width="10.42578125" bestFit="1" customWidth="1"/>
    <col min="2" max="2" width="55.85546875" bestFit="1" customWidth="1"/>
    <col min="3" max="3" width="28.5703125" customWidth="1"/>
    <col min="4" max="4" width="21.5703125" customWidth="1"/>
    <col min="5" max="10" width="11.28515625" customWidth="1"/>
    <col min="11" max="11" width="1.5703125" bestFit="1" customWidth="1"/>
    <col min="12" max="12" width="32.7109375" customWidth="1"/>
    <col min="13" max="13" width="9.28515625" hidden="1" customWidth="1"/>
    <col min="14" max="14" width="7.85546875" hidden="1" customWidth="1"/>
    <col min="15" max="15" width="9" hidden="1" customWidth="1"/>
    <col min="16" max="16" width="9.42578125" hidden="1" customWidth="1"/>
    <col min="17" max="17" width="10.7109375" hidden="1" customWidth="1"/>
    <col min="18" max="19" width="8" hidden="1" customWidth="1"/>
    <col min="20" max="20" width="11.140625" customWidth="1"/>
    <col min="21" max="22" width="9.42578125" hidden="1" customWidth="1"/>
    <col min="23" max="23" width="11.7109375" customWidth="1"/>
    <col min="24" max="25" width="9.42578125" hidden="1" customWidth="1"/>
    <col min="26" max="26" width="10.42578125" customWidth="1"/>
    <col min="27" max="27" width="1.85546875" customWidth="1"/>
    <col min="28" max="28" width="21" customWidth="1"/>
    <col min="29" max="29" width="6.140625" bestFit="1" customWidth="1"/>
    <col min="30" max="32" width="10" customWidth="1"/>
    <col min="33" max="33" width="1.85546875" customWidth="1"/>
    <col min="34" max="34" width="15.7109375" customWidth="1"/>
    <col min="35" max="35" width="16.42578125" bestFit="1" customWidth="1"/>
    <col min="36" max="36" width="2" customWidth="1"/>
    <col min="37" max="37" width="7" bestFit="1" customWidth="1"/>
    <col min="38" max="38" width="2.140625" customWidth="1"/>
    <col min="39" max="39" width="11.140625" bestFit="1" customWidth="1"/>
    <col min="40" max="40" width="40.140625" bestFit="1" customWidth="1"/>
    <col min="41" max="41" width="13.140625" bestFit="1" customWidth="1"/>
  </cols>
  <sheetData>
    <row r="1" spans="1:49" x14ac:dyDescent="0.25">
      <c r="A1" s="273" t="s">
        <v>670</v>
      </c>
      <c r="B1" s="274" t="s">
        <v>671</v>
      </c>
      <c r="C1">
        <v>61</v>
      </c>
      <c r="Q1" s="213"/>
      <c r="AH1" s="61"/>
      <c r="AI1" s="61"/>
      <c r="AK1" s="61"/>
      <c r="AM1" s="124"/>
      <c r="AN1" s="61"/>
      <c r="AO1" s="61"/>
    </row>
    <row r="2" spans="1:49" x14ac:dyDescent="0.25">
      <c r="B2" s="274" t="s">
        <v>672</v>
      </c>
      <c r="C2">
        <v>2</v>
      </c>
      <c r="Q2" s="213"/>
      <c r="AH2" s="61"/>
      <c r="AI2" s="61"/>
      <c r="AK2" s="61"/>
      <c r="AM2" s="124"/>
      <c r="AN2" s="61"/>
      <c r="AO2" s="61"/>
    </row>
    <row r="3" spans="1:49" x14ac:dyDescent="0.25">
      <c r="B3" s="274" t="s">
        <v>673</v>
      </c>
      <c r="C3">
        <v>35</v>
      </c>
      <c r="Q3" s="213"/>
      <c r="AH3" s="61"/>
      <c r="AI3" s="61"/>
      <c r="AK3" s="61"/>
      <c r="AM3" s="124"/>
      <c r="AN3" s="61"/>
      <c r="AO3" s="61"/>
    </row>
    <row r="4" spans="1:49" x14ac:dyDescent="0.25">
      <c r="A4" s="330" t="s">
        <v>674</v>
      </c>
      <c r="B4" s="275" t="s">
        <v>675</v>
      </c>
      <c r="C4" s="276" t="s">
        <v>676</v>
      </c>
      <c r="D4" s="276" t="s">
        <v>677</v>
      </c>
      <c r="E4" s="276" t="s">
        <v>52</v>
      </c>
      <c r="F4" s="276" t="s">
        <v>678</v>
      </c>
      <c r="G4" s="276" t="s">
        <v>679</v>
      </c>
      <c r="H4" s="276" t="s">
        <v>680</v>
      </c>
      <c r="I4" s="276" t="s">
        <v>681</v>
      </c>
      <c r="J4" s="276" t="s">
        <v>682</v>
      </c>
      <c r="K4" s="277" t="s">
        <v>683</v>
      </c>
      <c r="L4" s="278" t="s">
        <v>684</v>
      </c>
      <c r="M4" s="294" t="s">
        <v>54</v>
      </c>
      <c r="N4" s="294" t="s">
        <v>685</v>
      </c>
      <c r="O4" s="294" t="s">
        <v>686</v>
      </c>
      <c r="P4" s="294" t="s">
        <v>687</v>
      </c>
      <c r="Q4" s="295" t="s">
        <v>688</v>
      </c>
      <c r="R4" s="294" t="s">
        <v>689</v>
      </c>
      <c r="S4" s="294" t="s">
        <v>690</v>
      </c>
      <c r="T4" s="294" t="s">
        <v>691</v>
      </c>
      <c r="U4" s="294" t="s">
        <v>692</v>
      </c>
      <c r="V4" s="294" t="s">
        <v>693</v>
      </c>
      <c r="W4" s="294" t="s">
        <v>694</v>
      </c>
      <c r="X4" s="294" t="s">
        <v>695</v>
      </c>
      <c r="Y4" s="294" t="s">
        <v>696</v>
      </c>
      <c r="Z4" s="294" t="s">
        <v>697</v>
      </c>
      <c r="AA4" s="279"/>
      <c r="AB4" s="280" t="s">
        <v>45</v>
      </c>
      <c r="AC4" s="280" t="s">
        <v>54</v>
      </c>
      <c r="AD4" s="296" t="s">
        <v>698</v>
      </c>
      <c r="AE4" s="296" t="s">
        <v>694</v>
      </c>
      <c r="AF4" s="296" t="s">
        <v>691</v>
      </c>
      <c r="AG4" s="279"/>
      <c r="AH4" s="297" t="s">
        <v>699</v>
      </c>
      <c r="AI4" s="297" t="s">
        <v>700</v>
      </c>
      <c r="AJ4" s="279"/>
      <c r="AK4" s="298" t="s">
        <v>701</v>
      </c>
      <c r="AL4" s="279"/>
      <c r="AM4" s="281" t="s">
        <v>702</v>
      </c>
      <c r="AN4" s="282" t="s">
        <v>703</v>
      </c>
      <c r="AO4" s="282" t="s">
        <v>704</v>
      </c>
      <c r="AP4" s="283"/>
      <c r="AQ4" s="283"/>
      <c r="AR4" s="283"/>
      <c r="AS4" s="283"/>
      <c r="AT4" s="283"/>
      <c r="AU4" s="283"/>
      <c r="AV4" s="283"/>
      <c r="AW4" s="283"/>
    </row>
    <row r="5" spans="1:49" x14ac:dyDescent="0.25">
      <c r="A5" s="48">
        <v>1</v>
      </c>
      <c r="B5" s="299"/>
      <c r="C5" s="300"/>
      <c r="D5" s="300"/>
      <c r="E5" s="300"/>
      <c r="F5" s="300"/>
      <c r="G5" s="300"/>
      <c r="H5" s="300"/>
      <c r="I5" s="300"/>
      <c r="J5" s="300"/>
      <c r="K5" s="301" t="s">
        <v>683</v>
      </c>
      <c r="L5" s="302" t="s">
        <v>705</v>
      </c>
      <c r="M5" s="303" t="s">
        <v>706</v>
      </c>
      <c r="N5" s="303">
        <v>28.3</v>
      </c>
      <c r="O5" s="303">
        <v>38.5</v>
      </c>
      <c r="P5" s="303" t="s">
        <v>707</v>
      </c>
      <c r="Q5" s="304">
        <v>44720</v>
      </c>
      <c r="R5" s="305">
        <v>21.225000000000001</v>
      </c>
      <c r="S5" s="305">
        <v>17.918330349114559</v>
      </c>
      <c r="T5" s="305">
        <v>52.939580349114557</v>
      </c>
      <c r="U5" s="305">
        <v>14.15</v>
      </c>
      <c r="V5" s="305">
        <v>11.945553566076381</v>
      </c>
      <c r="W5" s="305">
        <v>35.293053566076367</v>
      </c>
      <c r="X5" s="305">
        <v>7.0750000000000002</v>
      </c>
      <c r="Y5" s="305">
        <v>5.9727767830381877</v>
      </c>
      <c r="Z5" s="305">
        <v>17.64652678303819</v>
      </c>
      <c r="AA5" s="306"/>
      <c r="AB5" s="307"/>
      <c r="AC5" s="307"/>
      <c r="AD5" s="307"/>
      <c r="AE5" s="307"/>
      <c r="AF5" s="307"/>
      <c r="AG5" s="306"/>
      <c r="AH5" s="284"/>
      <c r="AI5" s="284"/>
      <c r="AJ5" s="306"/>
      <c r="AK5" s="285"/>
      <c r="AL5" s="306"/>
      <c r="AM5" s="48"/>
      <c r="AN5" s="191"/>
      <c r="AO5" s="191"/>
    </row>
    <row r="6" spans="1:49" x14ac:dyDescent="0.25">
      <c r="A6" s="48">
        <v>2</v>
      </c>
      <c r="B6" s="299"/>
      <c r="C6" s="300"/>
      <c r="D6" s="300"/>
      <c r="E6" s="300"/>
      <c r="F6" s="300"/>
      <c r="G6" s="300"/>
      <c r="H6" s="300"/>
      <c r="I6" s="300"/>
      <c r="J6" s="300"/>
      <c r="K6" s="301" t="s">
        <v>683</v>
      </c>
      <c r="L6" s="302" t="s">
        <v>708</v>
      </c>
      <c r="M6" s="303" t="s">
        <v>706</v>
      </c>
      <c r="N6" s="303">
        <v>6.8</v>
      </c>
      <c r="O6" s="303">
        <v>26.1</v>
      </c>
      <c r="P6" s="303" t="s">
        <v>707</v>
      </c>
      <c r="Q6" s="304">
        <v>44720</v>
      </c>
      <c r="R6" s="305">
        <v>5.0999999999999996</v>
      </c>
      <c r="S6" s="305">
        <v>10.11423038347456</v>
      </c>
      <c r="T6" s="305">
        <v>18.529230383474559</v>
      </c>
      <c r="U6" s="305">
        <v>3.4</v>
      </c>
      <c r="V6" s="305">
        <v>6.7428202556497094</v>
      </c>
      <c r="W6" s="305">
        <v>12.352820255649711</v>
      </c>
      <c r="X6" s="305">
        <v>1.7</v>
      </c>
      <c r="Y6" s="305">
        <v>3.3714101278248538</v>
      </c>
      <c r="Z6" s="305">
        <v>6.1764101278248544</v>
      </c>
      <c r="AA6" s="306"/>
      <c r="AB6" s="307"/>
      <c r="AC6" s="307"/>
      <c r="AD6" s="307"/>
      <c r="AE6" s="307"/>
      <c r="AF6" s="307"/>
      <c r="AG6" s="306"/>
      <c r="AH6" s="284"/>
      <c r="AI6" s="284"/>
      <c r="AJ6" s="306"/>
      <c r="AK6" s="285"/>
      <c r="AL6" s="306"/>
      <c r="AM6" s="48"/>
      <c r="AN6" s="191"/>
      <c r="AO6" s="191"/>
    </row>
    <row r="7" spans="1:49" x14ac:dyDescent="0.25">
      <c r="A7" s="48">
        <v>3</v>
      </c>
      <c r="B7" s="299" t="s">
        <v>709</v>
      </c>
      <c r="C7" s="300" t="s">
        <v>710</v>
      </c>
      <c r="D7" s="308" t="s">
        <v>711</v>
      </c>
      <c r="E7" s="300"/>
      <c r="F7" s="300"/>
      <c r="G7" s="308" t="s">
        <v>712</v>
      </c>
      <c r="H7" s="300" t="s">
        <v>713</v>
      </c>
      <c r="I7" s="300"/>
      <c r="J7" s="300" t="s">
        <v>714</v>
      </c>
      <c r="K7" s="301" t="s">
        <v>683</v>
      </c>
      <c r="L7" s="302" t="s">
        <v>715</v>
      </c>
      <c r="M7" s="303" t="s">
        <v>706</v>
      </c>
      <c r="N7" s="303">
        <v>4.0999999999999996</v>
      </c>
      <c r="O7" s="303">
        <v>10.5</v>
      </c>
      <c r="P7" s="303" t="s">
        <v>707</v>
      </c>
      <c r="Q7" s="304">
        <v>44720</v>
      </c>
      <c r="R7" s="305">
        <v>3.0750000000000002</v>
      </c>
      <c r="S7" s="305">
        <v>4.2270335342885561</v>
      </c>
      <c r="T7" s="305">
        <v>9.3007835342885556</v>
      </c>
      <c r="U7" s="305">
        <v>2.0499999999999998</v>
      </c>
      <c r="V7" s="305">
        <v>2.8180223561923712</v>
      </c>
      <c r="W7" s="305">
        <v>6.2005223561923701</v>
      </c>
      <c r="X7" s="305">
        <v>1.0249999999999999</v>
      </c>
      <c r="Y7" s="305">
        <v>1.4090111780961849</v>
      </c>
      <c r="Z7" s="305">
        <v>3.1002611780961851</v>
      </c>
      <c r="AA7" s="306"/>
      <c r="AB7" s="309" t="s">
        <v>71</v>
      </c>
      <c r="AC7" s="309" t="s">
        <v>60</v>
      </c>
      <c r="AD7" s="310"/>
      <c r="AE7" s="311">
        <v>9.1999999999999998E-2</v>
      </c>
      <c r="AF7" s="312">
        <v>0.13800000000000001</v>
      </c>
      <c r="AG7" s="306"/>
      <c r="AH7" s="313"/>
      <c r="AI7" s="286"/>
      <c r="AJ7" s="306"/>
      <c r="AK7" s="287"/>
      <c r="AL7" s="306"/>
      <c r="AM7" s="48">
        <v>9.6</v>
      </c>
      <c r="AN7" s="191" t="s">
        <v>671</v>
      </c>
      <c r="AO7" s="191" t="s">
        <v>716</v>
      </c>
    </row>
    <row r="8" spans="1:49" x14ac:dyDescent="0.25">
      <c r="A8" s="48">
        <v>4</v>
      </c>
      <c r="B8" s="299"/>
      <c r="C8" s="300"/>
      <c r="D8" s="300"/>
      <c r="E8" s="300"/>
      <c r="F8" s="300"/>
      <c r="G8" s="300"/>
      <c r="H8" s="300"/>
      <c r="I8" s="300"/>
      <c r="J8" s="300"/>
      <c r="K8" s="301" t="s">
        <v>683</v>
      </c>
      <c r="L8" s="302" t="s">
        <v>717</v>
      </c>
      <c r="M8" s="303" t="s">
        <v>718</v>
      </c>
      <c r="N8" s="303">
        <v>4</v>
      </c>
      <c r="O8" s="303">
        <v>4.8</v>
      </c>
      <c r="P8" s="303" t="s">
        <v>719</v>
      </c>
      <c r="Q8" s="304">
        <v>44720</v>
      </c>
      <c r="R8" s="305">
        <v>3</v>
      </c>
      <c r="S8" s="305">
        <v>2.3430749027719959</v>
      </c>
      <c r="T8" s="305">
        <v>7.2930749027719957</v>
      </c>
      <c r="U8" s="305">
        <v>2</v>
      </c>
      <c r="V8" s="305">
        <v>1.5620499351813311</v>
      </c>
      <c r="W8" s="305">
        <v>4.8620499351813304</v>
      </c>
      <c r="X8" s="305">
        <v>1</v>
      </c>
      <c r="Y8" s="305">
        <v>0.78102496759066542</v>
      </c>
      <c r="Z8" s="305">
        <v>2.4310249675906652</v>
      </c>
      <c r="AA8" s="306"/>
      <c r="AB8" s="307"/>
      <c r="AC8" s="307"/>
      <c r="AD8" s="307"/>
      <c r="AE8" s="307"/>
      <c r="AF8" s="307"/>
      <c r="AG8" s="306"/>
      <c r="AH8" s="284"/>
      <c r="AI8" s="284"/>
      <c r="AJ8" s="306"/>
      <c r="AK8" s="285"/>
      <c r="AL8" s="306"/>
      <c r="AM8" s="48"/>
      <c r="AN8" s="191"/>
      <c r="AO8" s="191"/>
    </row>
    <row r="9" spans="1:49" x14ac:dyDescent="0.25">
      <c r="A9" s="48">
        <v>5</v>
      </c>
      <c r="B9" s="299"/>
      <c r="C9" s="300"/>
      <c r="D9" s="300"/>
      <c r="E9" s="300"/>
      <c r="F9" s="300"/>
      <c r="G9" s="300"/>
      <c r="H9" s="300"/>
      <c r="I9" s="300"/>
      <c r="J9" s="300"/>
      <c r="K9" s="301" t="s">
        <v>683</v>
      </c>
      <c r="L9" s="302" t="s">
        <v>99</v>
      </c>
      <c r="M9" s="303" t="s">
        <v>706</v>
      </c>
      <c r="N9" s="303">
        <v>18.8</v>
      </c>
      <c r="O9" s="303">
        <v>51.2</v>
      </c>
      <c r="P9" s="303" t="s">
        <v>720</v>
      </c>
      <c r="Q9" s="304">
        <v>44720</v>
      </c>
      <c r="R9" s="305">
        <v>14.1</v>
      </c>
      <c r="S9" s="305">
        <v>20.453422696458411</v>
      </c>
      <c r="T9" s="305">
        <v>43.718422696458411</v>
      </c>
      <c r="U9" s="305">
        <v>9.4</v>
      </c>
      <c r="V9" s="305">
        <v>13.635615130972271</v>
      </c>
      <c r="W9" s="305">
        <v>29.145615130972271</v>
      </c>
      <c r="X9" s="305">
        <v>4.7</v>
      </c>
      <c r="Y9" s="305">
        <v>6.8178075654861372</v>
      </c>
      <c r="Z9" s="305">
        <v>14.572807565486141</v>
      </c>
      <c r="AA9" s="306"/>
      <c r="AB9" s="307"/>
      <c r="AC9" s="307"/>
      <c r="AD9" s="307"/>
      <c r="AE9" s="307"/>
      <c r="AF9" s="307"/>
      <c r="AG9" s="306"/>
      <c r="AH9" s="284"/>
      <c r="AI9" s="284"/>
      <c r="AJ9" s="306"/>
      <c r="AK9" s="285"/>
      <c r="AL9" s="306"/>
      <c r="AM9" s="48"/>
      <c r="AN9" s="191"/>
      <c r="AO9" s="191"/>
    </row>
    <row r="10" spans="1:49" x14ac:dyDescent="0.25">
      <c r="A10" s="48">
        <v>6</v>
      </c>
      <c r="B10" s="299"/>
      <c r="C10" s="300"/>
      <c r="D10" s="300"/>
      <c r="E10" s="300"/>
      <c r="F10" s="300"/>
      <c r="G10" s="300"/>
      <c r="H10" s="300"/>
      <c r="I10" s="300"/>
      <c r="J10" s="300"/>
      <c r="K10" s="301" t="s">
        <v>683</v>
      </c>
      <c r="L10" s="302" t="s">
        <v>721</v>
      </c>
      <c r="M10" s="303" t="s">
        <v>722</v>
      </c>
      <c r="N10" s="303">
        <v>135</v>
      </c>
      <c r="O10" s="303">
        <v>54</v>
      </c>
      <c r="P10" s="303" t="s">
        <v>723</v>
      </c>
      <c r="Q10" s="304">
        <v>44720</v>
      </c>
      <c r="R10" s="305">
        <v>101.25</v>
      </c>
      <c r="S10" s="305">
        <v>54.524793672236846</v>
      </c>
      <c r="T10" s="305">
        <v>221.58729367223691</v>
      </c>
      <c r="U10" s="305">
        <v>67.5</v>
      </c>
      <c r="V10" s="305">
        <v>36.3498624481579</v>
      </c>
      <c r="W10" s="305">
        <v>147.72486244815789</v>
      </c>
      <c r="X10" s="305">
        <v>33.75</v>
      </c>
      <c r="Y10" s="305">
        <v>18.17493122407895</v>
      </c>
      <c r="Z10" s="305">
        <v>73.862431224078946</v>
      </c>
      <c r="AA10" s="306"/>
      <c r="AB10" s="307"/>
      <c r="AC10" s="307"/>
      <c r="AD10" s="307"/>
      <c r="AE10" s="307"/>
      <c r="AF10" s="307"/>
      <c r="AG10" s="306"/>
      <c r="AH10" s="284"/>
      <c r="AI10" s="284"/>
      <c r="AJ10" s="306"/>
      <c r="AK10" s="285"/>
      <c r="AL10" s="306"/>
      <c r="AM10" s="48"/>
      <c r="AN10" s="191"/>
      <c r="AO10" s="191"/>
    </row>
    <row r="11" spans="1:49" x14ac:dyDescent="0.25">
      <c r="A11" s="48">
        <v>7</v>
      </c>
      <c r="B11" s="299" t="s">
        <v>724</v>
      </c>
      <c r="C11" s="300" t="s">
        <v>102</v>
      </c>
      <c r="D11" s="308" t="s">
        <v>725</v>
      </c>
      <c r="E11" s="300" t="s">
        <v>726</v>
      </c>
      <c r="F11" s="300" t="s">
        <v>727</v>
      </c>
      <c r="G11" s="300" t="s">
        <v>728</v>
      </c>
      <c r="H11" s="300" t="s">
        <v>729</v>
      </c>
      <c r="I11" s="300" t="s">
        <v>730</v>
      </c>
      <c r="J11" s="308" t="s">
        <v>731</v>
      </c>
      <c r="K11" s="301" t="s">
        <v>683</v>
      </c>
      <c r="L11" s="302" t="s">
        <v>732</v>
      </c>
      <c r="M11" s="303" t="s">
        <v>706</v>
      </c>
      <c r="N11" s="303">
        <v>10</v>
      </c>
      <c r="O11" s="303">
        <v>29.3</v>
      </c>
      <c r="P11" s="303" t="s">
        <v>707</v>
      </c>
      <c r="Q11" s="304">
        <v>44720</v>
      </c>
      <c r="R11" s="305">
        <v>7.5</v>
      </c>
      <c r="S11" s="305">
        <v>11.60980862245369</v>
      </c>
      <c r="T11" s="305">
        <v>23.984808622453691</v>
      </c>
      <c r="U11" s="305">
        <v>5</v>
      </c>
      <c r="V11" s="305">
        <v>7.7398724149691249</v>
      </c>
      <c r="W11" s="305">
        <v>15.98987241496912</v>
      </c>
      <c r="X11" s="305">
        <v>2.5</v>
      </c>
      <c r="Y11" s="305">
        <v>3.869936207484562</v>
      </c>
      <c r="Z11" s="305">
        <v>7.994936207484562</v>
      </c>
      <c r="AA11" s="306"/>
      <c r="AB11" s="309" t="s">
        <v>102</v>
      </c>
      <c r="AC11" s="309" t="s">
        <v>60</v>
      </c>
      <c r="AD11" s="314">
        <v>0.13700000000000001</v>
      </c>
      <c r="AE11" s="311">
        <v>0.27479999999999999</v>
      </c>
      <c r="AF11" s="315"/>
      <c r="AG11" s="306"/>
      <c r="AH11" s="313" t="s">
        <v>103</v>
      </c>
      <c r="AI11" s="286" t="s">
        <v>104</v>
      </c>
      <c r="AJ11" s="306"/>
      <c r="AK11" s="287"/>
      <c r="AL11" s="306"/>
      <c r="AM11" s="48">
        <v>16.100000000000001</v>
      </c>
      <c r="AN11" s="191" t="s">
        <v>671</v>
      </c>
      <c r="AO11" s="191" t="s">
        <v>733</v>
      </c>
    </row>
    <row r="12" spans="1:49" x14ac:dyDescent="0.25">
      <c r="A12" s="48">
        <v>8</v>
      </c>
      <c r="B12" s="299" t="s">
        <v>734</v>
      </c>
      <c r="C12" s="300" t="s">
        <v>109</v>
      </c>
      <c r="D12" s="308" t="s">
        <v>735</v>
      </c>
      <c r="E12" s="308" t="s">
        <v>735</v>
      </c>
      <c r="F12" s="300" t="s">
        <v>736</v>
      </c>
      <c r="G12" s="300" t="s">
        <v>737</v>
      </c>
      <c r="H12" s="300" t="s">
        <v>738</v>
      </c>
      <c r="I12" s="300" t="s">
        <v>739</v>
      </c>
      <c r="J12" s="300" t="s">
        <v>740</v>
      </c>
      <c r="K12" s="301" t="s">
        <v>683</v>
      </c>
      <c r="L12" s="302" t="s">
        <v>109</v>
      </c>
      <c r="M12" s="303" t="s">
        <v>706</v>
      </c>
      <c r="N12" s="303">
        <v>2.5</v>
      </c>
      <c r="O12" s="303">
        <v>4.9000000000000004</v>
      </c>
      <c r="P12" s="303" t="s">
        <v>707</v>
      </c>
      <c r="Q12" s="304">
        <v>44720</v>
      </c>
      <c r="R12" s="305">
        <v>1.875</v>
      </c>
      <c r="S12" s="305">
        <v>2.0628408809212599</v>
      </c>
      <c r="T12" s="305">
        <v>5.1565908809212599</v>
      </c>
      <c r="U12" s="305">
        <v>1.25</v>
      </c>
      <c r="V12" s="305">
        <v>1.375227253947507</v>
      </c>
      <c r="W12" s="305">
        <v>3.4377272539475068</v>
      </c>
      <c r="X12" s="305">
        <v>0.625</v>
      </c>
      <c r="Y12" s="305">
        <v>0.68761362697375339</v>
      </c>
      <c r="Z12" s="305">
        <v>1.7188636269737529</v>
      </c>
      <c r="AA12" s="306"/>
      <c r="AB12" s="309" t="s">
        <v>109</v>
      </c>
      <c r="AC12" s="309" t="s">
        <v>60</v>
      </c>
      <c r="AD12" s="310"/>
      <c r="AE12" s="311">
        <v>4.07E-2</v>
      </c>
      <c r="AF12" s="312">
        <v>6.0999999999999999E-2</v>
      </c>
      <c r="AG12" s="306"/>
      <c r="AH12" s="313" t="s">
        <v>110</v>
      </c>
      <c r="AI12" s="286" t="s">
        <v>111</v>
      </c>
      <c r="AJ12" s="306"/>
      <c r="AK12" s="287"/>
      <c r="AL12" s="306"/>
      <c r="AM12" s="48">
        <v>10</v>
      </c>
      <c r="AN12" s="191" t="s">
        <v>671</v>
      </c>
      <c r="AO12" s="191" t="s">
        <v>52</v>
      </c>
    </row>
    <row r="13" spans="1:49" x14ac:dyDescent="0.25">
      <c r="A13" s="48">
        <v>9</v>
      </c>
      <c r="B13" s="299" t="s">
        <v>741</v>
      </c>
      <c r="C13" s="300" t="s">
        <v>120</v>
      </c>
      <c r="D13" s="300"/>
      <c r="E13" s="300"/>
      <c r="F13" s="300"/>
      <c r="G13" s="300"/>
      <c r="H13" s="300"/>
      <c r="I13" s="300"/>
      <c r="J13" s="300" t="s">
        <v>742</v>
      </c>
      <c r="K13" s="301" t="s">
        <v>683</v>
      </c>
      <c r="L13" s="302" t="s">
        <v>120</v>
      </c>
      <c r="M13" s="303" t="s">
        <v>706</v>
      </c>
      <c r="N13" s="303">
        <v>36.6</v>
      </c>
      <c r="O13" s="303">
        <v>34.700000000000003</v>
      </c>
      <c r="P13" s="303" t="s">
        <v>720</v>
      </c>
      <c r="Q13" s="304">
        <v>44720</v>
      </c>
      <c r="R13" s="305">
        <v>27.45</v>
      </c>
      <c r="S13" s="305">
        <v>18.912979174365951</v>
      </c>
      <c r="T13" s="316">
        <v>64.205479174365948</v>
      </c>
      <c r="U13" s="305">
        <v>18.3</v>
      </c>
      <c r="V13" s="305">
        <v>12.60865278291063</v>
      </c>
      <c r="W13" s="305">
        <v>42.803652782910632</v>
      </c>
      <c r="X13" s="305">
        <v>9.15</v>
      </c>
      <c r="Y13" s="305">
        <v>6.3043263914553158</v>
      </c>
      <c r="Z13" s="305">
        <v>21.40182639145532</v>
      </c>
      <c r="AA13" s="306"/>
      <c r="AB13" s="309" t="s">
        <v>120</v>
      </c>
      <c r="AC13" s="309" t="s">
        <v>60</v>
      </c>
      <c r="AD13" s="310"/>
      <c r="AE13" s="311">
        <v>0.36699999999999999</v>
      </c>
      <c r="AF13" s="315"/>
      <c r="AG13" s="306"/>
      <c r="AH13" s="313" t="s">
        <v>121</v>
      </c>
      <c r="AI13" s="286" t="s">
        <v>122</v>
      </c>
      <c r="AJ13" s="306"/>
      <c r="AK13" s="287"/>
      <c r="AL13" s="306"/>
      <c r="AM13" s="48">
        <v>64.2</v>
      </c>
      <c r="AN13" s="191" t="s">
        <v>743</v>
      </c>
      <c r="AO13" s="191" t="s">
        <v>744</v>
      </c>
    </row>
    <row r="14" spans="1:49" x14ac:dyDescent="0.25">
      <c r="A14" s="48">
        <v>10</v>
      </c>
      <c r="B14" s="299"/>
      <c r="C14" s="300"/>
      <c r="D14" s="300"/>
      <c r="E14" s="300"/>
      <c r="F14" s="300"/>
      <c r="G14" s="300"/>
      <c r="H14" s="300"/>
      <c r="I14" s="300"/>
      <c r="J14" s="300"/>
      <c r="K14" s="301" t="s">
        <v>683</v>
      </c>
      <c r="L14" s="302" t="s">
        <v>745</v>
      </c>
      <c r="M14" s="303" t="s">
        <v>706</v>
      </c>
      <c r="N14" s="303">
        <v>6.6</v>
      </c>
      <c r="O14" s="303">
        <v>35.6</v>
      </c>
      <c r="P14" s="303" t="s">
        <v>746</v>
      </c>
      <c r="Q14" s="304">
        <v>44720</v>
      </c>
      <c r="R14" s="305">
        <v>4.9499999999999993</v>
      </c>
      <c r="S14" s="305">
        <v>13.577485960221059</v>
      </c>
      <c r="T14" s="305">
        <v>21.744985960221062</v>
      </c>
      <c r="U14" s="305">
        <v>3.3</v>
      </c>
      <c r="V14" s="305">
        <v>9.0516573068140396</v>
      </c>
      <c r="W14" s="305">
        <v>14.49665730681404</v>
      </c>
      <c r="X14" s="305">
        <v>1.65</v>
      </c>
      <c r="Y14" s="305">
        <v>4.5258286534070198</v>
      </c>
      <c r="Z14" s="305">
        <v>7.2483286534070199</v>
      </c>
      <c r="AA14" s="306"/>
      <c r="AB14" s="307"/>
      <c r="AC14" s="307"/>
      <c r="AD14" s="307"/>
      <c r="AE14" s="307"/>
      <c r="AF14" s="307"/>
      <c r="AG14" s="306"/>
      <c r="AH14" s="284"/>
      <c r="AI14" s="284"/>
      <c r="AJ14" s="306"/>
      <c r="AK14" s="285"/>
      <c r="AL14" s="306"/>
      <c r="AM14" s="48"/>
      <c r="AN14" s="191"/>
      <c r="AO14" s="191"/>
    </row>
    <row r="15" spans="1:49" x14ac:dyDescent="0.25">
      <c r="A15" s="48">
        <v>11</v>
      </c>
      <c r="B15" s="299"/>
      <c r="C15" s="300"/>
      <c r="D15" s="300"/>
      <c r="E15" s="300"/>
      <c r="F15" s="300"/>
      <c r="G15" s="300"/>
      <c r="H15" s="300"/>
      <c r="I15" s="300"/>
      <c r="J15" s="300"/>
      <c r="K15" s="301" t="s">
        <v>683</v>
      </c>
      <c r="L15" s="302" t="s">
        <v>747</v>
      </c>
      <c r="M15" s="303" t="s">
        <v>706</v>
      </c>
      <c r="N15" s="303">
        <v>5.3</v>
      </c>
      <c r="O15" s="303">
        <v>24</v>
      </c>
      <c r="P15" s="303" t="s">
        <v>707</v>
      </c>
      <c r="Q15" s="304">
        <v>44720</v>
      </c>
      <c r="R15" s="305">
        <v>3.9750000000000001</v>
      </c>
      <c r="S15" s="305">
        <v>9.2168409040191221</v>
      </c>
      <c r="T15" s="305">
        <v>15.77559090401912</v>
      </c>
      <c r="U15" s="305">
        <v>2.65</v>
      </c>
      <c r="V15" s="305">
        <v>6.1445606026794142</v>
      </c>
      <c r="W15" s="305">
        <v>10.517060602679409</v>
      </c>
      <c r="X15" s="305">
        <v>1.325</v>
      </c>
      <c r="Y15" s="305">
        <v>3.0722803013397071</v>
      </c>
      <c r="Z15" s="305">
        <v>5.2585303013397073</v>
      </c>
      <c r="AA15" s="306"/>
      <c r="AB15" s="307"/>
      <c r="AC15" s="307"/>
      <c r="AD15" s="307"/>
      <c r="AE15" s="307"/>
      <c r="AF15" s="307"/>
      <c r="AG15" s="306"/>
      <c r="AH15" s="284"/>
      <c r="AI15" s="284"/>
      <c r="AJ15" s="306"/>
      <c r="AK15" s="285"/>
      <c r="AL15" s="306"/>
      <c r="AM15" s="48"/>
      <c r="AN15" s="191"/>
      <c r="AO15" s="191"/>
    </row>
    <row r="16" spans="1:49" x14ac:dyDescent="0.25">
      <c r="A16" s="48">
        <v>12</v>
      </c>
      <c r="B16" s="299" t="s">
        <v>748</v>
      </c>
      <c r="C16" s="300" t="s">
        <v>749</v>
      </c>
      <c r="D16" s="308" t="s">
        <v>750</v>
      </c>
      <c r="E16" s="300"/>
      <c r="F16" s="300" t="s">
        <v>727</v>
      </c>
      <c r="G16" s="300" t="s">
        <v>751</v>
      </c>
      <c r="H16" s="308" t="s">
        <v>750</v>
      </c>
      <c r="I16" s="300" t="s">
        <v>752</v>
      </c>
      <c r="J16" s="300" t="s">
        <v>753</v>
      </c>
      <c r="K16" s="301" t="s">
        <v>683</v>
      </c>
      <c r="L16" s="302" t="s">
        <v>754</v>
      </c>
      <c r="M16" s="303" t="s">
        <v>706</v>
      </c>
      <c r="N16" s="303">
        <v>4.5</v>
      </c>
      <c r="O16" s="303">
        <v>55.1</v>
      </c>
      <c r="P16" s="303" t="s">
        <v>755</v>
      </c>
      <c r="Q16" s="304">
        <v>44720</v>
      </c>
      <c r="R16" s="305">
        <v>3.375</v>
      </c>
      <c r="S16" s="305">
        <v>20.731294279422109</v>
      </c>
      <c r="T16" s="305">
        <v>26.30004427942211</v>
      </c>
      <c r="U16" s="305">
        <v>2.25</v>
      </c>
      <c r="V16" s="305">
        <v>13.820862852948069</v>
      </c>
      <c r="W16" s="305">
        <v>17.53336285294807</v>
      </c>
      <c r="X16" s="305">
        <v>1.125</v>
      </c>
      <c r="Y16" s="305">
        <v>6.9104314264740374</v>
      </c>
      <c r="Z16" s="305">
        <v>8.7666814264740367</v>
      </c>
      <c r="AA16" s="306"/>
      <c r="AB16" s="309" t="s">
        <v>86</v>
      </c>
      <c r="AC16" s="309" t="s">
        <v>60</v>
      </c>
      <c r="AD16" s="314">
        <v>0.109</v>
      </c>
      <c r="AE16" s="311">
        <v>0.219</v>
      </c>
      <c r="AF16" s="315"/>
      <c r="AG16" s="306"/>
      <c r="AH16" s="313" t="s">
        <v>87</v>
      </c>
      <c r="AI16" s="286" t="s">
        <v>88</v>
      </c>
      <c r="AJ16" s="306"/>
      <c r="AK16" s="287"/>
      <c r="AL16" s="306"/>
      <c r="AM16" s="48">
        <v>21.9</v>
      </c>
      <c r="AN16" s="191" t="s">
        <v>671</v>
      </c>
      <c r="AO16" s="191" t="s">
        <v>680</v>
      </c>
    </row>
    <row r="17" spans="1:41" x14ac:dyDescent="0.25">
      <c r="A17" s="48">
        <v>13</v>
      </c>
      <c r="B17" s="299"/>
      <c r="C17" s="300"/>
      <c r="D17" s="300"/>
      <c r="E17" s="300"/>
      <c r="F17" s="300"/>
      <c r="G17" s="300" t="s">
        <v>756</v>
      </c>
      <c r="H17" s="300" t="s">
        <v>757</v>
      </c>
      <c r="I17" s="300" t="s">
        <v>758</v>
      </c>
      <c r="J17" s="300"/>
      <c r="K17" s="301" t="s">
        <v>683</v>
      </c>
      <c r="L17" s="302" t="s">
        <v>759</v>
      </c>
      <c r="M17" s="303" t="s">
        <v>706</v>
      </c>
      <c r="N17" s="303">
        <v>6.5</v>
      </c>
      <c r="O17" s="303">
        <v>30.2</v>
      </c>
      <c r="P17" s="303" t="s">
        <v>707</v>
      </c>
      <c r="Q17" s="304">
        <v>44720</v>
      </c>
      <c r="R17" s="305">
        <v>4.875</v>
      </c>
      <c r="S17" s="305">
        <v>11.584344230468981</v>
      </c>
      <c r="T17" s="305">
        <v>19.628094230468982</v>
      </c>
      <c r="U17" s="305">
        <v>3.25</v>
      </c>
      <c r="V17" s="305">
        <v>7.7228961536459879</v>
      </c>
      <c r="W17" s="305">
        <v>13.08539615364599</v>
      </c>
      <c r="X17" s="305">
        <v>1.625</v>
      </c>
      <c r="Y17" s="305">
        <v>3.861448076822994</v>
      </c>
      <c r="Z17" s="305">
        <v>6.5426980768229939</v>
      </c>
      <c r="AA17" s="306"/>
      <c r="AB17" s="307"/>
      <c r="AC17" s="307"/>
      <c r="AD17" s="307"/>
      <c r="AE17" s="307"/>
      <c r="AF17" s="307"/>
      <c r="AG17" s="306"/>
      <c r="AH17" s="284"/>
      <c r="AI17" s="284"/>
      <c r="AJ17" s="306"/>
      <c r="AK17" s="285"/>
      <c r="AL17" s="306"/>
      <c r="AM17" s="48"/>
      <c r="AN17" s="191"/>
      <c r="AO17" s="191"/>
    </row>
    <row r="18" spans="1:41" x14ac:dyDescent="0.25">
      <c r="A18" s="48">
        <v>14</v>
      </c>
      <c r="B18" s="299"/>
      <c r="C18" s="300"/>
      <c r="D18" s="300"/>
      <c r="E18" s="300"/>
      <c r="F18" s="300"/>
      <c r="G18" s="300"/>
      <c r="H18" s="300"/>
      <c r="I18" s="300"/>
      <c r="J18" s="300"/>
      <c r="K18" s="301" t="s">
        <v>683</v>
      </c>
      <c r="L18" s="302" t="s">
        <v>760</v>
      </c>
      <c r="M18" s="303" t="s">
        <v>706</v>
      </c>
      <c r="N18" s="303">
        <v>19.2</v>
      </c>
      <c r="O18" s="303"/>
      <c r="P18" s="303" t="s">
        <v>761</v>
      </c>
      <c r="Q18" s="304">
        <v>44720</v>
      </c>
      <c r="R18" s="305">
        <v>14.4</v>
      </c>
      <c r="S18" s="305">
        <v>7.1999999999999993</v>
      </c>
      <c r="T18" s="305">
        <v>30.96</v>
      </c>
      <c r="U18" s="305">
        <v>9.6</v>
      </c>
      <c r="V18" s="305">
        <v>4.8</v>
      </c>
      <c r="W18" s="305">
        <v>20.64</v>
      </c>
      <c r="X18" s="305">
        <v>4.8</v>
      </c>
      <c r="Y18" s="305">
        <v>2.4</v>
      </c>
      <c r="Z18" s="305">
        <v>10.32</v>
      </c>
      <c r="AA18" s="306"/>
      <c r="AB18" s="307"/>
      <c r="AC18" s="307"/>
      <c r="AD18" s="307"/>
      <c r="AE18" s="307"/>
      <c r="AF18" s="307"/>
      <c r="AG18" s="306"/>
      <c r="AH18" s="284"/>
      <c r="AI18" s="284"/>
      <c r="AJ18" s="306"/>
      <c r="AK18" s="285"/>
      <c r="AL18" s="306"/>
      <c r="AM18" s="48"/>
      <c r="AN18" s="191"/>
      <c r="AO18" s="191"/>
    </row>
    <row r="19" spans="1:41" x14ac:dyDescent="0.25">
      <c r="A19" s="48">
        <v>15</v>
      </c>
      <c r="B19" s="299" t="s">
        <v>762</v>
      </c>
      <c r="C19" s="300" t="s">
        <v>145</v>
      </c>
      <c r="D19" s="308" t="s">
        <v>763</v>
      </c>
      <c r="E19" s="300"/>
      <c r="F19" s="300"/>
      <c r="G19" s="300"/>
      <c r="H19" s="300" t="s">
        <v>764</v>
      </c>
      <c r="I19" s="300"/>
      <c r="J19" s="308" t="s">
        <v>765</v>
      </c>
      <c r="K19" s="301" t="s">
        <v>683</v>
      </c>
      <c r="L19" s="302" t="s">
        <v>145</v>
      </c>
      <c r="M19" s="303" t="s">
        <v>706</v>
      </c>
      <c r="N19" s="303">
        <v>5.3</v>
      </c>
      <c r="O19" s="303">
        <v>11.1</v>
      </c>
      <c r="P19" s="303" t="s">
        <v>707</v>
      </c>
      <c r="Q19" s="304">
        <v>44720</v>
      </c>
      <c r="R19" s="305">
        <v>3.9750000000000001</v>
      </c>
      <c r="S19" s="305">
        <v>4.6126524365054857</v>
      </c>
      <c r="T19" s="305">
        <v>11.171402436505479</v>
      </c>
      <c r="U19" s="305">
        <v>2.65</v>
      </c>
      <c r="V19" s="305">
        <v>3.0751016243369911</v>
      </c>
      <c r="W19" s="305">
        <v>7.4476016243369898</v>
      </c>
      <c r="X19" s="305">
        <v>1.325</v>
      </c>
      <c r="Y19" s="305">
        <v>1.5375508121684951</v>
      </c>
      <c r="Z19" s="305">
        <v>3.7238008121684949</v>
      </c>
      <c r="AA19" s="306"/>
      <c r="AB19" s="309" t="s">
        <v>145</v>
      </c>
      <c r="AC19" s="309" t="s">
        <v>60</v>
      </c>
      <c r="AD19" s="310"/>
      <c r="AE19" s="311">
        <v>9.0999999999999998E-2</v>
      </c>
      <c r="AF19" s="312">
        <v>0.13600000000000001</v>
      </c>
      <c r="AG19" s="306"/>
      <c r="AH19" s="313"/>
      <c r="AI19" s="286"/>
      <c r="AJ19" s="306"/>
      <c r="AK19" s="287"/>
      <c r="AL19" s="306"/>
      <c r="AM19" s="48">
        <v>11.3</v>
      </c>
      <c r="AN19" s="191" t="s">
        <v>671</v>
      </c>
      <c r="AO19" s="191" t="s">
        <v>744</v>
      </c>
    </row>
    <row r="20" spans="1:41" x14ac:dyDescent="0.25">
      <c r="A20" s="48">
        <v>16</v>
      </c>
      <c r="B20" s="299" t="s">
        <v>766</v>
      </c>
      <c r="C20" s="300" t="s">
        <v>146</v>
      </c>
      <c r="D20" s="308" t="s">
        <v>767</v>
      </c>
      <c r="E20" s="300"/>
      <c r="F20" s="300"/>
      <c r="G20" s="300"/>
      <c r="H20" s="308" t="s">
        <v>767</v>
      </c>
      <c r="I20" s="300"/>
      <c r="J20" s="300" t="s">
        <v>768</v>
      </c>
      <c r="K20" s="301" t="s">
        <v>683</v>
      </c>
      <c r="L20" s="302" t="s">
        <v>146</v>
      </c>
      <c r="M20" s="303" t="s">
        <v>706</v>
      </c>
      <c r="N20" s="303">
        <v>7.3</v>
      </c>
      <c r="O20" s="303">
        <v>20.100000000000001</v>
      </c>
      <c r="P20" s="303" t="s">
        <v>707</v>
      </c>
      <c r="Q20" s="304">
        <v>44720</v>
      </c>
      <c r="R20" s="305">
        <v>5.4749999999999996</v>
      </c>
      <c r="S20" s="305">
        <v>8.0192152047441656</v>
      </c>
      <c r="T20" s="305">
        <v>17.052965204744169</v>
      </c>
      <c r="U20" s="305">
        <v>3.65</v>
      </c>
      <c r="V20" s="305">
        <v>5.3461434698294434</v>
      </c>
      <c r="W20" s="305">
        <v>11.36864346982944</v>
      </c>
      <c r="X20" s="305">
        <v>1.825</v>
      </c>
      <c r="Y20" s="305">
        <v>2.6730717349147222</v>
      </c>
      <c r="Z20" s="305">
        <v>5.6843217349147217</v>
      </c>
      <c r="AA20" s="306"/>
      <c r="AB20" s="309" t="s">
        <v>146</v>
      </c>
      <c r="AC20" s="309" t="s">
        <v>60</v>
      </c>
      <c r="AD20" s="310"/>
      <c r="AE20" s="311">
        <v>0.11600000000000001</v>
      </c>
      <c r="AF20" s="312">
        <v>0.17499999999999999</v>
      </c>
      <c r="AG20" s="306"/>
      <c r="AH20" s="313"/>
      <c r="AI20" s="286"/>
      <c r="AJ20" s="306"/>
      <c r="AK20" s="287"/>
      <c r="AL20" s="306"/>
      <c r="AM20" s="48">
        <v>11.6</v>
      </c>
      <c r="AN20" s="191" t="s">
        <v>671</v>
      </c>
      <c r="AO20" s="191" t="s">
        <v>680</v>
      </c>
    </row>
    <row r="21" spans="1:41" x14ac:dyDescent="0.25">
      <c r="A21" s="48">
        <v>17</v>
      </c>
      <c r="B21" s="299" t="s">
        <v>769</v>
      </c>
      <c r="C21" s="300" t="s">
        <v>152</v>
      </c>
      <c r="D21" s="308" t="s">
        <v>770</v>
      </c>
      <c r="E21" s="300" t="s">
        <v>726</v>
      </c>
      <c r="F21" s="300" t="s">
        <v>727</v>
      </c>
      <c r="G21" s="300" t="s">
        <v>771</v>
      </c>
      <c r="H21" s="308" t="s">
        <v>770</v>
      </c>
      <c r="I21" s="300" t="s">
        <v>772</v>
      </c>
      <c r="J21" s="300" t="s">
        <v>773</v>
      </c>
      <c r="K21" s="301" t="s">
        <v>683</v>
      </c>
      <c r="L21" s="302" t="s">
        <v>774</v>
      </c>
      <c r="M21" s="303" t="s">
        <v>706</v>
      </c>
      <c r="N21" s="303">
        <v>9.5</v>
      </c>
      <c r="O21" s="303">
        <v>20.7</v>
      </c>
      <c r="P21" s="303" t="s">
        <v>707</v>
      </c>
      <c r="Q21" s="304">
        <v>44720</v>
      </c>
      <c r="R21" s="305">
        <v>7.125</v>
      </c>
      <c r="S21" s="305">
        <v>8.5409491568560458</v>
      </c>
      <c r="T21" s="305">
        <v>20.297199156856049</v>
      </c>
      <c r="U21" s="305">
        <v>4.75</v>
      </c>
      <c r="V21" s="305">
        <v>5.6939661045706984</v>
      </c>
      <c r="W21" s="305">
        <v>13.531466104570701</v>
      </c>
      <c r="X21" s="305">
        <v>2.375</v>
      </c>
      <c r="Y21" s="305">
        <v>2.8469830522853492</v>
      </c>
      <c r="Z21" s="305">
        <v>6.7657330522853476</v>
      </c>
      <c r="AA21" s="306"/>
      <c r="AB21" s="309" t="s">
        <v>152</v>
      </c>
      <c r="AC21" s="309" t="s">
        <v>60</v>
      </c>
      <c r="AD21" s="314">
        <v>8.3000000000000004E-2</v>
      </c>
      <c r="AE21" s="311">
        <v>0.16689999999999999</v>
      </c>
      <c r="AF21" s="315"/>
      <c r="AG21" s="306"/>
      <c r="AH21" s="313" t="s">
        <v>103</v>
      </c>
      <c r="AI21" s="286" t="s">
        <v>104</v>
      </c>
      <c r="AJ21" s="306"/>
      <c r="AK21" s="287"/>
      <c r="AL21" s="306"/>
      <c r="AM21" s="48">
        <v>16.7</v>
      </c>
      <c r="AN21" s="191" t="s">
        <v>671</v>
      </c>
      <c r="AO21" s="191" t="s">
        <v>680</v>
      </c>
    </row>
    <row r="22" spans="1:41" x14ac:dyDescent="0.25">
      <c r="A22" s="48">
        <v>18</v>
      </c>
      <c r="B22" s="299"/>
      <c r="C22" s="300"/>
      <c r="D22" s="300"/>
      <c r="E22" s="300"/>
      <c r="F22" s="300"/>
      <c r="G22" s="300"/>
      <c r="H22" s="300"/>
      <c r="I22" s="300"/>
      <c r="J22" s="300"/>
      <c r="K22" s="301" t="s">
        <v>683</v>
      </c>
      <c r="L22" s="302" t="s">
        <v>775</v>
      </c>
      <c r="M22" s="303" t="s">
        <v>706</v>
      </c>
      <c r="N22" s="303">
        <v>4.0999999999999996</v>
      </c>
      <c r="O22" s="303">
        <v>11.5</v>
      </c>
      <c r="P22" s="303" t="s">
        <v>707</v>
      </c>
      <c r="Q22" s="304">
        <v>44720</v>
      </c>
      <c r="R22" s="305">
        <v>3.0750000000000002</v>
      </c>
      <c r="S22" s="305">
        <v>4.5783798990472606</v>
      </c>
      <c r="T22" s="305">
        <v>9.6521298990472602</v>
      </c>
      <c r="U22" s="305">
        <v>2.0499999999999998</v>
      </c>
      <c r="V22" s="305">
        <v>3.0522532660315069</v>
      </c>
      <c r="W22" s="305">
        <v>6.4347532660315068</v>
      </c>
      <c r="X22" s="305">
        <v>1.0249999999999999</v>
      </c>
      <c r="Y22" s="305">
        <v>1.526126633015753</v>
      </c>
      <c r="Z22" s="305">
        <v>3.2173766330157529</v>
      </c>
      <c r="AA22" s="306"/>
      <c r="AB22" s="307"/>
      <c r="AC22" s="307"/>
      <c r="AD22" s="307"/>
      <c r="AE22" s="307"/>
      <c r="AF22" s="307"/>
      <c r="AG22" s="306"/>
      <c r="AH22" s="284"/>
      <c r="AI22" s="284"/>
      <c r="AJ22" s="306"/>
      <c r="AK22" s="285"/>
      <c r="AL22" s="306"/>
      <c r="AM22" s="48"/>
      <c r="AN22" s="191"/>
      <c r="AO22" s="191"/>
    </row>
    <row r="23" spans="1:41" x14ac:dyDescent="0.25">
      <c r="A23" s="48">
        <v>19</v>
      </c>
      <c r="B23" s="299"/>
      <c r="C23" s="300"/>
      <c r="D23" s="300"/>
      <c r="E23" s="300"/>
      <c r="F23" s="300"/>
      <c r="G23" s="300"/>
      <c r="H23" s="300"/>
      <c r="I23" s="300"/>
      <c r="J23" s="300"/>
      <c r="K23" s="301" t="s">
        <v>683</v>
      </c>
      <c r="L23" s="302" t="s">
        <v>776</v>
      </c>
      <c r="M23" s="303" t="s">
        <v>718</v>
      </c>
      <c r="N23" s="303">
        <v>12.4</v>
      </c>
      <c r="O23" s="303">
        <v>26.3</v>
      </c>
      <c r="P23" s="303" t="s">
        <v>707</v>
      </c>
      <c r="Q23" s="304">
        <v>44720</v>
      </c>
      <c r="R23" s="305">
        <v>9.3000000000000007</v>
      </c>
      <c r="S23" s="305">
        <v>10.903733592215101</v>
      </c>
      <c r="T23" s="305">
        <v>26.2487335922151</v>
      </c>
      <c r="U23" s="305">
        <v>6.2</v>
      </c>
      <c r="V23" s="305">
        <v>7.2691557281434003</v>
      </c>
      <c r="W23" s="305">
        <v>17.4991557281434</v>
      </c>
      <c r="X23" s="305">
        <v>3.1</v>
      </c>
      <c r="Y23" s="305">
        <v>3.6345778640717001</v>
      </c>
      <c r="Z23" s="305">
        <v>8.7495778640716999</v>
      </c>
      <c r="AA23" s="306"/>
      <c r="AB23" s="307"/>
      <c r="AC23" s="307"/>
      <c r="AD23" s="307"/>
      <c r="AE23" s="307"/>
      <c r="AF23" s="307"/>
      <c r="AG23" s="306"/>
      <c r="AH23" s="284"/>
      <c r="AI23" s="284"/>
      <c r="AJ23" s="306"/>
      <c r="AK23" s="285"/>
      <c r="AL23" s="306"/>
      <c r="AM23" s="48"/>
      <c r="AN23" s="191"/>
      <c r="AO23" s="191"/>
    </row>
    <row r="24" spans="1:41" x14ac:dyDescent="0.25">
      <c r="A24" s="48">
        <v>20</v>
      </c>
      <c r="B24" s="299" t="s">
        <v>777</v>
      </c>
      <c r="C24" s="300" t="s">
        <v>778</v>
      </c>
      <c r="D24" s="308" t="s">
        <v>779</v>
      </c>
      <c r="E24" s="308" t="s">
        <v>779</v>
      </c>
      <c r="F24" s="300" t="s">
        <v>726</v>
      </c>
      <c r="G24" s="300" t="s">
        <v>780</v>
      </c>
      <c r="H24" s="300" t="s">
        <v>781</v>
      </c>
      <c r="I24" s="300" t="s">
        <v>782</v>
      </c>
      <c r="J24" s="300" t="s">
        <v>783</v>
      </c>
      <c r="K24" s="301" t="s">
        <v>683</v>
      </c>
      <c r="L24" s="302" t="s">
        <v>784</v>
      </c>
      <c r="M24" s="303" t="s">
        <v>706</v>
      </c>
      <c r="N24" s="303">
        <v>20</v>
      </c>
      <c r="O24" s="303">
        <v>26.6</v>
      </c>
      <c r="P24" s="303" t="s">
        <v>707</v>
      </c>
      <c r="Q24" s="304">
        <v>44720</v>
      </c>
      <c r="R24" s="305">
        <v>15</v>
      </c>
      <c r="S24" s="305">
        <v>12.480009014419821</v>
      </c>
      <c r="T24" s="305">
        <v>37.230009014419821</v>
      </c>
      <c r="U24" s="305">
        <v>10</v>
      </c>
      <c r="V24" s="305">
        <v>8.3200060096132145</v>
      </c>
      <c r="W24" s="305">
        <v>24.82000600961322</v>
      </c>
      <c r="X24" s="305">
        <v>5</v>
      </c>
      <c r="Y24" s="305">
        <v>4.1600030048066072</v>
      </c>
      <c r="Z24" s="305">
        <v>12.41000300480661</v>
      </c>
      <c r="AA24" s="306"/>
      <c r="AB24" s="309" t="s">
        <v>168</v>
      </c>
      <c r="AC24" s="309" t="s">
        <v>60</v>
      </c>
      <c r="AD24" s="314">
        <v>0.13500000000000001</v>
      </c>
      <c r="AE24" s="311">
        <v>0.26939999999999997</v>
      </c>
      <c r="AF24" s="315"/>
      <c r="AG24" s="306"/>
      <c r="AH24" s="313" t="s">
        <v>169</v>
      </c>
      <c r="AI24" s="286" t="s">
        <v>170</v>
      </c>
      <c r="AJ24" s="306"/>
      <c r="AK24" s="287"/>
      <c r="AL24" s="306"/>
      <c r="AM24" s="48">
        <v>20</v>
      </c>
      <c r="AN24" s="191" t="s">
        <v>671</v>
      </c>
      <c r="AO24" s="191" t="s">
        <v>52</v>
      </c>
    </row>
    <row r="25" spans="1:41" x14ac:dyDescent="0.25">
      <c r="A25" s="48">
        <v>21</v>
      </c>
      <c r="B25" s="299"/>
      <c r="C25" s="300"/>
      <c r="D25" s="300"/>
      <c r="E25" s="300"/>
      <c r="F25" s="300"/>
      <c r="G25" s="300"/>
      <c r="H25" s="300"/>
      <c r="I25" s="300"/>
      <c r="J25" s="300"/>
      <c r="K25" s="301" t="s">
        <v>683</v>
      </c>
      <c r="L25" s="302" t="s">
        <v>192</v>
      </c>
      <c r="M25" s="303" t="s">
        <v>706</v>
      </c>
      <c r="N25" s="303">
        <v>13</v>
      </c>
      <c r="O25" s="303">
        <v>65.8</v>
      </c>
      <c r="P25" s="303" t="s">
        <v>785</v>
      </c>
      <c r="Q25" s="304">
        <v>44720</v>
      </c>
      <c r="R25" s="305">
        <v>9.75</v>
      </c>
      <c r="S25" s="305">
        <v>25.15196314405696</v>
      </c>
      <c r="T25" s="305">
        <v>41.239463144056963</v>
      </c>
      <c r="U25" s="305">
        <v>6.5</v>
      </c>
      <c r="V25" s="305">
        <v>16.767975429371312</v>
      </c>
      <c r="W25" s="305">
        <v>27.49297542937131</v>
      </c>
      <c r="X25" s="305">
        <v>3.25</v>
      </c>
      <c r="Y25" s="305">
        <v>8.3839877146856541</v>
      </c>
      <c r="Z25" s="305">
        <v>13.746487714685649</v>
      </c>
      <c r="AA25" s="306"/>
      <c r="AB25" s="307"/>
      <c r="AC25" s="307"/>
      <c r="AD25" s="307"/>
      <c r="AE25" s="307"/>
      <c r="AF25" s="307"/>
      <c r="AG25" s="306"/>
      <c r="AH25" s="284"/>
      <c r="AI25" s="284"/>
      <c r="AJ25" s="306"/>
      <c r="AK25" s="285"/>
      <c r="AL25" s="306"/>
      <c r="AM25" s="48"/>
      <c r="AN25" s="191"/>
      <c r="AO25" s="191"/>
    </row>
    <row r="26" spans="1:41" x14ac:dyDescent="0.25">
      <c r="A26" s="48">
        <v>22</v>
      </c>
      <c r="B26" s="299" t="s">
        <v>786</v>
      </c>
      <c r="C26" s="300" t="s">
        <v>787</v>
      </c>
      <c r="D26" s="300" t="s">
        <v>788</v>
      </c>
      <c r="E26" s="300" t="s">
        <v>789</v>
      </c>
      <c r="F26" s="300" t="s">
        <v>736</v>
      </c>
      <c r="G26" s="308" t="s">
        <v>790</v>
      </c>
      <c r="H26" s="300" t="s">
        <v>791</v>
      </c>
      <c r="I26" s="300"/>
      <c r="J26" s="300" t="s">
        <v>792</v>
      </c>
      <c r="K26" s="301" t="s">
        <v>683</v>
      </c>
      <c r="L26" s="302" t="s">
        <v>793</v>
      </c>
      <c r="M26" s="303" t="s">
        <v>706</v>
      </c>
      <c r="N26" s="303">
        <v>1.8</v>
      </c>
      <c r="O26" s="303">
        <v>2.7</v>
      </c>
      <c r="P26" s="303" t="s">
        <v>707</v>
      </c>
      <c r="Q26" s="304">
        <v>44720</v>
      </c>
      <c r="R26" s="305">
        <v>1.35</v>
      </c>
      <c r="S26" s="305">
        <v>1.216873555469097</v>
      </c>
      <c r="T26" s="305">
        <v>3.4443735554690971</v>
      </c>
      <c r="U26" s="305">
        <v>0.9</v>
      </c>
      <c r="V26" s="305">
        <v>0.81124903697939765</v>
      </c>
      <c r="W26" s="305">
        <v>2.2962490369793982</v>
      </c>
      <c r="X26" s="305">
        <v>0.45</v>
      </c>
      <c r="Y26" s="305">
        <v>0.40562451848969883</v>
      </c>
      <c r="Z26" s="305">
        <v>1.1481245184896991</v>
      </c>
      <c r="AA26" s="306"/>
      <c r="AB26" s="309" t="s">
        <v>193</v>
      </c>
      <c r="AC26" s="309" t="s">
        <v>60</v>
      </c>
      <c r="AD26" s="310"/>
      <c r="AE26" s="311">
        <v>2.5499999999999998E-2</v>
      </c>
      <c r="AF26" s="312">
        <v>3.5999999999999997E-2</v>
      </c>
      <c r="AG26" s="306"/>
      <c r="AH26" s="313" t="s">
        <v>194</v>
      </c>
      <c r="AI26" s="286" t="s">
        <v>195</v>
      </c>
      <c r="AJ26" s="306"/>
      <c r="AK26" s="287"/>
      <c r="AL26" s="306"/>
      <c r="AM26" s="48">
        <v>8.3000000000000007</v>
      </c>
      <c r="AN26" s="191" t="s">
        <v>794</v>
      </c>
      <c r="AO26" s="191" t="s">
        <v>716</v>
      </c>
    </row>
    <row r="27" spans="1:41" x14ac:dyDescent="0.25">
      <c r="A27" s="48">
        <v>23</v>
      </c>
      <c r="B27" s="299" t="s">
        <v>795</v>
      </c>
      <c r="C27" s="300" t="s">
        <v>795</v>
      </c>
      <c r="D27" s="308" t="s">
        <v>796</v>
      </c>
      <c r="E27" s="300"/>
      <c r="F27" s="300" t="s">
        <v>726</v>
      </c>
      <c r="G27" s="300" t="s">
        <v>797</v>
      </c>
      <c r="H27" s="308" t="s">
        <v>796</v>
      </c>
      <c r="I27" s="300"/>
      <c r="J27" s="300" t="s">
        <v>798</v>
      </c>
      <c r="K27" s="301" t="s">
        <v>683</v>
      </c>
      <c r="L27" s="302" t="s">
        <v>799</v>
      </c>
      <c r="M27" s="303" t="s">
        <v>706</v>
      </c>
      <c r="N27" s="303">
        <v>8.6999999999999993</v>
      </c>
      <c r="O27" s="303">
        <v>25.4</v>
      </c>
      <c r="P27" s="303" t="s">
        <v>707</v>
      </c>
      <c r="Q27" s="304">
        <v>44720</v>
      </c>
      <c r="R27" s="305">
        <v>6.5249999999999986</v>
      </c>
      <c r="S27" s="305">
        <v>10.068243702354451</v>
      </c>
      <c r="T27" s="305">
        <v>20.83449370235444</v>
      </c>
      <c r="U27" s="305">
        <v>4.3499999999999996</v>
      </c>
      <c r="V27" s="305">
        <v>6.7121624682362979</v>
      </c>
      <c r="W27" s="305">
        <v>13.889662468236301</v>
      </c>
      <c r="X27" s="305">
        <v>2.1749999999999998</v>
      </c>
      <c r="Y27" s="305">
        <v>3.356081234118149</v>
      </c>
      <c r="Z27" s="305">
        <v>6.9448312341181486</v>
      </c>
      <c r="AA27" s="306"/>
      <c r="AB27" s="309" t="s">
        <v>182</v>
      </c>
      <c r="AC27" s="309" t="s">
        <v>60</v>
      </c>
      <c r="AD27" s="314">
        <v>0.17699999999999999</v>
      </c>
      <c r="AE27" s="311">
        <v>0.35399999999999998</v>
      </c>
      <c r="AF27" s="315"/>
      <c r="AG27" s="306"/>
      <c r="AH27" s="313" t="s">
        <v>183</v>
      </c>
      <c r="AI27" s="286" t="s">
        <v>184</v>
      </c>
      <c r="AJ27" s="306"/>
      <c r="AK27" s="287"/>
      <c r="AL27" s="306"/>
      <c r="AM27" s="48">
        <v>35.4</v>
      </c>
      <c r="AN27" s="191" t="s">
        <v>671</v>
      </c>
      <c r="AO27" s="191" t="s">
        <v>680</v>
      </c>
    </row>
    <row r="28" spans="1:41" x14ac:dyDescent="0.25">
      <c r="A28" s="48">
        <v>24</v>
      </c>
      <c r="B28" s="299" t="s">
        <v>800</v>
      </c>
      <c r="C28" s="300" t="s">
        <v>800</v>
      </c>
      <c r="D28" s="308" t="s">
        <v>801</v>
      </c>
      <c r="E28" s="300"/>
      <c r="F28" s="300"/>
      <c r="G28" s="300" t="s">
        <v>802</v>
      </c>
      <c r="H28" s="308" t="s">
        <v>801</v>
      </c>
      <c r="I28" s="300"/>
      <c r="J28" s="300" t="s">
        <v>803</v>
      </c>
      <c r="K28" s="301" t="s">
        <v>683</v>
      </c>
      <c r="L28" s="302" t="s">
        <v>804</v>
      </c>
      <c r="M28" s="303" t="s">
        <v>706</v>
      </c>
      <c r="N28" s="303">
        <v>4.3</v>
      </c>
      <c r="O28" s="303">
        <v>57.4</v>
      </c>
      <c r="P28" s="303" t="s">
        <v>707</v>
      </c>
      <c r="Q28" s="304">
        <v>44720</v>
      </c>
      <c r="R28" s="305">
        <v>3.2250000000000001</v>
      </c>
      <c r="S28" s="305">
        <v>21.585314017868718</v>
      </c>
      <c r="T28" s="305">
        <v>26.906564017868721</v>
      </c>
      <c r="U28" s="305">
        <v>2.15</v>
      </c>
      <c r="V28" s="305">
        <v>14.390209345245809</v>
      </c>
      <c r="W28" s="305">
        <v>17.937709345245811</v>
      </c>
      <c r="X28" s="305">
        <v>1.075</v>
      </c>
      <c r="Y28" s="305">
        <v>7.1951046726229073</v>
      </c>
      <c r="Z28" s="305">
        <v>8.968854672622907</v>
      </c>
      <c r="AA28" s="306"/>
      <c r="AB28" s="309" t="s">
        <v>188</v>
      </c>
      <c r="AC28" s="309" t="s">
        <v>60</v>
      </c>
      <c r="AD28" s="317">
        <v>0.23</v>
      </c>
      <c r="AE28" s="311">
        <v>0.46029999999999999</v>
      </c>
      <c r="AF28" s="315"/>
      <c r="AG28" s="306"/>
      <c r="AH28" s="313" t="s">
        <v>189</v>
      </c>
      <c r="AI28" s="286" t="s">
        <v>190</v>
      </c>
      <c r="AJ28" s="306"/>
      <c r="AK28" s="287"/>
      <c r="AL28" s="306"/>
      <c r="AM28" s="48">
        <v>46</v>
      </c>
      <c r="AN28" s="191" t="s">
        <v>671</v>
      </c>
      <c r="AO28" s="191" t="s">
        <v>680</v>
      </c>
    </row>
    <row r="29" spans="1:41" x14ac:dyDescent="0.25">
      <c r="A29" s="48">
        <v>25</v>
      </c>
      <c r="B29" s="299"/>
      <c r="C29" s="300"/>
      <c r="D29" s="300"/>
      <c r="E29" s="300"/>
      <c r="F29" s="300"/>
      <c r="G29" s="300"/>
      <c r="H29" s="300"/>
      <c r="I29" s="300"/>
      <c r="J29" s="300"/>
      <c r="K29" s="301" t="s">
        <v>683</v>
      </c>
      <c r="L29" s="302" t="s">
        <v>805</v>
      </c>
      <c r="M29" s="303" t="s">
        <v>706</v>
      </c>
      <c r="N29" s="303">
        <v>50.3</v>
      </c>
      <c r="O29" s="303">
        <v>103.4</v>
      </c>
      <c r="P29" s="303" t="s">
        <v>806</v>
      </c>
      <c r="Q29" s="304">
        <v>44720</v>
      </c>
      <c r="R29" s="305">
        <v>37.724999999999987</v>
      </c>
      <c r="S29" s="305">
        <v>43.119537697544949</v>
      </c>
      <c r="T29" s="305">
        <v>105.3657876975449</v>
      </c>
      <c r="U29" s="305">
        <v>25.15</v>
      </c>
      <c r="V29" s="305">
        <v>28.746358465029971</v>
      </c>
      <c r="W29" s="305">
        <v>70.243858465029959</v>
      </c>
      <c r="X29" s="305">
        <v>12.574999999999999</v>
      </c>
      <c r="Y29" s="305">
        <v>14.37317923251498</v>
      </c>
      <c r="Z29" s="305">
        <v>35.121929232514979</v>
      </c>
      <c r="AA29" s="306"/>
      <c r="AB29" s="307"/>
      <c r="AC29" s="307"/>
      <c r="AD29" s="307"/>
      <c r="AE29" s="307"/>
      <c r="AF29" s="307"/>
      <c r="AG29" s="306"/>
      <c r="AH29" s="284"/>
      <c r="AI29" s="284"/>
      <c r="AJ29" s="306"/>
      <c r="AK29" s="285"/>
      <c r="AL29" s="306"/>
      <c r="AM29" s="48"/>
      <c r="AN29" s="191"/>
      <c r="AO29" s="191"/>
    </row>
    <row r="30" spans="1:41" x14ac:dyDescent="0.25">
      <c r="A30" s="48">
        <v>26</v>
      </c>
      <c r="B30" s="299"/>
      <c r="C30" s="300"/>
      <c r="D30" s="300"/>
      <c r="E30" s="300"/>
      <c r="F30" s="300"/>
      <c r="G30" s="300"/>
      <c r="H30" s="300"/>
      <c r="I30" s="300"/>
      <c r="J30" s="300"/>
      <c r="K30" s="301" t="s">
        <v>683</v>
      </c>
      <c r="L30" s="302" t="s">
        <v>807</v>
      </c>
      <c r="M30" s="303" t="s">
        <v>718</v>
      </c>
      <c r="N30" s="303">
        <v>4</v>
      </c>
      <c r="O30" s="303">
        <v>4.8</v>
      </c>
      <c r="P30" s="303" t="s">
        <v>719</v>
      </c>
      <c r="Q30" s="304">
        <v>44720</v>
      </c>
      <c r="R30" s="305">
        <v>3</v>
      </c>
      <c r="S30" s="305">
        <v>2.3430749027719959</v>
      </c>
      <c r="T30" s="305">
        <v>7.2930749027719957</v>
      </c>
      <c r="U30" s="305">
        <v>2</v>
      </c>
      <c r="V30" s="305">
        <v>1.5620499351813311</v>
      </c>
      <c r="W30" s="305">
        <v>4.8620499351813304</v>
      </c>
      <c r="X30" s="305">
        <v>1</v>
      </c>
      <c r="Y30" s="305">
        <v>0.78102496759066542</v>
      </c>
      <c r="Z30" s="305">
        <v>2.4310249675906652</v>
      </c>
      <c r="AA30" s="306"/>
      <c r="AB30" s="309" t="s">
        <v>208</v>
      </c>
      <c r="AC30" s="309" t="s">
        <v>161</v>
      </c>
      <c r="AD30" s="307"/>
      <c r="AE30" s="307"/>
      <c r="AF30" s="307"/>
      <c r="AG30" s="306"/>
      <c r="AH30" s="284"/>
      <c r="AI30" s="284"/>
      <c r="AJ30" s="306"/>
      <c r="AK30" s="285"/>
      <c r="AL30" s="306"/>
      <c r="AM30" s="48"/>
      <c r="AN30" s="191"/>
      <c r="AO30" s="191"/>
    </row>
    <row r="31" spans="1:41" x14ac:dyDescent="0.25">
      <c r="A31" s="48">
        <v>27</v>
      </c>
      <c r="B31" s="299" t="s">
        <v>808</v>
      </c>
      <c r="C31" s="300" t="s">
        <v>809</v>
      </c>
      <c r="D31" s="308" t="s">
        <v>810</v>
      </c>
      <c r="E31" s="300"/>
      <c r="F31" s="300" t="s">
        <v>811</v>
      </c>
      <c r="G31" s="300" t="s">
        <v>812</v>
      </c>
      <c r="H31" s="308" t="s">
        <v>810</v>
      </c>
      <c r="I31" s="300" t="s">
        <v>813</v>
      </c>
      <c r="J31" s="300" t="s">
        <v>814</v>
      </c>
      <c r="K31" s="301" t="s">
        <v>683</v>
      </c>
      <c r="L31" s="302" t="s">
        <v>209</v>
      </c>
      <c r="M31" s="303" t="s">
        <v>706</v>
      </c>
      <c r="N31" s="303">
        <v>6.8</v>
      </c>
      <c r="O31" s="303">
        <v>59.3</v>
      </c>
      <c r="P31" s="303" t="s">
        <v>707</v>
      </c>
      <c r="Q31" s="304">
        <v>44720</v>
      </c>
      <c r="R31" s="305">
        <v>5.0999999999999996</v>
      </c>
      <c r="S31" s="305">
        <v>22.383228235667879</v>
      </c>
      <c r="T31" s="305">
        <v>30.798228235667882</v>
      </c>
      <c r="U31" s="305">
        <v>3.4</v>
      </c>
      <c r="V31" s="305">
        <v>14.92215215711192</v>
      </c>
      <c r="W31" s="305">
        <v>20.53215215711192</v>
      </c>
      <c r="X31" s="305">
        <v>1.7</v>
      </c>
      <c r="Y31" s="305">
        <v>7.4610760785559611</v>
      </c>
      <c r="Z31" s="305">
        <v>10.26607607855596</v>
      </c>
      <c r="AA31" s="306"/>
      <c r="AB31" s="309" t="s">
        <v>209</v>
      </c>
      <c r="AC31" s="309" t="s">
        <v>60</v>
      </c>
      <c r="AD31" s="314">
        <v>0.124</v>
      </c>
      <c r="AE31" s="311">
        <v>0.247</v>
      </c>
      <c r="AF31" s="315"/>
      <c r="AG31" s="306"/>
      <c r="AH31" s="313" t="s">
        <v>210</v>
      </c>
      <c r="AI31" s="286" t="s">
        <v>211</v>
      </c>
      <c r="AJ31" s="306"/>
      <c r="AK31" s="287"/>
      <c r="AL31" s="306"/>
      <c r="AM31" s="48">
        <v>24.7</v>
      </c>
      <c r="AN31" s="191" t="s">
        <v>671</v>
      </c>
      <c r="AO31" s="191" t="s">
        <v>680</v>
      </c>
    </row>
    <row r="32" spans="1:41" x14ac:dyDescent="0.25">
      <c r="A32" s="48">
        <v>28</v>
      </c>
      <c r="B32" s="299"/>
      <c r="C32" s="300"/>
      <c r="D32" s="300"/>
      <c r="E32" s="300"/>
      <c r="F32" s="300"/>
      <c r="G32" s="300"/>
      <c r="H32" s="300"/>
      <c r="I32" s="300"/>
      <c r="J32" s="300"/>
      <c r="K32" s="301" t="s">
        <v>683</v>
      </c>
      <c r="L32" s="302" t="s">
        <v>815</v>
      </c>
      <c r="M32" s="303" t="s">
        <v>706</v>
      </c>
      <c r="N32" s="303">
        <v>4.9000000000000004</v>
      </c>
      <c r="O32" s="303">
        <v>15.2</v>
      </c>
      <c r="P32" s="303" t="s">
        <v>816</v>
      </c>
      <c r="Q32" s="304">
        <v>44720</v>
      </c>
      <c r="R32" s="305">
        <v>3.6749999999999998</v>
      </c>
      <c r="S32" s="305">
        <v>5.9888568399987658</v>
      </c>
      <c r="T32" s="305">
        <v>12.05260683999877</v>
      </c>
      <c r="U32" s="305">
        <v>2.4500000000000002</v>
      </c>
      <c r="V32" s="305">
        <v>3.9925712266658442</v>
      </c>
      <c r="W32" s="305">
        <v>8.0350712266658437</v>
      </c>
      <c r="X32" s="305">
        <v>1.2250000000000001</v>
      </c>
      <c r="Y32" s="305">
        <v>1.9962856133329221</v>
      </c>
      <c r="Z32" s="305">
        <v>4.0175356133329219</v>
      </c>
      <c r="AA32" s="306"/>
      <c r="AB32" s="307"/>
      <c r="AC32" s="307"/>
      <c r="AD32" s="307"/>
      <c r="AE32" s="307"/>
      <c r="AF32" s="307"/>
      <c r="AG32" s="306"/>
      <c r="AH32" s="284"/>
      <c r="AI32" s="284"/>
      <c r="AJ32" s="306"/>
      <c r="AK32" s="285"/>
      <c r="AL32" s="306"/>
      <c r="AM32" s="48"/>
      <c r="AN32" s="191"/>
      <c r="AO32" s="191"/>
    </row>
    <row r="33" spans="1:41" x14ac:dyDescent="0.25">
      <c r="A33" s="48">
        <v>29</v>
      </c>
      <c r="B33" s="299" t="s">
        <v>817</v>
      </c>
      <c r="C33" s="300" t="s">
        <v>216</v>
      </c>
      <c r="D33" s="308" t="s">
        <v>818</v>
      </c>
      <c r="E33" s="308" t="s">
        <v>818</v>
      </c>
      <c r="F33" s="300" t="s">
        <v>736</v>
      </c>
      <c r="G33" s="300" t="s">
        <v>819</v>
      </c>
      <c r="H33" s="300" t="s">
        <v>820</v>
      </c>
      <c r="I33" s="300" t="s">
        <v>821</v>
      </c>
      <c r="J33" s="300" t="s">
        <v>822</v>
      </c>
      <c r="K33" s="301" t="s">
        <v>683</v>
      </c>
      <c r="L33" s="302" t="s">
        <v>216</v>
      </c>
      <c r="M33" s="303" t="s">
        <v>706</v>
      </c>
      <c r="N33" s="303">
        <v>1</v>
      </c>
      <c r="O33" s="303">
        <v>1.3</v>
      </c>
      <c r="P33" s="303" t="s">
        <v>707</v>
      </c>
      <c r="Q33" s="304">
        <v>44720</v>
      </c>
      <c r="R33" s="305">
        <v>0.75</v>
      </c>
      <c r="S33" s="305">
        <v>0.61504573000712726</v>
      </c>
      <c r="T33" s="305">
        <v>1.8525457300071271</v>
      </c>
      <c r="U33" s="305">
        <v>0.5</v>
      </c>
      <c r="V33" s="305">
        <v>0.41003048667141823</v>
      </c>
      <c r="W33" s="305">
        <v>1.2350304866714179</v>
      </c>
      <c r="X33" s="305">
        <v>0.25</v>
      </c>
      <c r="Y33" s="305">
        <v>0.20501524333570911</v>
      </c>
      <c r="Z33" s="305">
        <v>0.61751524333570906</v>
      </c>
      <c r="AA33" s="306"/>
      <c r="AB33" s="309" t="s">
        <v>216</v>
      </c>
      <c r="AC33" s="309" t="s">
        <v>60</v>
      </c>
      <c r="AD33" s="310"/>
      <c r="AE33" s="311">
        <v>1.4999999999999999E-2</v>
      </c>
      <c r="AF33" s="312">
        <v>2.1999999999999999E-2</v>
      </c>
      <c r="AG33" s="306"/>
      <c r="AH33" s="313" t="s">
        <v>218</v>
      </c>
      <c r="AI33" s="286" t="s">
        <v>219</v>
      </c>
      <c r="AJ33" s="306"/>
      <c r="AK33" s="287"/>
      <c r="AL33" s="306"/>
      <c r="AM33" s="48">
        <v>5</v>
      </c>
      <c r="AN33" s="191" t="s">
        <v>671</v>
      </c>
      <c r="AO33" s="191" t="s">
        <v>52</v>
      </c>
    </row>
    <row r="34" spans="1:41" x14ac:dyDescent="0.25">
      <c r="A34" s="48">
        <v>30</v>
      </c>
      <c r="B34" s="299" t="s">
        <v>823</v>
      </c>
      <c r="C34" s="300" t="s">
        <v>824</v>
      </c>
      <c r="D34" s="308" t="s">
        <v>735</v>
      </c>
      <c r="E34" s="308" t="s">
        <v>735</v>
      </c>
      <c r="F34" s="300" t="s">
        <v>736</v>
      </c>
      <c r="G34" s="300" t="s">
        <v>825</v>
      </c>
      <c r="H34" s="300" t="s">
        <v>826</v>
      </c>
      <c r="I34" s="300" t="s">
        <v>827</v>
      </c>
      <c r="J34" s="300" t="s">
        <v>828</v>
      </c>
      <c r="K34" s="301" t="s">
        <v>683</v>
      </c>
      <c r="L34" s="302" t="s">
        <v>222</v>
      </c>
      <c r="M34" s="303" t="s">
        <v>706</v>
      </c>
      <c r="N34" s="303">
        <v>5.3</v>
      </c>
      <c r="O34" s="303">
        <v>16.2</v>
      </c>
      <c r="P34" s="303" t="s">
        <v>707</v>
      </c>
      <c r="Q34" s="304">
        <v>44720</v>
      </c>
      <c r="R34" s="305">
        <v>3.9750000000000001</v>
      </c>
      <c r="S34" s="305">
        <v>6.391852724367169</v>
      </c>
      <c r="T34" s="305">
        <v>12.950602724367171</v>
      </c>
      <c r="U34" s="305">
        <v>2.65</v>
      </c>
      <c r="V34" s="305">
        <v>4.2612351495781127</v>
      </c>
      <c r="W34" s="305">
        <v>8.6337351495781114</v>
      </c>
      <c r="X34" s="305">
        <v>1.325</v>
      </c>
      <c r="Y34" s="305">
        <v>2.1306175747890559</v>
      </c>
      <c r="Z34" s="305">
        <v>4.3168675747890557</v>
      </c>
      <c r="AA34" s="306"/>
      <c r="AB34" s="309" t="s">
        <v>222</v>
      </c>
      <c r="AC34" s="309" t="s">
        <v>60</v>
      </c>
      <c r="AD34" s="314">
        <v>4.4999999999999998E-2</v>
      </c>
      <c r="AE34" s="311">
        <v>9.01E-2</v>
      </c>
      <c r="AF34" s="315"/>
      <c r="AG34" s="306"/>
      <c r="AH34" s="313" t="s">
        <v>223</v>
      </c>
      <c r="AI34" s="286" t="s">
        <v>224</v>
      </c>
      <c r="AJ34" s="306"/>
      <c r="AK34" s="287"/>
      <c r="AL34" s="306"/>
      <c r="AM34" s="48">
        <v>10</v>
      </c>
      <c r="AN34" s="191" t="s">
        <v>671</v>
      </c>
      <c r="AO34" s="191" t="s">
        <v>52</v>
      </c>
    </row>
    <row r="35" spans="1:41" x14ac:dyDescent="0.25">
      <c r="A35" s="48">
        <v>31</v>
      </c>
      <c r="B35" s="299"/>
      <c r="C35" s="300"/>
      <c r="D35" s="300"/>
      <c r="E35" s="300"/>
      <c r="F35" s="300"/>
      <c r="G35" s="300"/>
      <c r="H35" s="300"/>
      <c r="I35" s="300"/>
      <c r="J35" s="300"/>
      <c r="K35" s="301" t="s">
        <v>683</v>
      </c>
      <c r="L35" s="302" t="s">
        <v>228</v>
      </c>
      <c r="M35" s="303" t="s">
        <v>706</v>
      </c>
      <c r="N35" s="303">
        <v>14.8</v>
      </c>
      <c r="O35" s="303">
        <v>30.6</v>
      </c>
      <c r="P35" s="303" t="s">
        <v>707</v>
      </c>
      <c r="Q35" s="304">
        <v>44720</v>
      </c>
      <c r="R35" s="305">
        <v>11.1</v>
      </c>
      <c r="S35" s="305">
        <v>12.74669074701352</v>
      </c>
      <c r="T35" s="305">
        <v>31.061690747013522</v>
      </c>
      <c r="U35" s="305">
        <v>7.4</v>
      </c>
      <c r="V35" s="305">
        <v>8.497793831342344</v>
      </c>
      <c r="W35" s="305">
        <v>20.70779383134234</v>
      </c>
      <c r="X35" s="305">
        <v>3.7</v>
      </c>
      <c r="Y35" s="305">
        <v>4.248896915671172</v>
      </c>
      <c r="Z35" s="305">
        <v>10.35389691567117</v>
      </c>
      <c r="AA35" s="306"/>
      <c r="AB35" s="307"/>
      <c r="AC35" s="307"/>
      <c r="AD35" s="307"/>
      <c r="AE35" s="307"/>
      <c r="AF35" s="307"/>
      <c r="AG35" s="306"/>
      <c r="AH35" s="284"/>
      <c r="AI35" s="284"/>
      <c r="AJ35" s="306"/>
      <c r="AK35" s="285"/>
      <c r="AL35" s="306"/>
      <c r="AM35" s="48"/>
      <c r="AN35" s="191"/>
      <c r="AO35" s="191"/>
    </row>
    <row r="36" spans="1:41" x14ac:dyDescent="0.25">
      <c r="A36" s="48">
        <v>32</v>
      </c>
      <c r="B36" s="299" t="s">
        <v>829</v>
      </c>
      <c r="C36" s="300" t="s">
        <v>830</v>
      </c>
      <c r="D36" s="308" t="s">
        <v>727</v>
      </c>
      <c r="E36" s="300"/>
      <c r="F36" s="308" t="s">
        <v>727</v>
      </c>
      <c r="G36" s="300" t="s">
        <v>831</v>
      </c>
      <c r="H36" s="300" t="s">
        <v>832</v>
      </c>
      <c r="I36" s="300"/>
      <c r="J36" s="300" t="s">
        <v>833</v>
      </c>
      <c r="K36" s="301" t="s">
        <v>683</v>
      </c>
      <c r="L36" s="302" t="s">
        <v>834</v>
      </c>
      <c r="M36" s="303" t="s">
        <v>706</v>
      </c>
      <c r="N36" s="303">
        <v>4.5999999999999996</v>
      </c>
      <c r="O36" s="303">
        <v>15.2</v>
      </c>
      <c r="P36" s="303" t="s">
        <v>835</v>
      </c>
      <c r="Q36" s="304">
        <v>44720</v>
      </c>
      <c r="R36" s="305">
        <v>3.45</v>
      </c>
      <c r="S36" s="305">
        <v>5.955302259331595</v>
      </c>
      <c r="T36" s="305">
        <v>11.64780225933159</v>
      </c>
      <c r="U36" s="305">
        <v>2.2999999999999998</v>
      </c>
      <c r="V36" s="305">
        <v>3.9702015062210632</v>
      </c>
      <c r="W36" s="305">
        <v>7.7652015062210626</v>
      </c>
      <c r="X36" s="305">
        <v>1.1499999999999999</v>
      </c>
      <c r="Y36" s="305">
        <v>1.985100753110532</v>
      </c>
      <c r="Z36" s="305">
        <v>3.8826007531105309</v>
      </c>
      <c r="AA36" s="306"/>
      <c r="AB36" s="309" t="s">
        <v>180</v>
      </c>
      <c r="AC36" s="309" t="s">
        <v>60</v>
      </c>
      <c r="AD36" s="310"/>
      <c r="AE36" s="311">
        <v>8.4000000000000005E-2</v>
      </c>
      <c r="AF36" s="315"/>
      <c r="AG36" s="306"/>
      <c r="AH36" s="313"/>
      <c r="AI36" s="286"/>
      <c r="AJ36" s="306"/>
      <c r="AK36" s="287"/>
      <c r="AL36" s="306"/>
      <c r="AM36" s="48">
        <v>15</v>
      </c>
      <c r="AN36" s="191" t="s">
        <v>671</v>
      </c>
      <c r="AO36" s="191" t="s">
        <v>678</v>
      </c>
    </row>
    <row r="37" spans="1:41" x14ac:dyDescent="0.25">
      <c r="A37" s="48">
        <v>33</v>
      </c>
      <c r="B37" s="299" t="s">
        <v>836</v>
      </c>
      <c r="C37" s="300" t="s">
        <v>837</v>
      </c>
      <c r="D37" s="308" t="s">
        <v>838</v>
      </c>
      <c r="E37" s="300" t="s">
        <v>839</v>
      </c>
      <c r="F37" s="300"/>
      <c r="G37" s="300" t="s">
        <v>821</v>
      </c>
      <c r="H37" s="308" t="s">
        <v>838</v>
      </c>
      <c r="I37" s="300"/>
      <c r="J37" s="300" t="s">
        <v>840</v>
      </c>
      <c r="K37" s="301" t="s">
        <v>683</v>
      </c>
      <c r="L37" s="302" t="s">
        <v>841</v>
      </c>
      <c r="M37" s="303" t="s">
        <v>706</v>
      </c>
      <c r="N37" s="303">
        <v>6.9</v>
      </c>
      <c r="O37" s="303">
        <v>24.5</v>
      </c>
      <c r="P37" s="303" t="s">
        <v>842</v>
      </c>
      <c r="Q37" s="304">
        <v>44720</v>
      </c>
      <c r="R37" s="305">
        <v>5.1750000000000007</v>
      </c>
      <c r="S37" s="305">
        <v>9.5449102929257528</v>
      </c>
      <c r="T37" s="305">
        <v>18.08366029292575</v>
      </c>
      <c r="U37" s="305">
        <v>3.45</v>
      </c>
      <c r="V37" s="305">
        <v>6.3632735286171691</v>
      </c>
      <c r="W37" s="305">
        <v>12.05577352861717</v>
      </c>
      <c r="X37" s="305">
        <v>1.7250000000000001</v>
      </c>
      <c r="Y37" s="305">
        <v>3.181636764308585</v>
      </c>
      <c r="Z37" s="305">
        <v>6.0278867643085849</v>
      </c>
      <c r="AA37" s="306"/>
      <c r="AB37" s="309" t="s">
        <v>181</v>
      </c>
      <c r="AC37" s="309" t="s">
        <v>60</v>
      </c>
      <c r="AD37" s="317">
        <v>0.08</v>
      </c>
      <c r="AE37" s="318">
        <v>0.16</v>
      </c>
      <c r="AF37" s="315"/>
      <c r="AG37" s="306"/>
      <c r="AH37" s="313"/>
      <c r="AI37" s="286"/>
      <c r="AJ37" s="306"/>
      <c r="AK37" s="287"/>
      <c r="AL37" s="306"/>
      <c r="AM37" s="48">
        <v>16</v>
      </c>
      <c r="AN37" s="191" t="s">
        <v>671</v>
      </c>
      <c r="AO37" s="191" t="s">
        <v>680</v>
      </c>
    </row>
    <row r="38" spans="1:41" x14ac:dyDescent="0.25">
      <c r="A38" s="48">
        <v>34</v>
      </c>
      <c r="B38" s="299"/>
      <c r="C38" s="300"/>
      <c r="D38" s="300"/>
      <c r="E38" s="300"/>
      <c r="F38" s="300"/>
      <c r="G38" s="300"/>
      <c r="H38" s="300"/>
      <c r="I38" s="300"/>
      <c r="J38" s="300"/>
      <c r="K38" s="301" t="s">
        <v>683</v>
      </c>
      <c r="L38" s="302" t="s">
        <v>234</v>
      </c>
      <c r="M38" s="303" t="s">
        <v>706</v>
      </c>
      <c r="N38" s="303">
        <v>7.4</v>
      </c>
      <c r="O38" s="303">
        <v>13.2</v>
      </c>
      <c r="P38" s="303" t="s">
        <v>707</v>
      </c>
      <c r="Q38" s="304">
        <v>44720</v>
      </c>
      <c r="R38" s="305">
        <v>5.5500000000000007</v>
      </c>
      <c r="S38" s="305">
        <v>5.6747797314080826</v>
      </c>
      <c r="T38" s="305">
        <v>14.832279731408081</v>
      </c>
      <c r="U38" s="305">
        <v>3.7</v>
      </c>
      <c r="V38" s="305">
        <v>3.7831864876053891</v>
      </c>
      <c r="W38" s="305">
        <v>9.8881864876053882</v>
      </c>
      <c r="X38" s="305">
        <v>1.85</v>
      </c>
      <c r="Y38" s="305">
        <v>1.891593243802695</v>
      </c>
      <c r="Z38" s="305">
        <v>4.9440932438026941</v>
      </c>
      <c r="AA38" s="306"/>
      <c r="AB38" s="307"/>
      <c r="AC38" s="307"/>
      <c r="AD38" s="307"/>
      <c r="AE38" s="307"/>
      <c r="AF38" s="307"/>
      <c r="AG38" s="306"/>
      <c r="AH38" s="284"/>
      <c r="AI38" s="284"/>
      <c r="AJ38" s="306"/>
      <c r="AK38" s="285"/>
      <c r="AL38" s="306"/>
      <c r="AM38" s="48"/>
      <c r="AN38" s="191"/>
      <c r="AO38" s="191"/>
    </row>
    <row r="39" spans="1:41" x14ac:dyDescent="0.25">
      <c r="A39" s="48">
        <v>35</v>
      </c>
      <c r="B39" s="299" t="s">
        <v>843</v>
      </c>
      <c r="C39" s="300" t="s">
        <v>844</v>
      </c>
      <c r="D39" s="308" t="s">
        <v>845</v>
      </c>
      <c r="E39" s="300" t="s">
        <v>846</v>
      </c>
      <c r="F39" s="300" t="s">
        <v>847</v>
      </c>
      <c r="G39" s="300" t="s">
        <v>848</v>
      </c>
      <c r="H39" s="308" t="s">
        <v>845</v>
      </c>
      <c r="I39" s="300" t="s">
        <v>849</v>
      </c>
      <c r="J39" s="300" t="s">
        <v>850</v>
      </c>
      <c r="K39" s="301" t="s">
        <v>683</v>
      </c>
      <c r="L39" s="302" t="s">
        <v>235</v>
      </c>
      <c r="M39" s="303" t="s">
        <v>706</v>
      </c>
      <c r="N39" s="303">
        <v>16.3</v>
      </c>
      <c r="O39" s="303">
        <v>48.7</v>
      </c>
      <c r="P39" s="303" t="s">
        <v>707</v>
      </c>
      <c r="Q39" s="304">
        <v>44720</v>
      </c>
      <c r="R39" s="305">
        <v>12.225</v>
      </c>
      <c r="S39" s="305">
        <v>19.258285554534702</v>
      </c>
      <c r="T39" s="305">
        <v>39.429535554534702</v>
      </c>
      <c r="U39" s="305">
        <v>8.15</v>
      </c>
      <c r="V39" s="305">
        <v>12.838857036356471</v>
      </c>
      <c r="W39" s="305">
        <v>26.28635703635647</v>
      </c>
      <c r="X39" s="305">
        <v>4.0750000000000002</v>
      </c>
      <c r="Y39" s="305">
        <v>6.4194285181782336</v>
      </c>
      <c r="Z39" s="305">
        <v>13.143178518178241</v>
      </c>
      <c r="AA39" s="306"/>
      <c r="AB39" s="309" t="s">
        <v>235</v>
      </c>
      <c r="AC39" s="309" t="s">
        <v>60</v>
      </c>
      <c r="AD39" s="314">
        <v>0.114</v>
      </c>
      <c r="AE39" s="311">
        <v>0.22800000000000001</v>
      </c>
      <c r="AF39" s="315"/>
      <c r="AG39" s="306"/>
      <c r="AH39" s="313" t="s">
        <v>236</v>
      </c>
      <c r="AI39" s="286" t="s">
        <v>237</v>
      </c>
      <c r="AJ39" s="306"/>
      <c r="AK39" s="287"/>
      <c r="AL39" s="306"/>
      <c r="AM39" s="48">
        <v>22.8</v>
      </c>
      <c r="AN39" s="191" t="s">
        <v>671</v>
      </c>
      <c r="AO39" s="191" t="s">
        <v>680</v>
      </c>
    </row>
    <row r="40" spans="1:41" x14ac:dyDescent="0.25">
      <c r="A40" s="48">
        <v>36</v>
      </c>
      <c r="B40" s="299" t="s">
        <v>851</v>
      </c>
      <c r="C40" s="300" t="s">
        <v>852</v>
      </c>
      <c r="D40" s="308" t="s">
        <v>853</v>
      </c>
      <c r="E40" s="300"/>
      <c r="F40" s="300" t="s">
        <v>854</v>
      </c>
      <c r="G40" s="300" t="s">
        <v>855</v>
      </c>
      <c r="H40" s="300" t="s">
        <v>856</v>
      </c>
      <c r="I40" s="300"/>
      <c r="J40" s="308" t="s">
        <v>857</v>
      </c>
      <c r="K40" s="301" t="s">
        <v>683</v>
      </c>
      <c r="L40" s="302" t="s">
        <v>858</v>
      </c>
      <c r="M40" s="303" t="s">
        <v>706</v>
      </c>
      <c r="N40" s="303">
        <v>34</v>
      </c>
      <c r="O40" s="303">
        <v>83.6</v>
      </c>
      <c r="P40" s="303" t="s">
        <v>707</v>
      </c>
      <c r="Q40" s="304">
        <v>44720</v>
      </c>
      <c r="R40" s="305">
        <v>25.5</v>
      </c>
      <c r="S40" s="305">
        <v>33.843537049191532</v>
      </c>
      <c r="T40" s="305">
        <v>75.918537049191528</v>
      </c>
      <c r="U40" s="305">
        <v>17</v>
      </c>
      <c r="V40" s="305">
        <v>22.56235803279435</v>
      </c>
      <c r="W40" s="305">
        <v>50.612358032794347</v>
      </c>
      <c r="X40" s="305">
        <v>8.5</v>
      </c>
      <c r="Y40" s="305">
        <v>11.28117901639718</v>
      </c>
      <c r="Z40" s="305">
        <v>25.30617901639717</v>
      </c>
      <c r="AA40" s="306"/>
      <c r="AB40" s="309" t="s">
        <v>178</v>
      </c>
      <c r="AC40" s="309" t="s">
        <v>60</v>
      </c>
      <c r="AD40" s="310"/>
      <c r="AE40" s="311">
        <v>0.56599999999999995</v>
      </c>
      <c r="AF40" s="315"/>
      <c r="AG40" s="306"/>
      <c r="AH40" s="313"/>
      <c r="AI40" s="286"/>
      <c r="AJ40" s="306"/>
      <c r="AK40" s="287"/>
      <c r="AL40" s="306"/>
      <c r="AM40" s="48">
        <v>50.7</v>
      </c>
      <c r="AN40" s="191" t="s">
        <v>671</v>
      </c>
      <c r="AO40" s="191" t="s">
        <v>733</v>
      </c>
    </row>
    <row r="41" spans="1:41" x14ac:dyDescent="0.25">
      <c r="A41" s="48">
        <v>37</v>
      </c>
      <c r="B41" s="299"/>
      <c r="C41" s="300"/>
      <c r="D41" s="300"/>
      <c r="E41" s="300"/>
      <c r="F41" s="300"/>
      <c r="G41" s="300"/>
      <c r="H41" s="300"/>
      <c r="I41" s="300"/>
      <c r="J41" s="300"/>
      <c r="K41" s="301" t="s">
        <v>683</v>
      </c>
      <c r="L41" s="302" t="s">
        <v>859</v>
      </c>
      <c r="M41" s="303" t="s">
        <v>706</v>
      </c>
      <c r="N41" s="303">
        <v>58.9</v>
      </c>
      <c r="O41" s="303">
        <v>77.400000000000006</v>
      </c>
      <c r="P41" s="303" t="s">
        <v>860</v>
      </c>
      <c r="Q41" s="304">
        <v>44720</v>
      </c>
      <c r="R41" s="305">
        <v>44.174999999999997</v>
      </c>
      <c r="S41" s="305">
        <v>36.473391414152871</v>
      </c>
      <c r="T41" s="305">
        <v>109.3621414141529</v>
      </c>
      <c r="U41" s="305">
        <v>29.45</v>
      </c>
      <c r="V41" s="305">
        <v>24.315594276101908</v>
      </c>
      <c r="W41" s="305">
        <v>72.908094276101906</v>
      </c>
      <c r="X41" s="305">
        <v>14.725</v>
      </c>
      <c r="Y41" s="305">
        <v>12.15779713805096</v>
      </c>
      <c r="Z41" s="305">
        <v>36.454047138050953</v>
      </c>
      <c r="AA41" s="306"/>
      <c r="AB41" s="307"/>
      <c r="AC41" s="307"/>
      <c r="AD41" s="307"/>
      <c r="AE41" s="307"/>
      <c r="AF41" s="307"/>
      <c r="AG41" s="306"/>
      <c r="AH41" s="284"/>
      <c r="AI41" s="284"/>
      <c r="AJ41" s="306"/>
      <c r="AK41" s="285"/>
      <c r="AL41" s="306"/>
      <c r="AM41" s="48"/>
      <c r="AN41" s="191"/>
      <c r="AO41" s="191"/>
    </row>
    <row r="42" spans="1:41" x14ac:dyDescent="0.25">
      <c r="A42" s="48">
        <v>38</v>
      </c>
      <c r="B42" s="299" t="s">
        <v>861</v>
      </c>
      <c r="C42" s="300" t="s">
        <v>862</v>
      </c>
      <c r="D42" s="308" t="s">
        <v>863</v>
      </c>
      <c r="E42" s="300" t="s">
        <v>864</v>
      </c>
      <c r="F42" s="300" t="s">
        <v>726</v>
      </c>
      <c r="G42" s="300" t="s">
        <v>763</v>
      </c>
      <c r="H42" s="300" t="s">
        <v>865</v>
      </c>
      <c r="I42" s="308" t="s">
        <v>782</v>
      </c>
      <c r="J42" s="300" t="s">
        <v>866</v>
      </c>
      <c r="K42" s="301" t="s">
        <v>683</v>
      </c>
      <c r="L42" s="302" t="s">
        <v>867</v>
      </c>
      <c r="M42" s="303" t="s">
        <v>706</v>
      </c>
      <c r="N42" s="303">
        <v>15</v>
      </c>
      <c r="O42" s="303">
        <v>37.9</v>
      </c>
      <c r="P42" s="303" t="s">
        <v>707</v>
      </c>
      <c r="Q42" s="304">
        <v>44720</v>
      </c>
      <c r="R42" s="305">
        <v>11.25</v>
      </c>
      <c r="S42" s="305">
        <v>15.285149042452939</v>
      </c>
      <c r="T42" s="305">
        <v>33.847649042452943</v>
      </c>
      <c r="U42" s="305">
        <v>7.5</v>
      </c>
      <c r="V42" s="305">
        <v>10.190099361635291</v>
      </c>
      <c r="W42" s="305">
        <v>22.565099361635291</v>
      </c>
      <c r="X42" s="305">
        <v>3.75</v>
      </c>
      <c r="Y42" s="305">
        <v>5.0950496808176462</v>
      </c>
      <c r="Z42" s="305">
        <v>11.282549680817651</v>
      </c>
      <c r="AA42" s="306"/>
      <c r="AB42" s="309" t="s">
        <v>243</v>
      </c>
      <c r="AC42" s="309" t="s">
        <v>60</v>
      </c>
      <c r="AD42" s="314">
        <v>0.28299999999999997</v>
      </c>
      <c r="AE42" s="311">
        <v>0.30299999999999999</v>
      </c>
      <c r="AF42" s="315"/>
      <c r="AG42" s="306"/>
      <c r="AH42" s="286"/>
      <c r="AI42" s="286" t="s">
        <v>125</v>
      </c>
      <c r="AJ42" s="306"/>
      <c r="AK42" s="287"/>
      <c r="AL42" s="306"/>
      <c r="AM42" s="48">
        <v>24</v>
      </c>
      <c r="AN42" s="191" t="s">
        <v>671</v>
      </c>
      <c r="AO42" s="191" t="s">
        <v>681</v>
      </c>
    </row>
    <row r="43" spans="1:41" x14ac:dyDescent="0.25">
      <c r="A43" s="48">
        <v>39</v>
      </c>
      <c r="B43" s="299" t="s">
        <v>868</v>
      </c>
      <c r="C43" s="300" t="s">
        <v>251</v>
      </c>
      <c r="D43" s="308" t="s">
        <v>869</v>
      </c>
      <c r="E43" s="308" t="s">
        <v>869</v>
      </c>
      <c r="F43" s="300" t="s">
        <v>870</v>
      </c>
      <c r="G43" s="300" t="s">
        <v>871</v>
      </c>
      <c r="H43" s="300" t="s">
        <v>872</v>
      </c>
      <c r="I43" s="300" t="s">
        <v>726</v>
      </c>
      <c r="J43" s="300" t="s">
        <v>873</v>
      </c>
      <c r="K43" s="301" t="s">
        <v>683</v>
      </c>
      <c r="L43" s="302" t="s">
        <v>251</v>
      </c>
      <c r="M43" s="303" t="s">
        <v>706</v>
      </c>
      <c r="N43" s="303">
        <v>4.4000000000000004</v>
      </c>
      <c r="O43" s="303">
        <v>14.1</v>
      </c>
      <c r="P43" s="303" t="s">
        <v>707</v>
      </c>
      <c r="Q43" s="304">
        <v>44720</v>
      </c>
      <c r="R43" s="305">
        <v>3.3</v>
      </c>
      <c r="S43" s="305">
        <v>5.5389670742837964</v>
      </c>
      <c r="T43" s="305">
        <v>10.9839670742838</v>
      </c>
      <c r="U43" s="305">
        <v>2.2000000000000002</v>
      </c>
      <c r="V43" s="305">
        <v>3.6926447161891982</v>
      </c>
      <c r="W43" s="305">
        <v>7.3226447161891972</v>
      </c>
      <c r="X43" s="305">
        <v>1.1000000000000001</v>
      </c>
      <c r="Y43" s="305">
        <v>1.8463223580945991</v>
      </c>
      <c r="Z43" s="305">
        <v>3.661322358094599</v>
      </c>
      <c r="AA43" s="306"/>
      <c r="AB43" s="309" t="s">
        <v>251</v>
      </c>
      <c r="AC43" s="309" t="s">
        <v>60</v>
      </c>
      <c r="AD43" s="314">
        <v>7.6999999999999999E-2</v>
      </c>
      <c r="AE43" s="311">
        <v>8.8700000000000001E-2</v>
      </c>
      <c r="AF43" s="315"/>
      <c r="AG43" s="306"/>
      <c r="AH43" s="313" t="s">
        <v>254</v>
      </c>
      <c r="AI43" s="286" t="s">
        <v>255</v>
      </c>
      <c r="AJ43" s="306"/>
      <c r="AK43" s="287"/>
      <c r="AL43" s="306"/>
      <c r="AM43" s="48">
        <v>15</v>
      </c>
      <c r="AN43" s="191" t="s">
        <v>671</v>
      </c>
      <c r="AO43" s="191" t="s">
        <v>52</v>
      </c>
    </row>
    <row r="44" spans="1:41" x14ac:dyDescent="0.25">
      <c r="A44" s="48">
        <v>40</v>
      </c>
      <c r="B44" s="299"/>
      <c r="C44" s="300"/>
      <c r="D44" s="300"/>
      <c r="E44" s="300"/>
      <c r="F44" s="300"/>
      <c r="G44" s="300"/>
      <c r="H44" s="300"/>
      <c r="I44" s="300"/>
      <c r="J44" s="300"/>
      <c r="K44" s="301" t="s">
        <v>683</v>
      </c>
      <c r="L44" s="302" t="s">
        <v>874</v>
      </c>
      <c r="M44" s="303" t="s">
        <v>706</v>
      </c>
      <c r="N44" s="303">
        <v>3.9</v>
      </c>
      <c r="O44" s="303">
        <v>12.1</v>
      </c>
      <c r="P44" s="303" t="s">
        <v>707</v>
      </c>
      <c r="Q44" s="304">
        <v>44720</v>
      </c>
      <c r="R44" s="305">
        <v>2.9249999999999998</v>
      </c>
      <c r="S44" s="305">
        <v>4.767369557733069</v>
      </c>
      <c r="T44" s="305">
        <v>9.5936195577330672</v>
      </c>
      <c r="U44" s="305">
        <v>1.95</v>
      </c>
      <c r="V44" s="305">
        <v>3.1782463718220462</v>
      </c>
      <c r="W44" s="305">
        <v>6.395746371822046</v>
      </c>
      <c r="X44" s="305">
        <v>0.97499999999999998</v>
      </c>
      <c r="Y44" s="305">
        <v>1.5891231859110231</v>
      </c>
      <c r="Z44" s="305">
        <v>3.197873185911023</v>
      </c>
      <c r="AA44" s="306"/>
      <c r="AB44" s="307"/>
      <c r="AC44" s="307"/>
      <c r="AD44" s="307"/>
      <c r="AE44" s="307"/>
      <c r="AF44" s="307"/>
      <c r="AG44" s="306"/>
      <c r="AH44" s="284"/>
      <c r="AI44" s="284"/>
      <c r="AJ44" s="306"/>
      <c r="AK44" s="285"/>
      <c r="AL44" s="306"/>
      <c r="AM44" s="48"/>
      <c r="AN44" s="191"/>
      <c r="AO44" s="191"/>
    </row>
    <row r="45" spans="1:41" x14ac:dyDescent="0.25">
      <c r="A45" s="48">
        <v>41</v>
      </c>
      <c r="B45" s="299" t="s">
        <v>875</v>
      </c>
      <c r="C45" s="300"/>
      <c r="D45" s="300"/>
      <c r="E45" s="300"/>
      <c r="F45" s="300"/>
      <c r="G45" s="300"/>
      <c r="H45" s="300"/>
      <c r="I45" s="300"/>
      <c r="J45" s="300"/>
      <c r="K45" s="301" t="s">
        <v>683</v>
      </c>
      <c r="L45" s="302" t="s">
        <v>876</v>
      </c>
      <c r="M45" s="303" t="s">
        <v>706</v>
      </c>
      <c r="N45" s="303">
        <v>5.9</v>
      </c>
      <c r="O45" s="303">
        <v>21</v>
      </c>
      <c r="P45" s="303" t="s">
        <v>707</v>
      </c>
      <c r="Q45" s="304">
        <v>44720</v>
      </c>
      <c r="R45" s="305">
        <v>4.4250000000000007</v>
      </c>
      <c r="S45" s="305">
        <v>8.1799010538025456</v>
      </c>
      <c r="T45" s="316">
        <v>15.481151053802551</v>
      </c>
      <c r="U45" s="305">
        <v>2.95</v>
      </c>
      <c r="V45" s="305">
        <v>5.4532673692016971</v>
      </c>
      <c r="W45" s="305">
        <v>10.3207673692017</v>
      </c>
      <c r="X45" s="305">
        <v>1.4750000000000001</v>
      </c>
      <c r="Y45" s="305">
        <v>2.726633684600849</v>
      </c>
      <c r="Z45" s="305">
        <v>5.1603836846008484</v>
      </c>
      <c r="AA45" s="306"/>
      <c r="AB45" s="309" t="s">
        <v>270</v>
      </c>
      <c r="AC45" s="309" t="s">
        <v>60</v>
      </c>
      <c r="AD45" s="310"/>
      <c r="AE45" s="311">
        <v>0.1308</v>
      </c>
      <c r="AF45" s="312">
        <v>0.19600000000000001</v>
      </c>
      <c r="AG45" s="306"/>
      <c r="AH45" s="313" t="s">
        <v>271</v>
      </c>
      <c r="AI45" s="286" t="s">
        <v>272</v>
      </c>
      <c r="AJ45" s="306"/>
      <c r="AK45" s="287"/>
      <c r="AL45" s="306"/>
      <c r="AM45" s="48">
        <v>15.5</v>
      </c>
      <c r="AN45" s="191" t="s">
        <v>743</v>
      </c>
      <c r="AO45" s="191" t="s">
        <v>744</v>
      </c>
    </row>
    <row r="46" spans="1:41" x14ac:dyDescent="0.25">
      <c r="A46" s="48">
        <v>42</v>
      </c>
      <c r="B46" s="299"/>
      <c r="C46" s="300"/>
      <c r="D46" s="300"/>
      <c r="E46" s="300"/>
      <c r="F46" s="300"/>
      <c r="G46" s="300"/>
      <c r="H46" s="300"/>
      <c r="I46" s="300"/>
      <c r="J46" s="300"/>
      <c r="K46" s="301" t="s">
        <v>683</v>
      </c>
      <c r="L46" s="302" t="s">
        <v>877</v>
      </c>
      <c r="M46" s="303" t="s">
        <v>706</v>
      </c>
      <c r="N46" s="303">
        <v>11.5</v>
      </c>
      <c r="O46" s="303">
        <v>37.1</v>
      </c>
      <c r="P46" s="303" t="s">
        <v>707</v>
      </c>
      <c r="Q46" s="304">
        <v>44720</v>
      </c>
      <c r="R46" s="305">
        <v>8.625</v>
      </c>
      <c r="S46" s="305">
        <v>14.565552255235639</v>
      </c>
      <c r="T46" s="305">
        <v>28.79680225523564</v>
      </c>
      <c r="U46" s="305">
        <v>5.75</v>
      </c>
      <c r="V46" s="305">
        <v>9.7103681701570927</v>
      </c>
      <c r="W46" s="305">
        <v>19.19786817015709</v>
      </c>
      <c r="X46" s="305">
        <v>2.875</v>
      </c>
      <c r="Y46" s="305">
        <v>4.8551840850785464</v>
      </c>
      <c r="Z46" s="305">
        <v>9.5989340850785467</v>
      </c>
      <c r="AA46" s="306"/>
      <c r="AB46" s="307"/>
      <c r="AC46" s="307"/>
      <c r="AD46" s="307"/>
      <c r="AE46" s="307"/>
      <c r="AF46" s="307"/>
      <c r="AG46" s="306"/>
      <c r="AH46" s="284"/>
      <c r="AI46" s="284"/>
      <c r="AJ46" s="306"/>
      <c r="AK46" s="285"/>
      <c r="AL46" s="306"/>
      <c r="AM46" s="48"/>
      <c r="AN46" s="191"/>
      <c r="AO46" s="191"/>
    </row>
    <row r="47" spans="1:41" x14ac:dyDescent="0.25">
      <c r="A47" s="48">
        <v>43</v>
      </c>
      <c r="B47" s="299"/>
      <c r="C47" s="300"/>
      <c r="D47" s="300"/>
      <c r="E47" s="300"/>
      <c r="F47" s="300"/>
      <c r="G47" s="300"/>
      <c r="H47" s="300"/>
      <c r="I47" s="300"/>
      <c r="J47" s="300"/>
      <c r="K47" s="301" t="s">
        <v>683</v>
      </c>
      <c r="L47" s="302" t="s">
        <v>878</v>
      </c>
      <c r="M47" s="303" t="s">
        <v>718</v>
      </c>
      <c r="N47" s="303">
        <v>14.9</v>
      </c>
      <c r="O47" s="303">
        <v>65.3</v>
      </c>
      <c r="P47" s="303" t="s">
        <v>707</v>
      </c>
      <c r="Q47" s="304">
        <v>44720</v>
      </c>
      <c r="R47" s="305">
        <v>11.175000000000001</v>
      </c>
      <c r="S47" s="305">
        <v>25.11688301720578</v>
      </c>
      <c r="T47" s="305">
        <v>43.555633017205778</v>
      </c>
      <c r="U47" s="305">
        <v>7.45</v>
      </c>
      <c r="V47" s="305">
        <v>16.74458867813718</v>
      </c>
      <c r="W47" s="305">
        <v>29.037088678137181</v>
      </c>
      <c r="X47" s="305">
        <v>3.7250000000000001</v>
      </c>
      <c r="Y47" s="305">
        <v>8.372294339068592</v>
      </c>
      <c r="Z47" s="305">
        <v>14.51854433906859</v>
      </c>
      <c r="AA47" s="306"/>
      <c r="AB47" s="307"/>
      <c r="AC47" s="307"/>
      <c r="AD47" s="307"/>
      <c r="AE47" s="307"/>
      <c r="AF47" s="307"/>
      <c r="AG47" s="306"/>
      <c r="AH47" s="284"/>
      <c r="AI47" s="284"/>
      <c r="AJ47" s="306"/>
      <c r="AK47" s="285"/>
      <c r="AL47" s="306"/>
      <c r="AM47" s="48"/>
      <c r="AN47" s="191"/>
      <c r="AO47" s="191"/>
    </row>
    <row r="48" spans="1:41" x14ac:dyDescent="0.25">
      <c r="A48" s="48">
        <v>44</v>
      </c>
      <c r="B48" s="299"/>
      <c r="C48" s="300"/>
      <c r="D48" s="300"/>
      <c r="E48" s="300"/>
      <c r="F48" s="300"/>
      <c r="G48" s="300"/>
      <c r="H48" s="300"/>
      <c r="I48" s="300"/>
      <c r="J48" s="300"/>
      <c r="K48" s="301" t="s">
        <v>683</v>
      </c>
      <c r="L48" s="302" t="s">
        <v>879</v>
      </c>
      <c r="M48" s="303" t="s">
        <v>718</v>
      </c>
      <c r="N48" s="303">
        <v>2.6</v>
      </c>
      <c r="O48" s="303">
        <v>6.4</v>
      </c>
      <c r="P48" s="303" t="s">
        <v>707</v>
      </c>
      <c r="Q48" s="304">
        <v>44720</v>
      </c>
      <c r="R48" s="305">
        <v>1.95</v>
      </c>
      <c r="S48" s="305">
        <v>2.590487405875582</v>
      </c>
      <c r="T48" s="305">
        <v>5.8079874058755818</v>
      </c>
      <c r="U48" s="305">
        <v>1.3</v>
      </c>
      <c r="V48" s="305">
        <v>1.726991603917055</v>
      </c>
      <c r="W48" s="305">
        <v>3.871991603917055</v>
      </c>
      <c r="X48" s="305">
        <v>0.65</v>
      </c>
      <c r="Y48" s="305">
        <v>0.86349580195852726</v>
      </c>
      <c r="Z48" s="305">
        <v>1.9359958019585271</v>
      </c>
      <c r="AA48" s="306"/>
      <c r="AB48" s="307"/>
      <c r="AC48" s="307"/>
      <c r="AD48" s="307"/>
      <c r="AE48" s="307"/>
      <c r="AF48" s="307"/>
      <c r="AG48" s="306"/>
      <c r="AH48" s="284"/>
      <c r="AI48" s="284"/>
      <c r="AJ48" s="306"/>
      <c r="AK48" s="285"/>
      <c r="AL48" s="306"/>
      <c r="AM48" s="48"/>
      <c r="AN48" s="191"/>
      <c r="AO48" s="191"/>
    </row>
    <row r="49" spans="1:41" x14ac:dyDescent="0.25">
      <c r="A49" s="48">
        <v>45</v>
      </c>
      <c r="B49" s="299" t="s">
        <v>880</v>
      </c>
      <c r="C49" s="300" t="s">
        <v>287</v>
      </c>
      <c r="D49" s="308" t="s">
        <v>881</v>
      </c>
      <c r="E49" s="300"/>
      <c r="F49" s="300" t="s">
        <v>864</v>
      </c>
      <c r="G49" s="300" t="s">
        <v>882</v>
      </c>
      <c r="H49" s="308" t="s">
        <v>883</v>
      </c>
      <c r="I49" s="300" t="s">
        <v>884</v>
      </c>
      <c r="J49" s="300" t="s">
        <v>885</v>
      </c>
      <c r="K49" s="301" t="s">
        <v>683</v>
      </c>
      <c r="L49" s="302" t="s">
        <v>287</v>
      </c>
      <c r="M49" s="303" t="s">
        <v>706</v>
      </c>
      <c r="N49" s="303">
        <v>15</v>
      </c>
      <c r="O49" s="303">
        <v>13</v>
      </c>
      <c r="P49" s="303" t="s">
        <v>886</v>
      </c>
      <c r="Q49" s="304">
        <v>44720</v>
      </c>
      <c r="R49" s="305">
        <v>11.25</v>
      </c>
      <c r="S49" s="305">
        <v>7.4435374654797029</v>
      </c>
      <c r="T49" s="305">
        <v>26.0060374654797</v>
      </c>
      <c r="U49" s="305">
        <v>7.5</v>
      </c>
      <c r="V49" s="305">
        <v>4.9623583103198019</v>
      </c>
      <c r="W49" s="305">
        <v>17.3373583103198</v>
      </c>
      <c r="X49" s="305">
        <v>3.75</v>
      </c>
      <c r="Y49" s="305">
        <v>2.481179155159901</v>
      </c>
      <c r="Z49" s="305">
        <v>8.6686791551599001</v>
      </c>
      <c r="AA49" s="306"/>
      <c r="AB49" s="309" t="s">
        <v>287</v>
      </c>
      <c r="AC49" s="309" t="s">
        <v>60</v>
      </c>
      <c r="AD49" s="314">
        <v>0.13400000000000001</v>
      </c>
      <c r="AE49" s="311">
        <v>0.26860000000000001</v>
      </c>
      <c r="AF49" s="315"/>
      <c r="AG49" s="306"/>
      <c r="AH49" s="313" t="s">
        <v>288</v>
      </c>
      <c r="AI49" s="286" t="s">
        <v>289</v>
      </c>
      <c r="AJ49" s="306"/>
      <c r="AK49" s="287"/>
      <c r="AL49" s="306"/>
      <c r="AM49" s="48">
        <v>26.9</v>
      </c>
      <c r="AN49" s="191" t="s">
        <v>671</v>
      </c>
      <c r="AO49" s="191" t="s">
        <v>680</v>
      </c>
    </row>
    <row r="50" spans="1:41" x14ac:dyDescent="0.25">
      <c r="A50" s="48">
        <v>46</v>
      </c>
      <c r="B50" s="299" t="s">
        <v>887</v>
      </c>
      <c r="C50" s="300" t="s">
        <v>302</v>
      </c>
      <c r="D50" s="308" t="s">
        <v>888</v>
      </c>
      <c r="E50" s="300"/>
      <c r="F50" s="300" t="s">
        <v>726</v>
      </c>
      <c r="G50" s="300" t="s">
        <v>889</v>
      </c>
      <c r="H50" s="308" t="s">
        <v>888</v>
      </c>
      <c r="I50" s="300" t="s">
        <v>772</v>
      </c>
      <c r="J50" s="300" t="s">
        <v>890</v>
      </c>
      <c r="K50" s="301" t="s">
        <v>683</v>
      </c>
      <c r="L50" s="302" t="s">
        <v>302</v>
      </c>
      <c r="M50" s="303" t="s">
        <v>706</v>
      </c>
      <c r="N50" s="303">
        <v>12.8</v>
      </c>
      <c r="O50" s="303"/>
      <c r="P50" s="303" t="s">
        <v>891</v>
      </c>
      <c r="Q50" s="304">
        <v>44720</v>
      </c>
      <c r="R50" s="305">
        <v>9.6000000000000014</v>
      </c>
      <c r="S50" s="305">
        <v>4.8000000000000007</v>
      </c>
      <c r="T50" s="305">
        <v>20.64</v>
      </c>
      <c r="U50" s="305">
        <v>6.4</v>
      </c>
      <c r="V50" s="305">
        <v>3.2</v>
      </c>
      <c r="W50" s="305">
        <v>13.76</v>
      </c>
      <c r="X50" s="305">
        <v>3.2</v>
      </c>
      <c r="Y50" s="305">
        <v>1.6</v>
      </c>
      <c r="Z50" s="305">
        <v>6.8800000000000008</v>
      </c>
      <c r="AA50" s="306"/>
      <c r="AB50" s="309" t="s">
        <v>302</v>
      </c>
      <c r="AC50" s="309" t="s">
        <v>60</v>
      </c>
      <c r="AD50" s="314">
        <v>8.4000000000000005E-2</v>
      </c>
      <c r="AE50" s="311">
        <v>0.16900000000000001</v>
      </c>
      <c r="AF50" s="315"/>
      <c r="AG50" s="306"/>
      <c r="AH50" s="313" t="s">
        <v>303</v>
      </c>
      <c r="AI50" s="286" t="s">
        <v>304</v>
      </c>
      <c r="AJ50" s="306"/>
      <c r="AK50" s="287"/>
      <c r="AL50" s="306"/>
      <c r="AM50" s="48">
        <v>16.899999999999999</v>
      </c>
      <c r="AN50" s="191" t="s">
        <v>671</v>
      </c>
      <c r="AO50" s="191" t="s">
        <v>680</v>
      </c>
    </row>
    <row r="51" spans="1:41" x14ac:dyDescent="0.25">
      <c r="A51" s="48">
        <v>47</v>
      </c>
      <c r="B51" s="299"/>
      <c r="C51" s="300"/>
      <c r="D51" s="300"/>
      <c r="E51" s="300"/>
      <c r="F51" s="300"/>
      <c r="G51" s="300"/>
      <c r="H51" s="300"/>
      <c r="I51" s="300"/>
      <c r="J51" s="300"/>
      <c r="K51" s="301" t="s">
        <v>683</v>
      </c>
      <c r="L51" s="302" t="s">
        <v>892</v>
      </c>
      <c r="M51" s="303" t="s">
        <v>706</v>
      </c>
      <c r="N51" s="303">
        <v>13.9</v>
      </c>
      <c r="O51" s="303">
        <v>21.4</v>
      </c>
      <c r="P51" s="303" t="s">
        <v>707</v>
      </c>
      <c r="Q51" s="304">
        <v>44720</v>
      </c>
      <c r="R51" s="305">
        <v>10.425000000000001</v>
      </c>
      <c r="S51" s="305">
        <v>9.5692623148286611</v>
      </c>
      <c r="T51" s="305">
        <v>26.770512314828661</v>
      </c>
      <c r="U51" s="305">
        <v>6.95</v>
      </c>
      <c r="V51" s="305">
        <v>6.3795082098857741</v>
      </c>
      <c r="W51" s="305">
        <v>17.847008209885772</v>
      </c>
      <c r="X51" s="305">
        <v>3.4750000000000001</v>
      </c>
      <c r="Y51" s="305">
        <v>3.189754104942887</v>
      </c>
      <c r="Z51" s="305">
        <v>8.9235041049428858</v>
      </c>
      <c r="AA51" s="306"/>
      <c r="AB51" s="307"/>
      <c r="AC51" s="307"/>
      <c r="AD51" s="307"/>
      <c r="AE51" s="307"/>
      <c r="AF51" s="307"/>
      <c r="AG51" s="306"/>
      <c r="AH51" s="284"/>
      <c r="AI51" s="284"/>
      <c r="AJ51" s="306"/>
      <c r="AK51" s="285"/>
      <c r="AL51" s="306"/>
      <c r="AM51" s="48"/>
      <c r="AN51" s="191"/>
      <c r="AO51" s="191"/>
    </row>
    <row r="52" spans="1:41" x14ac:dyDescent="0.25">
      <c r="A52" s="48">
        <v>48</v>
      </c>
      <c r="B52" s="299" t="s">
        <v>893</v>
      </c>
      <c r="C52" s="300" t="s">
        <v>894</v>
      </c>
      <c r="D52" s="308" t="s">
        <v>895</v>
      </c>
      <c r="E52" s="300"/>
      <c r="F52" s="300" t="s">
        <v>896</v>
      </c>
      <c r="G52" s="300" t="s">
        <v>897</v>
      </c>
      <c r="H52" s="308" t="s">
        <v>895</v>
      </c>
      <c r="I52" s="300" t="s">
        <v>739</v>
      </c>
      <c r="J52" s="300" t="s">
        <v>898</v>
      </c>
      <c r="K52" s="301" t="s">
        <v>683</v>
      </c>
      <c r="L52" s="302" t="s">
        <v>310</v>
      </c>
      <c r="M52" s="303" t="s">
        <v>706</v>
      </c>
      <c r="N52" s="303">
        <v>12.3</v>
      </c>
      <c r="O52" s="303">
        <v>42.1</v>
      </c>
      <c r="P52" s="303" t="s">
        <v>707</v>
      </c>
      <c r="Q52" s="304">
        <v>44720</v>
      </c>
      <c r="R52" s="305">
        <v>9.2250000000000014</v>
      </c>
      <c r="S52" s="305">
        <v>16.447501709986231</v>
      </c>
      <c r="T52" s="305">
        <v>31.668751709986239</v>
      </c>
      <c r="U52" s="305">
        <v>6.15</v>
      </c>
      <c r="V52" s="305">
        <v>10.96500113999082</v>
      </c>
      <c r="W52" s="305">
        <v>21.112501139990819</v>
      </c>
      <c r="X52" s="305">
        <v>3.0750000000000002</v>
      </c>
      <c r="Y52" s="305">
        <v>5.4825005699954108</v>
      </c>
      <c r="Z52" s="305">
        <v>10.556250569995409</v>
      </c>
      <c r="AA52" s="306"/>
      <c r="AB52" s="309" t="s">
        <v>310</v>
      </c>
      <c r="AC52" s="309" t="s">
        <v>60</v>
      </c>
      <c r="AD52" s="314">
        <v>0.106</v>
      </c>
      <c r="AE52" s="311">
        <v>0.21190000000000001</v>
      </c>
      <c r="AF52" s="315"/>
      <c r="AG52" s="306"/>
      <c r="AH52" s="313" t="s">
        <v>311</v>
      </c>
      <c r="AI52" s="286" t="s">
        <v>312</v>
      </c>
      <c r="AJ52" s="306"/>
      <c r="AK52" s="287"/>
      <c r="AL52" s="306"/>
      <c r="AM52" s="48">
        <v>21.2</v>
      </c>
      <c r="AN52" s="191" t="s">
        <v>671</v>
      </c>
      <c r="AO52" s="191" t="s">
        <v>680</v>
      </c>
    </row>
    <row r="53" spans="1:41" x14ac:dyDescent="0.25">
      <c r="A53" s="48">
        <v>49</v>
      </c>
      <c r="B53" s="299"/>
      <c r="C53" s="300"/>
      <c r="D53" s="300"/>
      <c r="E53" s="300"/>
      <c r="F53" s="300"/>
      <c r="G53" s="300" t="s">
        <v>899</v>
      </c>
      <c r="H53" s="300"/>
      <c r="I53" s="300"/>
      <c r="J53" s="300"/>
      <c r="K53" s="301" t="s">
        <v>683</v>
      </c>
      <c r="L53" s="302" t="s">
        <v>900</v>
      </c>
      <c r="M53" s="303" t="s">
        <v>706</v>
      </c>
      <c r="N53" s="303">
        <v>4.8</v>
      </c>
      <c r="O53" s="303">
        <v>15.3</v>
      </c>
      <c r="P53" s="303" t="s">
        <v>816</v>
      </c>
      <c r="Q53" s="304">
        <v>44720</v>
      </c>
      <c r="R53" s="305">
        <v>3.6</v>
      </c>
      <c r="S53" s="305">
        <v>6.0132276067017454</v>
      </c>
      <c r="T53" s="305">
        <v>11.95322760670174</v>
      </c>
      <c r="U53" s="305">
        <v>2.4</v>
      </c>
      <c r="V53" s="305">
        <v>4.0088184044678314</v>
      </c>
      <c r="W53" s="305">
        <v>7.9688184044678314</v>
      </c>
      <c r="X53" s="305">
        <v>1.2</v>
      </c>
      <c r="Y53" s="305">
        <v>2.0044092022339148</v>
      </c>
      <c r="Z53" s="305">
        <v>3.9844092022339148</v>
      </c>
      <c r="AA53" s="306"/>
      <c r="AB53" s="307"/>
      <c r="AC53" s="307"/>
      <c r="AD53" s="307"/>
      <c r="AE53" s="307"/>
      <c r="AF53" s="307"/>
      <c r="AG53" s="306"/>
      <c r="AH53" s="284"/>
      <c r="AI53" s="284"/>
      <c r="AJ53" s="306"/>
      <c r="AK53" s="285"/>
      <c r="AL53" s="306"/>
      <c r="AM53" s="48"/>
      <c r="AN53" s="191"/>
      <c r="AO53" s="191"/>
    </row>
    <row r="54" spans="1:41" x14ac:dyDescent="0.25">
      <c r="A54" s="48">
        <v>50</v>
      </c>
      <c r="B54" s="299"/>
      <c r="C54" s="300"/>
      <c r="D54" s="300"/>
      <c r="E54" s="300"/>
      <c r="F54" s="300"/>
      <c r="G54" s="300" t="s">
        <v>901</v>
      </c>
      <c r="H54" s="300"/>
      <c r="I54" s="300"/>
      <c r="J54" s="300"/>
      <c r="K54" s="301" t="s">
        <v>683</v>
      </c>
      <c r="L54" s="302" t="s">
        <v>902</v>
      </c>
      <c r="M54" s="303" t="s">
        <v>706</v>
      </c>
      <c r="N54" s="303">
        <v>4.8</v>
      </c>
      <c r="O54" s="303">
        <v>17.3</v>
      </c>
      <c r="P54" s="303" t="s">
        <v>806</v>
      </c>
      <c r="Q54" s="304">
        <v>44720</v>
      </c>
      <c r="R54" s="305">
        <v>3.6</v>
      </c>
      <c r="S54" s="305">
        <v>6.7325816927832376</v>
      </c>
      <c r="T54" s="305">
        <v>12.67258169278324</v>
      </c>
      <c r="U54" s="305">
        <v>2.4</v>
      </c>
      <c r="V54" s="305">
        <v>4.4883877951888254</v>
      </c>
      <c r="W54" s="305">
        <v>8.4483877951888253</v>
      </c>
      <c r="X54" s="305">
        <v>1.2</v>
      </c>
      <c r="Y54" s="305">
        <v>2.2441938975944131</v>
      </c>
      <c r="Z54" s="305">
        <v>4.2241938975944127</v>
      </c>
      <c r="AA54" s="306"/>
      <c r="AB54" s="307"/>
      <c r="AC54" s="307"/>
      <c r="AD54" s="307"/>
      <c r="AE54" s="307"/>
      <c r="AF54" s="307"/>
      <c r="AG54" s="306"/>
      <c r="AH54" s="284"/>
      <c r="AI54" s="284"/>
      <c r="AJ54" s="306"/>
      <c r="AK54" s="285"/>
      <c r="AL54" s="306"/>
      <c r="AM54" s="48"/>
      <c r="AN54" s="191"/>
      <c r="AO54" s="191"/>
    </row>
    <row r="55" spans="1:41" x14ac:dyDescent="0.25">
      <c r="A55" s="48">
        <v>51</v>
      </c>
      <c r="B55" s="299"/>
      <c r="C55" s="300"/>
      <c r="D55" s="300"/>
      <c r="E55" s="300"/>
      <c r="F55" s="300"/>
      <c r="G55" s="300"/>
      <c r="H55" s="300"/>
      <c r="I55" s="300"/>
      <c r="J55" s="300"/>
      <c r="K55" s="301" t="s">
        <v>683</v>
      </c>
      <c r="L55" s="302" t="s">
        <v>313</v>
      </c>
      <c r="M55" s="303" t="s">
        <v>706</v>
      </c>
      <c r="N55" s="303">
        <v>2.2999999999999998</v>
      </c>
      <c r="O55" s="303">
        <v>6.3</v>
      </c>
      <c r="P55" s="303" t="s">
        <v>806</v>
      </c>
      <c r="Q55" s="304">
        <v>44720</v>
      </c>
      <c r="R55" s="305">
        <v>1.7250000000000001</v>
      </c>
      <c r="S55" s="305">
        <v>2.5150173955660819</v>
      </c>
      <c r="T55" s="305">
        <v>5.3612673955660819</v>
      </c>
      <c r="U55" s="305">
        <v>1.1499999999999999</v>
      </c>
      <c r="V55" s="305">
        <v>1.676678263710722</v>
      </c>
      <c r="W55" s="305">
        <v>3.574178263710722</v>
      </c>
      <c r="X55" s="305">
        <v>0.57499999999999996</v>
      </c>
      <c r="Y55" s="305">
        <v>0.8383391318553608</v>
      </c>
      <c r="Z55" s="305">
        <v>1.787089131855361</v>
      </c>
      <c r="AA55" s="306"/>
      <c r="AB55" s="307"/>
      <c r="AC55" s="307"/>
      <c r="AD55" s="307"/>
      <c r="AE55" s="307"/>
      <c r="AF55" s="307"/>
      <c r="AG55" s="306"/>
      <c r="AH55" s="284"/>
      <c r="AI55" s="284"/>
      <c r="AJ55" s="306"/>
      <c r="AK55" s="285"/>
      <c r="AL55" s="306"/>
      <c r="AM55" s="48"/>
      <c r="AN55" s="191"/>
      <c r="AO55" s="191"/>
    </row>
    <row r="56" spans="1:41" x14ac:dyDescent="0.25">
      <c r="A56" s="48">
        <v>52</v>
      </c>
      <c r="B56" s="299" t="s">
        <v>903</v>
      </c>
      <c r="C56" s="300" t="s">
        <v>904</v>
      </c>
      <c r="D56" s="308" t="s">
        <v>905</v>
      </c>
      <c r="E56" s="300"/>
      <c r="F56" s="300" t="s">
        <v>906</v>
      </c>
      <c r="G56" s="300" t="s">
        <v>907</v>
      </c>
      <c r="H56" s="308" t="s">
        <v>905</v>
      </c>
      <c r="I56" s="300" t="s">
        <v>908</v>
      </c>
      <c r="J56" s="300" t="s">
        <v>909</v>
      </c>
      <c r="K56" s="301" t="s">
        <v>683</v>
      </c>
      <c r="L56" s="302" t="s">
        <v>910</v>
      </c>
      <c r="M56" s="303" t="s">
        <v>706</v>
      </c>
      <c r="N56" s="303">
        <v>9.1</v>
      </c>
      <c r="O56" s="303">
        <v>44.4</v>
      </c>
      <c r="P56" s="303" t="s">
        <v>707</v>
      </c>
      <c r="Q56" s="304">
        <v>44720</v>
      </c>
      <c r="R56" s="305">
        <v>6.8249999999999993</v>
      </c>
      <c r="S56" s="305">
        <v>16.99610709103705</v>
      </c>
      <c r="T56" s="305">
        <v>28.257357091037051</v>
      </c>
      <c r="U56" s="305">
        <v>4.55</v>
      </c>
      <c r="V56" s="305">
        <v>11.33073806069137</v>
      </c>
      <c r="W56" s="305">
        <v>18.838238060691371</v>
      </c>
      <c r="X56" s="305">
        <v>2.2749999999999999</v>
      </c>
      <c r="Y56" s="305">
        <v>5.6653690303456843</v>
      </c>
      <c r="Z56" s="305">
        <v>9.4191190303456835</v>
      </c>
      <c r="AA56" s="306"/>
      <c r="AB56" s="309" t="s">
        <v>319</v>
      </c>
      <c r="AC56" s="309" t="s">
        <v>60</v>
      </c>
      <c r="AD56" s="314">
        <v>0.111</v>
      </c>
      <c r="AE56" s="311">
        <v>0.22109999999999999</v>
      </c>
      <c r="AF56" s="315"/>
      <c r="AG56" s="306"/>
      <c r="AH56" s="313" t="s">
        <v>103</v>
      </c>
      <c r="AI56" s="286" t="s">
        <v>104</v>
      </c>
      <c r="AJ56" s="306"/>
      <c r="AK56" s="287"/>
      <c r="AL56" s="306"/>
      <c r="AM56" s="48">
        <v>22.1</v>
      </c>
      <c r="AN56" s="191" t="s">
        <v>671</v>
      </c>
      <c r="AO56" s="191" t="s">
        <v>680</v>
      </c>
    </row>
    <row r="57" spans="1:41" x14ac:dyDescent="0.25">
      <c r="A57" s="48">
        <v>53</v>
      </c>
      <c r="B57" s="299" t="s">
        <v>911</v>
      </c>
      <c r="C57" s="300" t="s">
        <v>327</v>
      </c>
      <c r="D57" s="308" t="s">
        <v>912</v>
      </c>
      <c r="E57" s="308" t="s">
        <v>912</v>
      </c>
      <c r="F57" s="300" t="s">
        <v>913</v>
      </c>
      <c r="G57" s="300" t="s">
        <v>914</v>
      </c>
      <c r="H57" s="300" t="s">
        <v>915</v>
      </c>
      <c r="I57" s="300" t="s">
        <v>916</v>
      </c>
      <c r="J57" s="300" t="s">
        <v>917</v>
      </c>
      <c r="K57" s="301" t="s">
        <v>683</v>
      </c>
      <c r="L57" s="302" t="s">
        <v>327</v>
      </c>
      <c r="M57" s="303" t="s">
        <v>706</v>
      </c>
      <c r="N57" s="303">
        <v>4.9000000000000004</v>
      </c>
      <c r="O57" s="303">
        <v>8.1</v>
      </c>
      <c r="P57" s="303" t="s">
        <v>707</v>
      </c>
      <c r="Q57" s="304">
        <v>44720</v>
      </c>
      <c r="R57" s="305">
        <v>3.6749999999999998</v>
      </c>
      <c r="S57" s="305">
        <v>3.55004401381166</v>
      </c>
      <c r="T57" s="305">
        <v>9.6137940138116598</v>
      </c>
      <c r="U57" s="305">
        <v>2.4500000000000002</v>
      </c>
      <c r="V57" s="305">
        <v>2.3666960092077729</v>
      </c>
      <c r="W57" s="305">
        <v>6.4091960092077738</v>
      </c>
      <c r="X57" s="305">
        <v>1.2250000000000001</v>
      </c>
      <c r="Y57" s="305">
        <v>1.1833480046038869</v>
      </c>
      <c r="Z57" s="305">
        <v>3.2045980046038869</v>
      </c>
      <c r="AA57" s="306"/>
      <c r="AB57" s="309" t="s">
        <v>327</v>
      </c>
      <c r="AC57" s="309" t="s">
        <v>78</v>
      </c>
      <c r="AD57" s="310"/>
      <c r="AE57" s="311">
        <v>5.5E-2</v>
      </c>
      <c r="AF57" s="315"/>
      <c r="AG57" s="306"/>
      <c r="AH57" s="313" t="s">
        <v>332</v>
      </c>
      <c r="AI57" s="286" t="s">
        <v>333</v>
      </c>
      <c r="AJ57" s="306"/>
      <c r="AK57" s="287"/>
      <c r="AL57" s="306"/>
      <c r="AM57" s="48">
        <v>10</v>
      </c>
      <c r="AN57" s="191" t="s">
        <v>671</v>
      </c>
      <c r="AO57" s="191" t="s">
        <v>52</v>
      </c>
    </row>
    <row r="58" spans="1:41" x14ac:dyDescent="0.25">
      <c r="A58" s="48">
        <v>54</v>
      </c>
      <c r="B58" s="299"/>
      <c r="C58" s="300"/>
      <c r="D58" s="300"/>
      <c r="E58" s="300"/>
      <c r="F58" s="300"/>
      <c r="G58" s="300"/>
      <c r="H58" s="300"/>
      <c r="I58" s="300"/>
      <c r="J58" s="300"/>
      <c r="K58" s="301" t="s">
        <v>683</v>
      </c>
      <c r="L58" s="302" t="s">
        <v>918</v>
      </c>
      <c r="M58" s="303" t="s">
        <v>706</v>
      </c>
      <c r="N58" s="303">
        <v>1.4</v>
      </c>
      <c r="O58" s="303">
        <v>5.7</v>
      </c>
      <c r="P58" s="303" t="s">
        <v>707</v>
      </c>
      <c r="Q58" s="304">
        <v>44720</v>
      </c>
      <c r="R58" s="305">
        <v>1.05</v>
      </c>
      <c r="S58" s="305">
        <v>2.2010295886243778</v>
      </c>
      <c r="T58" s="305">
        <v>3.9335295886243782</v>
      </c>
      <c r="U58" s="305">
        <v>0.7</v>
      </c>
      <c r="V58" s="305">
        <v>1.4673530590829189</v>
      </c>
      <c r="W58" s="305">
        <v>2.622353059082918</v>
      </c>
      <c r="X58" s="305">
        <v>0.35</v>
      </c>
      <c r="Y58" s="305">
        <v>0.73367652954145945</v>
      </c>
      <c r="Z58" s="305">
        <v>1.311176529541459</v>
      </c>
      <c r="AA58" s="306"/>
      <c r="AB58" s="307"/>
      <c r="AC58" s="307"/>
      <c r="AD58" s="307"/>
      <c r="AE58" s="307"/>
      <c r="AF58" s="307"/>
      <c r="AG58" s="306"/>
      <c r="AH58" s="284"/>
      <c r="AI58" s="284"/>
      <c r="AJ58" s="306"/>
      <c r="AK58" s="285"/>
      <c r="AL58" s="306"/>
      <c r="AM58" s="48"/>
      <c r="AN58" s="191"/>
      <c r="AO58" s="191"/>
    </row>
    <row r="59" spans="1:41" x14ac:dyDescent="0.25">
      <c r="A59" s="48">
        <v>55</v>
      </c>
      <c r="B59" s="299"/>
      <c r="C59" s="300"/>
      <c r="D59" s="300"/>
      <c r="E59" s="300"/>
      <c r="F59" s="300"/>
      <c r="G59" s="300"/>
      <c r="H59" s="300"/>
      <c r="I59" s="300"/>
      <c r="J59" s="300"/>
      <c r="K59" s="301" t="s">
        <v>683</v>
      </c>
      <c r="L59" s="302" t="s">
        <v>919</v>
      </c>
      <c r="M59" s="303" t="s">
        <v>718</v>
      </c>
      <c r="N59" s="303">
        <v>2.8</v>
      </c>
      <c r="O59" s="303">
        <v>5.4</v>
      </c>
      <c r="P59" s="303" t="s">
        <v>707</v>
      </c>
      <c r="Q59" s="304">
        <v>44720</v>
      </c>
      <c r="R59" s="305">
        <v>2.1</v>
      </c>
      <c r="S59" s="305">
        <v>2.2810359488618319</v>
      </c>
      <c r="T59" s="305">
        <v>5.7460359488618318</v>
      </c>
      <c r="U59" s="305">
        <v>1.4</v>
      </c>
      <c r="V59" s="305">
        <v>1.5206906325745551</v>
      </c>
      <c r="W59" s="305">
        <v>3.8306906325745542</v>
      </c>
      <c r="X59" s="305">
        <v>0.7</v>
      </c>
      <c r="Y59" s="305">
        <v>0.76034531628727742</v>
      </c>
      <c r="Z59" s="305">
        <v>1.9153453162872771</v>
      </c>
      <c r="AA59" s="306"/>
      <c r="AB59" s="307"/>
      <c r="AC59" s="307"/>
      <c r="AD59" s="307"/>
      <c r="AE59" s="307"/>
      <c r="AF59" s="307"/>
      <c r="AG59" s="306"/>
      <c r="AH59" s="284"/>
      <c r="AI59" s="284"/>
      <c r="AJ59" s="306"/>
      <c r="AK59" s="285"/>
      <c r="AL59" s="306"/>
      <c r="AM59" s="48"/>
      <c r="AN59" s="191"/>
      <c r="AO59" s="191"/>
    </row>
    <row r="60" spans="1:41" x14ac:dyDescent="0.25">
      <c r="A60" s="48">
        <v>56</v>
      </c>
      <c r="B60" s="299"/>
      <c r="C60" s="300"/>
      <c r="D60" s="300"/>
      <c r="E60" s="300"/>
      <c r="F60" s="300"/>
      <c r="G60" s="300"/>
      <c r="H60" s="300"/>
      <c r="I60" s="300"/>
      <c r="J60" s="300"/>
      <c r="K60" s="301" t="s">
        <v>683</v>
      </c>
      <c r="L60" s="302" t="s">
        <v>920</v>
      </c>
      <c r="M60" s="303" t="s">
        <v>718</v>
      </c>
      <c r="N60" s="303">
        <v>1.6</v>
      </c>
      <c r="O60" s="303">
        <v>7.1</v>
      </c>
      <c r="P60" s="303" t="s">
        <v>707</v>
      </c>
      <c r="Q60" s="304">
        <v>44720</v>
      </c>
      <c r="R60" s="305">
        <v>1.2</v>
      </c>
      <c r="S60" s="305">
        <v>2.7292684459393142</v>
      </c>
      <c r="T60" s="305">
        <v>4.7092684459393146</v>
      </c>
      <c r="U60" s="305">
        <v>0.8</v>
      </c>
      <c r="V60" s="305">
        <v>1.8195122972928759</v>
      </c>
      <c r="W60" s="305">
        <v>3.139512297292876</v>
      </c>
      <c r="X60" s="305">
        <v>0.4</v>
      </c>
      <c r="Y60" s="305">
        <v>0.90975614864643806</v>
      </c>
      <c r="Z60" s="305">
        <v>1.569756148646438</v>
      </c>
      <c r="AA60" s="306"/>
      <c r="AB60" s="307"/>
      <c r="AC60" s="307"/>
      <c r="AD60" s="307"/>
      <c r="AE60" s="307"/>
      <c r="AF60" s="307"/>
      <c r="AG60" s="306"/>
      <c r="AH60" s="284"/>
      <c r="AI60" s="284"/>
      <c r="AJ60" s="306"/>
      <c r="AK60" s="285"/>
      <c r="AL60" s="306"/>
      <c r="AM60" s="48"/>
      <c r="AN60" s="191"/>
      <c r="AO60" s="191"/>
    </row>
    <row r="61" spans="1:41" x14ac:dyDescent="0.25">
      <c r="A61" s="48">
        <v>57</v>
      </c>
      <c r="B61" s="299" t="s">
        <v>921</v>
      </c>
      <c r="C61" s="300" t="s">
        <v>922</v>
      </c>
      <c r="D61" s="308" t="s">
        <v>923</v>
      </c>
      <c r="E61" s="300"/>
      <c r="F61" s="300" t="s">
        <v>924</v>
      </c>
      <c r="G61" s="300"/>
      <c r="H61" s="300"/>
      <c r="I61" s="300"/>
      <c r="J61" s="300" t="s">
        <v>925</v>
      </c>
      <c r="K61" s="301" t="s">
        <v>683</v>
      </c>
      <c r="L61" s="302" t="s">
        <v>926</v>
      </c>
      <c r="M61" s="303" t="s">
        <v>718</v>
      </c>
      <c r="N61" s="303">
        <v>1.1000000000000001</v>
      </c>
      <c r="O61" s="303">
        <v>4.8</v>
      </c>
      <c r="P61" s="303" t="s">
        <v>707</v>
      </c>
      <c r="Q61" s="304">
        <v>44720</v>
      </c>
      <c r="R61" s="305">
        <v>0.82500000000000007</v>
      </c>
      <c r="S61" s="305">
        <v>1.846660837836769</v>
      </c>
      <c r="T61" s="305">
        <v>3.2079108378367698</v>
      </c>
      <c r="U61" s="305">
        <v>0.55000000000000004</v>
      </c>
      <c r="V61" s="305">
        <v>1.231107225224513</v>
      </c>
      <c r="W61" s="305">
        <v>2.1386072252245132</v>
      </c>
      <c r="X61" s="305">
        <v>0.27500000000000002</v>
      </c>
      <c r="Y61" s="305">
        <v>0.6155536126122565</v>
      </c>
      <c r="Z61" s="305">
        <v>1.069303612612257</v>
      </c>
      <c r="AA61" s="306"/>
      <c r="AB61" s="309" t="s">
        <v>354</v>
      </c>
      <c r="AC61" s="309" t="s">
        <v>161</v>
      </c>
      <c r="AD61" s="310"/>
      <c r="AE61" s="318">
        <v>0.03</v>
      </c>
      <c r="AF61" s="312">
        <v>4.4999999999999998E-2</v>
      </c>
      <c r="AG61" s="306"/>
      <c r="AH61" s="313" t="s">
        <v>355</v>
      </c>
      <c r="AI61" s="286" t="s">
        <v>356</v>
      </c>
      <c r="AJ61" s="306"/>
      <c r="AK61" s="287"/>
      <c r="AL61" s="306"/>
      <c r="AM61" s="48">
        <v>6</v>
      </c>
      <c r="AN61" s="191" t="s">
        <v>927</v>
      </c>
      <c r="AO61" s="191" t="s">
        <v>928</v>
      </c>
    </row>
    <row r="62" spans="1:41" x14ac:dyDescent="0.25">
      <c r="A62" s="48">
        <v>133</v>
      </c>
      <c r="B62" s="299" t="s">
        <v>929</v>
      </c>
      <c r="C62" s="300"/>
      <c r="D62" s="300"/>
      <c r="E62" s="300"/>
      <c r="F62" s="300"/>
      <c r="G62" s="300"/>
      <c r="H62" s="300"/>
      <c r="I62" s="300"/>
      <c r="J62" s="300"/>
      <c r="K62" s="301" t="s">
        <v>683</v>
      </c>
      <c r="L62" s="302" t="s">
        <v>926</v>
      </c>
      <c r="M62" s="303" t="s">
        <v>718</v>
      </c>
      <c r="N62" s="303">
        <v>1.1000000000000001</v>
      </c>
      <c r="O62" s="303">
        <v>4.8</v>
      </c>
      <c r="P62" s="303" t="s">
        <v>707</v>
      </c>
      <c r="Q62" s="304">
        <v>44720</v>
      </c>
      <c r="R62" s="305">
        <v>0.82500000000000007</v>
      </c>
      <c r="S62" s="305">
        <v>1.846660837836769</v>
      </c>
      <c r="T62" s="305">
        <v>3.2079108378367698</v>
      </c>
      <c r="U62" s="305">
        <v>0.55000000000000004</v>
      </c>
      <c r="V62" s="305">
        <v>1.231107225224513</v>
      </c>
      <c r="W62" s="305">
        <v>2.1386072252245132</v>
      </c>
      <c r="X62" s="305">
        <v>0.27500000000000002</v>
      </c>
      <c r="Y62" s="305">
        <v>0.6155536126122565</v>
      </c>
      <c r="Z62" s="305">
        <v>1.069303612612257</v>
      </c>
      <c r="AA62" s="306"/>
      <c r="AB62" s="309" t="s">
        <v>354</v>
      </c>
      <c r="AC62" s="309" t="s">
        <v>161</v>
      </c>
      <c r="AD62" s="310"/>
      <c r="AE62" s="318">
        <v>0.03</v>
      </c>
      <c r="AF62" s="312">
        <v>4.4999999999999998E-2</v>
      </c>
      <c r="AG62" s="306"/>
      <c r="AH62" s="313" t="s">
        <v>355</v>
      </c>
      <c r="AI62" s="286" t="s">
        <v>356</v>
      </c>
      <c r="AJ62" s="306"/>
      <c r="AK62" s="287"/>
      <c r="AL62" s="306"/>
      <c r="AM62" s="48">
        <v>6</v>
      </c>
      <c r="AN62" s="191" t="s">
        <v>927</v>
      </c>
      <c r="AO62" s="191" t="s">
        <v>928</v>
      </c>
    </row>
    <row r="63" spans="1:41" x14ac:dyDescent="0.25">
      <c r="A63" s="48">
        <v>58</v>
      </c>
      <c r="B63" s="299"/>
      <c r="C63" s="300"/>
      <c r="D63" s="300"/>
      <c r="E63" s="300"/>
      <c r="F63" s="300"/>
      <c r="G63" s="300"/>
      <c r="H63" s="300"/>
      <c r="I63" s="300"/>
      <c r="J63" s="300"/>
      <c r="K63" s="301" t="s">
        <v>683</v>
      </c>
      <c r="L63" s="302" t="s">
        <v>930</v>
      </c>
      <c r="M63" s="303" t="s">
        <v>718</v>
      </c>
      <c r="N63" s="303">
        <v>2.7</v>
      </c>
      <c r="O63" s="303">
        <v>5.9</v>
      </c>
      <c r="P63" s="303" t="s">
        <v>707</v>
      </c>
      <c r="Q63" s="304">
        <v>44720</v>
      </c>
      <c r="R63" s="305">
        <v>2.0249999999999999</v>
      </c>
      <c r="S63" s="305">
        <v>2.4331692296262499</v>
      </c>
      <c r="T63" s="305">
        <v>5.7744192296262504</v>
      </c>
      <c r="U63" s="305">
        <v>1.35</v>
      </c>
      <c r="V63" s="305">
        <v>1.622112819750833</v>
      </c>
      <c r="W63" s="305">
        <v>3.849612819750833</v>
      </c>
      <c r="X63" s="305">
        <v>0.67500000000000004</v>
      </c>
      <c r="Y63" s="305">
        <v>0.81105640987541672</v>
      </c>
      <c r="Z63" s="305">
        <v>1.924806409875417</v>
      </c>
      <c r="AA63" s="306"/>
      <c r="AB63" s="307"/>
      <c r="AC63" s="307"/>
      <c r="AD63" s="307"/>
      <c r="AE63" s="307"/>
      <c r="AF63" s="307"/>
      <c r="AG63" s="306"/>
      <c r="AH63" s="284"/>
      <c r="AI63" s="284"/>
      <c r="AJ63" s="306"/>
      <c r="AK63" s="285"/>
      <c r="AL63" s="306"/>
      <c r="AM63" s="48"/>
      <c r="AN63" s="191"/>
      <c r="AO63" s="191"/>
    </row>
    <row r="64" spans="1:41" x14ac:dyDescent="0.25">
      <c r="A64" s="48">
        <v>59</v>
      </c>
      <c r="B64" s="299" t="s">
        <v>931</v>
      </c>
      <c r="C64" s="300" t="s">
        <v>345</v>
      </c>
      <c r="D64" s="308" t="s">
        <v>932</v>
      </c>
      <c r="E64" s="300"/>
      <c r="F64" s="300"/>
      <c r="G64" s="300" t="s">
        <v>831</v>
      </c>
      <c r="H64" s="308" t="s">
        <v>932</v>
      </c>
      <c r="I64" s="300"/>
      <c r="J64" s="300" t="s">
        <v>933</v>
      </c>
      <c r="K64" s="301" t="s">
        <v>683</v>
      </c>
      <c r="L64" s="302" t="s">
        <v>345</v>
      </c>
      <c r="M64" s="303" t="s">
        <v>706</v>
      </c>
      <c r="N64" s="303">
        <v>8.6</v>
      </c>
      <c r="O64" s="303">
        <v>39</v>
      </c>
      <c r="P64" s="303" t="s">
        <v>707</v>
      </c>
      <c r="Q64" s="304">
        <v>44720</v>
      </c>
      <c r="R64" s="305">
        <v>6.4499999999999993</v>
      </c>
      <c r="S64" s="305">
        <v>14.9763563659523</v>
      </c>
      <c r="T64" s="305">
        <v>25.618856365952301</v>
      </c>
      <c r="U64" s="305">
        <v>4.3</v>
      </c>
      <c r="V64" s="305">
        <v>9.9842375773015331</v>
      </c>
      <c r="W64" s="305">
        <v>17.07923757730153</v>
      </c>
      <c r="X64" s="305">
        <v>2.15</v>
      </c>
      <c r="Y64" s="305">
        <v>4.9921187886507674</v>
      </c>
      <c r="Z64" s="305">
        <v>8.5396187886507668</v>
      </c>
      <c r="AA64" s="306"/>
      <c r="AB64" s="309" t="s">
        <v>345</v>
      </c>
      <c r="AC64" s="309" t="s">
        <v>60</v>
      </c>
      <c r="AD64" s="310"/>
      <c r="AE64" s="311">
        <v>0.27300000000000002</v>
      </c>
      <c r="AF64" s="315"/>
      <c r="AG64" s="306"/>
      <c r="AH64" s="313"/>
      <c r="AI64" s="286"/>
      <c r="AJ64" s="306"/>
      <c r="AK64" s="287"/>
      <c r="AL64" s="306"/>
      <c r="AM64" s="48">
        <v>27.3</v>
      </c>
      <c r="AN64" s="191" t="s">
        <v>671</v>
      </c>
      <c r="AO64" s="191" t="s">
        <v>680</v>
      </c>
    </row>
    <row r="65" spans="1:41" x14ac:dyDescent="0.25">
      <c r="A65" s="48">
        <v>60</v>
      </c>
      <c r="B65" s="299" t="s">
        <v>934</v>
      </c>
      <c r="C65" s="300" t="s">
        <v>935</v>
      </c>
      <c r="D65" s="308" t="s">
        <v>726</v>
      </c>
      <c r="E65" s="300" t="s">
        <v>864</v>
      </c>
      <c r="F65" s="308" t="s">
        <v>726</v>
      </c>
      <c r="G65" s="300" t="s">
        <v>936</v>
      </c>
      <c r="H65" s="300" t="s">
        <v>767</v>
      </c>
      <c r="I65" s="300" t="s">
        <v>937</v>
      </c>
      <c r="J65" s="300" t="s">
        <v>938</v>
      </c>
      <c r="K65" s="301" t="s">
        <v>683</v>
      </c>
      <c r="L65" s="302" t="s">
        <v>346</v>
      </c>
      <c r="M65" s="303" t="s">
        <v>706</v>
      </c>
      <c r="N65" s="303">
        <v>5.7</v>
      </c>
      <c r="O65" s="303">
        <v>24.4</v>
      </c>
      <c r="P65" s="303" t="s">
        <v>707</v>
      </c>
      <c r="Q65" s="304">
        <v>44720</v>
      </c>
      <c r="R65" s="305">
        <v>4.2750000000000004</v>
      </c>
      <c r="S65" s="305">
        <v>9.396350687900064</v>
      </c>
      <c r="T65" s="305">
        <v>16.450100687900061</v>
      </c>
      <c r="U65" s="305">
        <v>2.85</v>
      </c>
      <c r="V65" s="305">
        <v>6.2642337919333757</v>
      </c>
      <c r="W65" s="305">
        <v>10.966733791933381</v>
      </c>
      <c r="X65" s="305">
        <v>1.425</v>
      </c>
      <c r="Y65" s="305">
        <v>3.1321168959666879</v>
      </c>
      <c r="Z65" s="305">
        <v>5.4833668959666877</v>
      </c>
      <c r="AA65" s="306"/>
      <c r="AB65" s="309" t="s">
        <v>346</v>
      </c>
      <c r="AC65" s="309" t="s">
        <v>60</v>
      </c>
      <c r="AD65" s="310"/>
      <c r="AE65" s="311">
        <v>0.1163</v>
      </c>
      <c r="AF65" s="315"/>
      <c r="AG65" s="306"/>
      <c r="AH65" s="313" t="s">
        <v>347</v>
      </c>
      <c r="AI65" s="286" t="s">
        <v>348</v>
      </c>
      <c r="AJ65" s="306"/>
      <c r="AK65" s="287"/>
      <c r="AL65" s="306"/>
      <c r="AM65" s="48">
        <v>20</v>
      </c>
      <c r="AN65" s="191" t="s">
        <v>671</v>
      </c>
      <c r="AO65" s="191" t="s">
        <v>678</v>
      </c>
    </row>
    <row r="66" spans="1:41" x14ac:dyDescent="0.25">
      <c r="A66" s="48">
        <v>61</v>
      </c>
      <c r="B66" s="299"/>
      <c r="C66" s="300"/>
      <c r="D66" s="300"/>
      <c r="E66" s="300"/>
      <c r="F66" s="300"/>
      <c r="G66" s="300"/>
      <c r="H66" s="300"/>
      <c r="I66" s="300"/>
      <c r="J66" s="300"/>
      <c r="K66" s="301" t="s">
        <v>683</v>
      </c>
      <c r="L66" s="302" t="s">
        <v>939</v>
      </c>
      <c r="M66" s="303" t="s">
        <v>706</v>
      </c>
      <c r="N66" s="303">
        <v>7</v>
      </c>
      <c r="O66" s="303">
        <v>17.899999999999999</v>
      </c>
      <c r="P66" s="303" t="s">
        <v>755</v>
      </c>
      <c r="Q66" s="304">
        <v>44720</v>
      </c>
      <c r="R66" s="305">
        <v>5.25</v>
      </c>
      <c r="S66" s="305">
        <v>7.2075156087239929</v>
      </c>
      <c r="T66" s="305">
        <v>15.870015608723991</v>
      </c>
      <c r="U66" s="305">
        <v>3.5</v>
      </c>
      <c r="V66" s="305">
        <v>4.8050104058159953</v>
      </c>
      <c r="W66" s="305">
        <v>10.58001040581599</v>
      </c>
      <c r="X66" s="305">
        <v>1.75</v>
      </c>
      <c r="Y66" s="305">
        <v>2.4025052029079981</v>
      </c>
      <c r="Z66" s="305">
        <v>5.2900052029079969</v>
      </c>
      <c r="AA66" s="306"/>
      <c r="AB66" s="307"/>
      <c r="AC66" s="307"/>
      <c r="AD66" s="307"/>
      <c r="AE66" s="307"/>
      <c r="AF66" s="307"/>
      <c r="AG66" s="306"/>
      <c r="AH66" s="284"/>
      <c r="AI66" s="284"/>
      <c r="AJ66" s="306"/>
      <c r="AK66" s="285"/>
      <c r="AL66" s="306"/>
      <c r="AM66" s="48"/>
      <c r="AN66" s="191"/>
      <c r="AO66" s="191"/>
    </row>
    <row r="67" spans="1:41" x14ac:dyDescent="0.25">
      <c r="A67" s="48">
        <v>62</v>
      </c>
      <c r="B67" s="299"/>
      <c r="C67" s="300"/>
      <c r="D67" s="300"/>
      <c r="E67" s="300"/>
      <c r="F67" s="300"/>
      <c r="G67" s="300"/>
      <c r="H67" s="300"/>
      <c r="I67" s="300"/>
      <c r="J67" s="300"/>
      <c r="K67" s="301" t="s">
        <v>683</v>
      </c>
      <c r="L67" s="302" t="s">
        <v>940</v>
      </c>
      <c r="M67" s="303" t="s">
        <v>718</v>
      </c>
      <c r="N67" s="303">
        <v>3.5</v>
      </c>
      <c r="O67" s="303">
        <v>2</v>
      </c>
      <c r="P67" s="303" t="s">
        <v>719</v>
      </c>
      <c r="Q67" s="304">
        <v>44720</v>
      </c>
      <c r="R67" s="305">
        <v>2.625</v>
      </c>
      <c r="S67" s="305">
        <v>1.511673327805978</v>
      </c>
      <c r="T67" s="305">
        <v>5.8429233278059778</v>
      </c>
      <c r="U67" s="305">
        <v>1.75</v>
      </c>
      <c r="V67" s="305">
        <v>1.0077822185373191</v>
      </c>
      <c r="W67" s="305">
        <v>3.8952822185373179</v>
      </c>
      <c r="X67" s="305">
        <v>0.875</v>
      </c>
      <c r="Y67" s="305">
        <v>0.50389110926865932</v>
      </c>
      <c r="Z67" s="305">
        <v>1.947641109268659</v>
      </c>
      <c r="AA67" s="306"/>
      <c r="AB67" s="307"/>
      <c r="AC67" s="307"/>
      <c r="AD67" s="307"/>
      <c r="AE67" s="307"/>
      <c r="AF67" s="307"/>
      <c r="AG67" s="306"/>
      <c r="AH67" s="284"/>
      <c r="AI67" s="284"/>
      <c r="AJ67" s="306"/>
      <c r="AK67" s="285"/>
      <c r="AL67" s="306"/>
      <c r="AM67" s="48"/>
      <c r="AN67" s="191"/>
      <c r="AO67" s="191"/>
    </row>
    <row r="68" spans="1:41" x14ac:dyDescent="0.25">
      <c r="A68" s="48">
        <v>63</v>
      </c>
      <c r="B68" s="299" t="s">
        <v>941</v>
      </c>
      <c r="C68" s="300" t="s">
        <v>942</v>
      </c>
      <c r="D68" s="308" t="s">
        <v>727</v>
      </c>
      <c r="E68" s="300"/>
      <c r="F68" s="308" t="s">
        <v>727</v>
      </c>
      <c r="G68" s="300" t="s">
        <v>831</v>
      </c>
      <c r="H68" s="300" t="s">
        <v>943</v>
      </c>
      <c r="I68" s="300" t="s">
        <v>772</v>
      </c>
      <c r="J68" s="300" t="s">
        <v>944</v>
      </c>
      <c r="K68" s="301" t="s">
        <v>683</v>
      </c>
      <c r="L68" s="302" t="s">
        <v>945</v>
      </c>
      <c r="M68" s="303" t="s">
        <v>706</v>
      </c>
      <c r="N68" s="303">
        <v>5.6</v>
      </c>
      <c r="O68" s="303">
        <v>19.5</v>
      </c>
      <c r="P68" s="303" t="s">
        <v>707</v>
      </c>
      <c r="Q68" s="304">
        <v>44720</v>
      </c>
      <c r="R68" s="305">
        <v>4.1999999999999993</v>
      </c>
      <c r="S68" s="305">
        <v>7.6080652106826738</v>
      </c>
      <c r="T68" s="305">
        <v>14.538065210682671</v>
      </c>
      <c r="U68" s="305">
        <v>2.8</v>
      </c>
      <c r="V68" s="305">
        <v>5.0720434737884492</v>
      </c>
      <c r="W68" s="305">
        <v>9.6920434737884484</v>
      </c>
      <c r="X68" s="305">
        <v>1.4</v>
      </c>
      <c r="Y68" s="305">
        <v>2.5360217368942251</v>
      </c>
      <c r="Z68" s="305">
        <v>4.8460217368942242</v>
      </c>
      <c r="AA68" s="306"/>
      <c r="AB68" s="309" t="s">
        <v>368</v>
      </c>
      <c r="AC68" s="309" t="s">
        <v>60</v>
      </c>
      <c r="AD68" s="314">
        <v>6.8000000000000005E-2</v>
      </c>
      <c r="AE68" s="311">
        <v>0.13500000000000001</v>
      </c>
      <c r="AF68" s="315"/>
      <c r="AG68" s="306"/>
      <c r="AH68" s="313"/>
      <c r="AI68" s="286"/>
      <c r="AJ68" s="306"/>
      <c r="AK68" s="287"/>
      <c r="AL68" s="306"/>
      <c r="AM68" s="48">
        <v>15</v>
      </c>
      <c r="AN68" s="191" t="s">
        <v>671</v>
      </c>
      <c r="AO68" s="191" t="s">
        <v>678</v>
      </c>
    </row>
    <row r="69" spans="1:41" x14ac:dyDescent="0.25">
      <c r="A69" s="48">
        <v>64</v>
      </c>
      <c r="B69" s="299" t="s">
        <v>946</v>
      </c>
      <c r="C69" s="300" t="s">
        <v>947</v>
      </c>
      <c r="D69" s="308" t="s">
        <v>726</v>
      </c>
      <c r="E69" s="300"/>
      <c r="F69" s="308" t="s">
        <v>726</v>
      </c>
      <c r="G69" s="300" t="s">
        <v>831</v>
      </c>
      <c r="H69" s="300" t="s">
        <v>948</v>
      </c>
      <c r="I69" s="300" t="s">
        <v>838</v>
      </c>
      <c r="J69" s="300" t="s">
        <v>949</v>
      </c>
      <c r="K69" s="301" t="s">
        <v>683</v>
      </c>
      <c r="L69" s="302" t="s">
        <v>950</v>
      </c>
      <c r="M69" s="303" t="s">
        <v>706</v>
      </c>
      <c r="N69" s="303">
        <v>3.4</v>
      </c>
      <c r="O69" s="303">
        <v>17.100000000000001</v>
      </c>
      <c r="P69" s="303" t="s">
        <v>707</v>
      </c>
      <c r="Q69" s="304">
        <v>44720</v>
      </c>
      <c r="R69" s="305">
        <v>2.5499999999999998</v>
      </c>
      <c r="S69" s="305">
        <v>6.5380257914755893</v>
      </c>
      <c r="T69" s="305">
        <v>10.74552579147559</v>
      </c>
      <c r="U69" s="305">
        <v>1.7</v>
      </c>
      <c r="V69" s="305">
        <v>4.3586838609837262</v>
      </c>
      <c r="W69" s="305">
        <v>7.1636838609837259</v>
      </c>
      <c r="X69" s="305">
        <v>0.85</v>
      </c>
      <c r="Y69" s="305">
        <v>2.1793419304918631</v>
      </c>
      <c r="Z69" s="305">
        <v>3.5818419304918629</v>
      </c>
      <c r="AA69" s="306"/>
      <c r="AB69" s="309" t="s">
        <v>370</v>
      </c>
      <c r="AC69" s="309" t="s">
        <v>60</v>
      </c>
      <c r="AD69" s="310"/>
      <c r="AE69" s="318">
        <v>0.08</v>
      </c>
      <c r="AF69" s="315"/>
      <c r="AG69" s="306"/>
      <c r="AH69" s="313"/>
      <c r="AI69" s="286"/>
      <c r="AJ69" s="306"/>
      <c r="AK69" s="287"/>
      <c r="AL69" s="306"/>
      <c r="AM69" s="48">
        <v>20</v>
      </c>
      <c r="AN69" s="191" t="s">
        <v>671</v>
      </c>
      <c r="AO69" s="191" t="s">
        <v>678</v>
      </c>
    </row>
    <row r="70" spans="1:41" x14ac:dyDescent="0.25">
      <c r="A70" s="48">
        <v>65</v>
      </c>
      <c r="B70" s="299" t="s">
        <v>951</v>
      </c>
      <c r="C70" s="300" t="s">
        <v>952</v>
      </c>
      <c r="D70" s="308" t="s">
        <v>953</v>
      </c>
      <c r="E70" s="300"/>
      <c r="F70" s="300" t="s">
        <v>726</v>
      </c>
      <c r="G70" s="300" t="s">
        <v>831</v>
      </c>
      <c r="H70" s="300" t="s">
        <v>954</v>
      </c>
      <c r="I70" s="308" t="s">
        <v>953</v>
      </c>
      <c r="J70" s="300" t="s">
        <v>955</v>
      </c>
      <c r="K70" s="301" t="s">
        <v>683</v>
      </c>
      <c r="L70" s="302" t="s">
        <v>956</v>
      </c>
      <c r="M70" s="303" t="s">
        <v>706</v>
      </c>
      <c r="N70" s="303">
        <v>5.9</v>
      </c>
      <c r="O70" s="303">
        <v>48.5</v>
      </c>
      <c r="P70" s="303" t="s">
        <v>957</v>
      </c>
      <c r="Q70" s="304">
        <v>44720</v>
      </c>
      <c r="R70" s="305">
        <v>4.4250000000000007</v>
      </c>
      <c r="S70" s="305">
        <v>18.321580513154419</v>
      </c>
      <c r="T70" s="305">
        <v>25.622830513154419</v>
      </c>
      <c r="U70" s="305">
        <v>2.95</v>
      </c>
      <c r="V70" s="305">
        <v>12.21438700876962</v>
      </c>
      <c r="W70" s="305">
        <v>17.08188700876962</v>
      </c>
      <c r="X70" s="305">
        <v>1.4750000000000001</v>
      </c>
      <c r="Y70" s="305">
        <v>6.1071935043848082</v>
      </c>
      <c r="Z70" s="305">
        <v>8.5409435043848081</v>
      </c>
      <c r="AA70" s="306"/>
      <c r="AB70" s="309" t="s">
        <v>373</v>
      </c>
      <c r="AC70" s="309" t="s">
        <v>60</v>
      </c>
      <c r="AD70" s="314">
        <v>8.4000000000000005E-2</v>
      </c>
      <c r="AE70" s="311">
        <v>0.16800000000000001</v>
      </c>
      <c r="AF70" s="315"/>
      <c r="AG70" s="306"/>
      <c r="AH70" s="313"/>
      <c r="AI70" s="286"/>
      <c r="AJ70" s="306"/>
      <c r="AK70" s="287"/>
      <c r="AL70" s="306"/>
      <c r="AM70" s="48">
        <v>28</v>
      </c>
      <c r="AN70" s="191" t="s">
        <v>671</v>
      </c>
      <c r="AO70" s="191" t="s">
        <v>681</v>
      </c>
    </row>
    <row r="71" spans="1:41" x14ac:dyDescent="0.25">
      <c r="A71" s="48">
        <v>66</v>
      </c>
      <c r="B71" s="299" t="s">
        <v>958</v>
      </c>
      <c r="C71" s="300" t="s">
        <v>378</v>
      </c>
      <c r="D71" s="308" t="s">
        <v>959</v>
      </c>
      <c r="E71" s="300"/>
      <c r="F71" s="300"/>
      <c r="G71" s="300" t="s">
        <v>960</v>
      </c>
      <c r="H71" s="308" t="s">
        <v>959</v>
      </c>
      <c r="I71" s="300"/>
      <c r="J71" s="300" t="s">
        <v>961</v>
      </c>
      <c r="K71" s="301" t="s">
        <v>683</v>
      </c>
      <c r="L71" s="302" t="s">
        <v>378</v>
      </c>
      <c r="M71" s="303" t="s">
        <v>706</v>
      </c>
      <c r="N71" s="303">
        <v>25.4</v>
      </c>
      <c r="O71" s="303">
        <v>33.4</v>
      </c>
      <c r="P71" s="303" t="s">
        <v>707</v>
      </c>
      <c r="Q71" s="304">
        <v>44720</v>
      </c>
      <c r="R71" s="305">
        <v>19.05</v>
      </c>
      <c r="S71" s="305">
        <v>15.73535032975116</v>
      </c>
      <c r="T71" s="305">
        <v>47.167850329751147</v>
      </c>
      <c r="U71" s="305">
        <v>12.7</v>
      </c>
      <c r="V71" s="305">
        <v>10.490233553167441</v>
      </c>
      <c r="W71" s="305">
        <v>31.445233553167441</v>
      </c>
      <c r="X71" s="305">
        <v>6.35</v>
      </c>
      <c r="Y71" s="305">
        <v>5.2451167765837203</v>
      </c>
      <c r="Z71" s="305">
        <v>15.72261677658372</v>
      </c>
      <c r="AA71" s="306"/>
      <c r="AB71" s="309" t="s">
        <v>378</v>
      </c>
      <c r="AC71" s="309" t="s">
        <v>60</v>
      </c>
      <c r="AD71" s="310"/>
      <c r="AE71" s="311">
        <v>0.32900000000000001</v>
      </c>
      <c r="AF71" s="315"/>
      <c r="AG71" s="306"/>
      <c r="AH71" s="313" t="s">
        <v>379</v>
      </c>
      <c r="AI71" s="286" t="s">
        <v>380</v>
      </c>
      <c r="AJ71" s="306"/>
      <c r="AK71" s="287"/>
      <c r="AL71" s="306"/>
      <c r="AM71" s="48">
        <v>32.9</v>
      </c>
      <c r="AN71" s="191" t="s">
        <v>671</v>
      </c>
      <c r="AO71" s="191" t="s">
        <v>680</v>
      </c>
    </row>
    <row r="72" spans="1:41" x14ac:dyDescent="0.25">
      <c r="A72" s="48">
        <v>67</v>
      </c>
      <c r="B72" s="299" t="s">
        <v>962</v>
      </c>
      <c r="C72" s="300"/>
      <c r="D72" s="300"/>
      <c r="E72" s="300"/>
      <c r="F72" s="300"/>
      <c r="G72" s="300"/>
      <c r="H72" s="300"/>
      <c r="I72" s="300"/>
      <c r="J72" s="300"/>
      <c r="K72" s="301" t="s">
        <v>683</v>
      </c>
      <c r="L72" s="302" t="s">
        <v>963</v>
      </c>
      <c r="M72" s="303" t="s">
        <v>706</v>
      </c>
      <c r="N72" s="303">
        <v>9.4</v>
      </c>
      <c r="O72" s="303">
        <v>27</v>
      </c>
      <c r="P72" s="303" t="s">
        <v>964</v>
      </c>
      <c r="Q72" s="304">
        <v>44720</v>
      </c>
      <c r="R72" s="305">
        <v>7.0500000000000007</v>
      </c>
      <c r="S72" s="305">
        <v>10.721065711952329</v>
      </c>
      <c r="T72" s="305">
        <v>22.353565711952331</v>
      </c>
      <c r="U72" s="305">
        <v>4.7</v>
      </c>
      <c r="V72" s="305">
        <v>7.1473771413015559</v>
      </c>
      <c r="W72" s="305">
        <v>14.90237714130156</v>
      </c>
      <c r="X72" s="305">
        <v>2.35</v>
      </c>
      <c r="Y72" s="305">
        <v>3.5736885706507779</v>
      </c>
      <c r="Z72" s="305">
        <v>7.4511885706507783</v>
      </c>
      <c r="AA72" s="306"/>
      <c r="AB72" s="309" t="s">
        <v>381</v>
      </c>
      <c r="AC72" s="309" t="s">
        <v>60</v>
      </c>
      <c r="AD72" s="310"/>
      <c r="AE72" s="319">
        <v>0.24</v>
      </c>
      <c r="AF72" s="315"/>
      <c r="AG72" s="306"/>
      <c r="AH72" s="313" t="s">
        <v>382</v>
      </c>
      <c r="AI72" s="286" t="s">
        <v>383</v>
      </c>
      <c r="AJ72" s="306"/>
      <c r="AK72" s="287"/>
      <c r="AL72" s="306"/>
      <c r="AM72" s="48">
        <v>24</v>
      </c>
      <c r="AN72" s="191" t="s">
        <v>965</v>
      </c>
      <c r="AO72" s="191" t="s">
        <v>966</v>
      </c>
    </row>
    <row r="73" spans="1:41" x14ac:dyDescent="0.25">
      <c r="A73" s="48">
        <v>68</v>
      </c>
      <c r="B73" s="299"/>
      <c r="C73" s="300"/>
      <c r="D73" s="300"/>
      <c r="E73" s="300"/>
      <c r="F73" s="300"/>
      <c r="G73" s="300"/>
      <c r="H73" s="300"/>
      <c r="I73" s="300"/>
      <c r="J73" s="300"/>
      <c r="K73" s="301" t="s">
        <v>683</v>
      </c>
      <c r="L73" s="302" t="s">
        <v>967</v>
      </c>
      <c r="M73" s="303" t="s">
        <v>706</v>
      </c>
      <c r="N73" s="303">
        <v>27.8</v>
      </c>
      <c r="O73" s="303">
        <v>33.9</v>
      </c>
      <c r="P73" s="303" t="s">
        <v>707</v>
      </c>
      <c r="Q73" s="304">
        <v>44720</v>
      </c>
      <c r="R73" s="305">
        <v>20.85</v>
      </c>
      <c r="S73" s="305">
        <v>16.44044650397306</v>
      </c>
      <c r="T73" s="305">
        <v>50.84294650397306</v>
      </c>
      <c r="U73" s="305">
        <v>13.9</v>
      </c>
      <c r="V73" s="305">
        <v>10.96029766931537</v>
      </c>
      <c r="W73" s="305">
        <v>33.895297669315369</v>
      </c>
      <c r="X73" s="305">
        <v>6.95</v>
      </c>
      <c r="Y73" s="305">
        <v>5.4801488346576859</v>
      </c>
      <c r="Z73" s="305">
        <v>16.947648834657681</v>
      </c>
      <c r="AA73" s="306"/>
      <c r="AB73" s="307"/>
      <c r="AC73" s="307"/>
      <c r="AD73" s="307"/>
      <c r="AE73" s="307"/>
      <c r="AF73" s="307"/>
      <c r="AG73" s="306"/>
      <c r="AH73" s="284"/>
      <c r="AI73" s="284"/>
      <c r="AJ73" s="306"/>
      <c r="AK73" s="285"/>
      <c r="AL73" s="306"/>
      <c r="AM73" s="48"/>
      <c r="AN73" s="191"/>
      <c r="AO73" s="191"/>
    </row>
    <row r="74" spans="1:41" x14ac:dyDescent="0.25">
      <c r="A74" s="48">
        <v>69</v>
      </c>
      <c r="B74" s="299" t="s">
        <v>968</v>
      </c>
      <c r="C74" s="300" t="s">
        <v>969</v>
      </c>
      <c r="D74" s="308" t="s">
        <v>727</v>
      </c>
      <c r="E74" s="300" t="s">
        <v>726</v>
      </c>
      <c r="F74" s="308" t="s">
        <v>811</v>
      </c>
      <c r="G74" s="300" t="s">
        <v>970</v>
      </c>
      <c r="H74" s="300" t="s">
        <v>971</v>
      </c>
      <c r="I74" s="300" t="s">
        <v>782</v>
      </c>
      <c r="J74" s="300" t="s">
        <v>972</v>
      </c>
      <c r="K74" s="301" t="s">
        <v>683</v>
      </c>
      <c r="L74" s="302" t="s">
        <v>390</v>
      </c>
      <c r="M74" s="303" t="s">
        <v>706</v>
      </c>
      <c r="N74" s="303">
        <v>20.6</v>
      </c>
      <c r="O74" s="303">
        <v>32.299999999999997</v>
      </c>
      <c r="P74" s="303" t="s">
        <v>707</v>
      </c>
      <c r="Q74" s="304">
        <v>44720</v>
      </c>
      <c r="R74" s="305">
        <v>15.45</v>
      </c>
      <c r="S74" s="305">
        <v>14.366220144839771</v>
      </c>
      <c r="T74" s="305">
        <v>39.858720144839758</v>
      </c>
      <c r="U74" s="305">
        <v>10.3</v>
      </c>
      <c r="V74" s="305">
        <v>9.5774800965598459</v>
      </c>
      <c r="W74" s="305">
        <v>26.57248009655985</v>
      </c>
      <c r="X74" s="305">
        <v>5.15</v>
      </c>
      <c r="Y74" s="305">
        <v>4.7887400482799229</v>
      </c>
      <c r="Z74" s="305">
        <v>13.28624004827992</v>
      </c>
      <c r="AA74" s="306"/>
      <c r="AB74" s="309" t="s">
        <v>390</v>
      </c>
      <c r="AC74" s="309" t="s">
        <v>60</v>
      </c>
      <c r="AD74" s="314">
        <v>0.153</v>
      </c>
      <c r="AE74" s="311">
        <v>0.307</v>
      </c>
      <c r="AF74" s="315"/>
      <c r="AG74" s="306"/>
      <c r="AH74" s="313" t="s">
        <v>391</v>
      </c>
      <c r="AI74" s="286" t="s">
        <v>170</v>
      </c>
      <c r="AJ74" s="306"/>
      <c r="AK74" s="287"/>
      <c r="AL74" s="306"/>
      <c r="AM74" s="48">
        <v>15</v>
      </c>
      <c r="AN74" s="191" t="s">
        <v>671</v>
      </c>
      <c r="AO74" s="191" t="s">
        <v>678</v>
      </c>
    </row>
    <row r="75" spans="1:41" x14ac:dyDescent="0.25">
      <c r="A75" s="48">
        <v>70</v>
      </c>
      <c r="B75" s="299" t="s">
        <v>973</v>
      </c>
      <c r="C75" s="300" t="s">
        <v>402</v>
      </c>
      <c r="D75" s="308" t="s">
        <v>811</v>
      </c>
      <c r="E75" s="300" t="s">
        <v>726</v>
      </c>
      <c r="F75" s="308" t="s">
        <v>811</v>
      </c>
      <c r="G75" s="300" t="s">
        <v>974</v>
      </c>
      <c r="H75" s="300" t="s">
        <v>975</v>
      </c>
      <c r="I75" s="300" t="s">
        <v>884</v>
      </c>
      <c r="J75" s="300" t="s">
        <v>976</v>
      </c>
      <c r="K75" s="301" t="s">
        <v>683</v>
      </c>
      <c r="L75" s="302" t="s">
        <v>977</v>
      </c>
      <c r="M75" s="303" t="s">
        <v>706</v>
      </c>
      <c r="N75" s="303">
        <v>5.2</v>
      </c>
      <c r="O75" s="303">
        <v>12.6</v>
      </c>
      <c r="P75" s="303" t="s">
        <v>978</v>
      </c>
      <c r="Q75" s="304">
        <v>44720</v>
      </c>
      <c r="R75" s="305">
        <v>3.9</v>
      </c>
      <c r="S75" s="305">
        <v>5.1115677634166206</v>
      </c>
      <c r="T75" s="305">
        <v>11.54656776341662</v>
      </c>
      <c r="U75" s="305">
        <v>2.6</v>
      </c>
      <c r="V75" s="305">
        <v>3.407711842277747</v>
      </c>
      <c r="W75" s="305">
        <v>7.697711842277748</v>
      </c>
      <c r="X75" s="305">
        <v>1.3</v>
      </c>
      <c r="Y75" s="305">
        <v>1.703855921138874</v>
      </c>
      <c r="Z75" s="305">
        <v>3.848855921138874</v>
      </c>
      <c r="AA75" s="306"/>
      <c r="AB75" s="309" t="s">
        <v>399</v>
      </c>
      <c r="AC75" s="309" t="s">
        <v>60</v>
      </c>
      <c r="AD75" s="314">
        <v>5.7000000000000002E-2</v>
      </c>
      <c r="AE75" s="311">
        <v>0.114</v>
      </c>
      <c r="AF75" s="315"/>
      <c r="AG75" s="306"/>
      <c r="AH75" s="313" t="s">
        <v>400</v>
      </c>
      <c r="AI75" s="286" t="s">
        <v>401</v>
      </c>
      <c r="AJ75" s="306"/>
      <c r="AK75" s="287"/>
      <c r="AL75" s="306"/>
      <c r="AM75" s="48">
        <v>15</v>
      </c>
      <c r="AN75" s="191" t="s">
        <v>671</v>
      </c>
      <c r="AO75" s="191" t="s">
        <v>678</v>
      </c>
    </row>
    <row r="76" spans="1:41" x14ac:dyDescent="0.25">
      <c r="A76" s="48">
        <v>71</v>
      </c>
      <c r="B76" s="299"/>
      <c r="C76" s="300"/>
      <c r="D76" s="300"/>
      <c r="E76" s="300"/>
      <c r="F76" s="300"/>
      <c r="G76" s="300" t="s">
        <v>979</v>
      </c>
      <c r="H76" s="300" t="s">
        <v>980</v>
      </c>
      <c r="I76" s="300"/>
      <c r="J76" s="300"/>
      <c r="K76" s="301" t="s">
        <v>683</v>
      </c>
      <c r="L76" s="302" t="s">
        <v>409</v>
      </c>
      <c r="M76" s="303" t="s">
        <v>706</v>
      </c>
      <c r="N76" s="303">
        <v>8.3000000000000007</v>
      </c>
      <c r="O76" s="303">
        <v>26.1</v>
      </c>
      <c r="P76" s="303" t="s">
        <v>707</v>
      </c>
      <c r="Q76" s="304">
        <v>44720</v>
      </c>
      <c r="R76" s="305">
        <v>6.2250000000000014</v>
      </c>
      <c r="S76" s="305">
        <v>10.27048258359849</v>
      </c>
      <c r="T76" s="305">
        <v>20.541732583598499</v>
      </c>
      <c r="U76" s="305">
        <v>4.1500000000000004</v>
      </c>
      <c r="V76" s="305">
        <v>6.8469883890656629</v>
      </c>
      <c r="W76" s="305">
        <v>13.694488389065659</v>
      </c>
      <c r="X76" s="305">
        <v>2.0750000000000002</v>
      </c>
      <c r="Y76" s="305">
        <v>3.423494194532831</v>
      </c>
      <c r="Z76" s="305">
        <v>6.8472441945328324</v>
      </c>
      <c r="AA76" s="306"/>
      <c r="AB76" s="307"/>
      <c r="AC76" s="307"/>
      <c r="AD76" s="307"/>
      <c r="AE76" s="307"/>
      <c r="AF76" s="307"/>
      <c r="AG76" s="306"/>
      <c r="AH76" s="284"/>
      <c r="AI76" s="284"/>
      <c r="AJ76" s="306"/>
      <c r="AK76" s="285"/>
      <c r="AL76" s="306"/>
      <c r="AM76" s="48"/>
      <c r="AN76" s="191"/>
      <c r="AO76" s="191"/>
    </row>
    <row r="77" spans="1:41" x14ac:dyDescent="0.25">
      <c r="A77" s="48">
        <v>72</v>
      </c>
      <c r="B77" s="299"/>
      <c r="C77" s="300"/>
      <c r="D77" s="300"/>
      <c r="E77" s="300"/>
      <c r="F77" s="300"/>
      <c r="G77" s="300"/>
      <c r="H77" s="300"/>
      <c r="I77" s="300"/>
      <c r="J77" s="300"/>
      <c r="K77" s="301" t="s">
        <v>683</v>
      </c>
      <c r="L77" s="302" t="s">
        <v>981</v>
      </c>
      <c r="M77" s="303" t="s">
        <v>718</v>
      </c>
      <c r="N77" s="303">
        <v>10.8</v>
      </c>
      <c r="O77" s="303">
        <v>16.399999999999999</v>
      </c>
      <c r="P77" s="303" t="s">
        <v>707</v>
      </c>
      <c r="Q77" s="304">
        <v>44720</v>
      </c>
      <c r="R77" s="305">
        <v>8.1000000000000014</v>
      </c>
      <c r="S77" s="305">
        <v>7.3637626251801471</v>
      </c>
      <c r="T77" s="305">
        <v>20.728762625180149</v>
      </c>
      <c r="U77" s="305">
        <v>5.4</v>
      </c>
      <c r="V77" s="305">
        <v>4.9091750834534311</v>
      </c>
      <c r="W77" s="305">
        <v>13.81917508345343</v>
      </c>
      <c r="X77" s="305">
        <v>2.7</v>
      </c>
      <c r="Y77" s="305">
        <v>2.454587541726716</v>
      </c>
      <c r="Z77" s="305">
        <v>6.9095875417267152</v>
      </c>
      <c r="AA77" s="306"/>
      <c r="AB77" s="307"/>
      <c r="AC77" s="307"/>
      <c r="AD77" s="307"/>
      <c r="AE77" s="307"/>
      <c r="AF77" s="307"/>
      <c r="AG77" s="306"/>
      <c r="AH77" s="284"/>
      <c r="AI77" s="284"/>
      <c r="AJ77" s="306"/>
      <c r="AK77" s="285"/>
      <c r="AL77" s="306"/>
      <c r="AM77" s="48"/>
      <c r="AN77" s="191"/>
      <c r="AO77" s="191"/>
    </row>
    <row r="78" spans="1:41" x14ac:dyDescent="0.25">
      <c r="A78" s="48">
        <v>73</v>
      </c>
      <c r="B78" s="299" t="s">
        <v>982</v>
      </c>
      <c r="C78" s="300" t="s">
        <v>417</v>
      </c>
      <c r="D78" s="308" t="s">
        <v>983</v>
      </c>
      <c r="E78" s="300"/>
      <c r="F78" s="300"/>
      <c r="G78" s="300" t="s">
        <v>984</v>
      </c>
      <c r="H78" s="308" t="s">
        <v>983</v>
      </c>
      <c r="I78" s="300"/>
      <c r="J78" s="300" t="s">
        <v>985</v>
      </c>
      <c r="K78" s="301" t="s">
        <v>683</v>
      </c>
      <c r="L78" s="302" t="s">
        <v>417</v>
      </c>
      <c r="M78" s="303" t="s">
        <v>706</v>
      </c>
      <c r="N78" s="303">
        <v>9.1999999999999993</v>
      </c>
      <c r="O78" s="303">
        <v>24.8</v>
      </c>
      <c r="P78" s="303" t="s">
        <v>707</v>
      </c>
      <c r="Q78" s="304">
        <v>44720</v>
      </c>
      <c r="R78" s="305">
        <v>6.8999999999999986</v>
      </c>
      <c r="S78" s="305">
        <v>9.9192993704192638</v>
      </c>
      <c r="T78" s="305">
        <v>21.304299370419258</v>
      </c>
      <c r="U78" s="305">
        <v>4.5999999999999996</v>
      </c>
      <c r="V78" s="305">
        <v>6.6128662469461759</v>
      </c>
      <c r="W78" s="305">
        <v>14.202866246946179</v>
      </c>
      <c r="X78" s="305">
        <v>2.2999999999999998</v>
      </c>
      <c r="Y78" s="305">
        <v>3.3064331234730879</v>
      </c>
      <c r="Z78" s="305">
        <v>7.1014331234730879</v>
      </c>
      <c r="AA78" s="306"/>
      <c r="AB78" s="309" t="s">
        <v>417</v>
      </c>
      <c r="AC78" s="309" t="s">
        <v>60</v>
      </c>
      <c r="AD78" s="310"/>
      <c r="AE78" s="311">
        <v>0.37880000000000003</v>
      </c>
      <c r="AF78" s="315"/>
      <c r="AG78" s="306"/>
      <c r="AH78" s="313" t="s">
        <v>418</v>
      </c>
      <c r="AI78" s="286" t="s">
        <v>419</v>
      </c>
      <c r="AJ78" s="306"/>
      <c r="AK78" s="287"/>
      <c r="AL78" s="306"/>
      <c r="AM78" s="48">
        <v>37.9</v>
      </c>
      <c r="AN78" s="191" t="s">
        <v>671</v>
      </c>
      <c r="AO78" s="191" t="s">
        <v>680</v>
      </c>
    </row>
    <row r="79" spans="1:41" x14ac:dyDescent="0.25">
      <c r="A79" s="48">
        <v>74</v>
      </c>
      <c r="B79" s="299" t="s">
        <v>986</v>
      </c>
      <c r="C79" s="300" t="s">
        <v>420</v>
      </c>
      <c r="D79" s="300"/>
      <c r="E79" s="300"/>
      <c r="F79" s="300"/>
      <c r="G79" s="300"/>
      <c r="H79" s="300"/>
      <c r="I79" s="300"/>
      <c r="J79" s="300" t="s">
        <v>987</v>
      </c>
      <c r="K79" s="301" t="s">
        <v>683</v>
      </c>
      <c r="L79" s="302" t="s">
        <v>420</v>
      </c>
      <c r="M79" s="303" t="s">
        <v>706</v>
      </c>
      <c r="N79" s="303">
        <v>8.8000000000000007</v>
      </c>
      <c r="O79" s="303"/>
      <c r="P79" s="303" t="s">
        <v>988</v>
      </c>
      <c r="Q79" s="304">
        <v>44720</v>
      </c>
      <c r="R79" s="305">
        <v>6.6000000000000014</v>
      </c>
      <c r="S79" s="305">
        <v>3.3</v>
      </c>
      <c r="T79" s="305">
        <v>14.19</v>
      </c>
      <c r="U79" s="305">
        <v>4.4000000000000004</v>
      </c>
      <c r="V79" s="305">
        <v>2.2000000000000002</v>
      </c>
      <c r="W79" s="305">
        <v>9.4600000000000009</v>
      </c>
      <c r="X79" s="305">
        <v>2.2000000000000002</v>
      </c>
      <c r="Y79" s="305">
        <v>1.1000000000000001</v>
      </c>
      <c r="Z79" s="305">
        <v>4.7300000000000004</v>
      </c>
      <c r="AA79" s="306"/>
      <c r="AB79" s="309" t="s">
        <v>420</v>
      </c>
      <c r="AC79" s="309" t="s">
        <v>60</v>
      </c>
      <c r="AD79" s="310"/>
      <c r="AE79" s="320">
        <v>0.24099999999999999</v>
      </c>
      <c r="AF79" s="315"/>
      <c r="AG79" s="306"/>
      <c r="AH79" s="313"/>
      <c r="AI79" s="286"/>
      <c r="AJ79" s="306"/>
      <c r="AK79" s="287"/>
      <c r="AL79" s="306"/>
      <c r="AM79" s="48">
        <v>24.1</v>
      </c>
      <c r="AN79" s="191" t="s">
        <v>965</v>
      </c>
      <c r="AO79" s="191" t="s">
        <v>966</v>
      </c>
    </row>
    <row r="80" spans="1:41" x14ac:dyDescent="0.25">
      <c r="A80" s="48">
        <v>75</v>
      </c>
      <c r="B80" s="299" t="s">
        <v>989</v>
      </c>
      <c r="C80" s="300" t="s">
        <v>990</v>
      </c>
      <c r="D80" s="308" t="s">
        <v>991</v>
      </c>
      <c r="E80" s="300"/>
      <c r="F80" s="300" t="s">
        <v>726</v>
      </c>
      <c r="G80" s="300" t="s">
        <v>992</v>
      </c>
      <c r="H80" s="308" t="s">
        <v>993</v>
      </c>
      <c r="I80" s="300"/>
      <c r="J80" s="300" t="s">
        <v>994</v>
      </c>
      <c r="K80" s="301" t="s">
        <v>683</v>
      </c>
      <c r="L80" s="302" t="s">
        <v>995</v>
      </c>
      <c r="M80" s="303" t="s">
        <v>706</v>
      </c>
      <c r="N80" s="303">
        <v>22.7</v>
      </c>
      <c r="O80" s="303">
        <v>30.8</v>
      </c>
      <c r="P80" s="303" t="s">
        <v>707</v>
      </c>
      <c r="Q80" s="304">
        <v>44720</v>
      </c>
      <c r="R80" s="305">
        <v>17.024999999999999</v>
      </c>
      <c r="S80" s="305">
        <v>14.348001820811151</v>
      </c>
      <c r="T80" s="305">
        <v>42.439251820811137</v>
      </c>
      <c r="U80" s="305">
        <v>11.35</v>
      </c>
      <c r="V80" s="305">
        <v>9.5653345472074314</v>
      </c>
      <c r="W80" s="305">
        <v>28.292834547207431</v>
      </c>
      <c r="X80" s="305">
        <v>5.6749999999999998</v>
      </c>
      <c r="Y80" s="305">
        <v>4.7826672736037157</v>
      </c>
      <c r="Z80" s="305">
        <v>14.146417273603721</v>
      </c>
      <c r="AA80" s="306"/>
      <c r="AB80" s="309" t="s">
        <v>426</v>
      </c>
      <c r="AC80" s="309" t="s">
        <v>60</v>
      </c>
      <c r="AD80" s="317">
        <v>0.14000000000000001</v>
      </c>
      <c r="AE80" s="311">
        <v>0.2792</v>
      </c>
      <c r="AF80" s="315"/>
      <c r="AG80" s="306"/>
      <c r="AH80" s="313" t="s">
        <v>427</v>
      </c>
      <c r="AI80" s="286" t="s">
        <v>428</v>
      </c>
      <c r="AJ80" s="306"/>
      <c r="AK80" s="287"/>
      <c r="AL80" s="306"/>
      <c r="AM80" s="48">
        <v>27.9</v>
      </c>
      <c r="AN80" s="191" t="s">
        <v>671</v>
      </c>
      <c r="AO80" s="191" t="s">
        <v>680</v>
      </c>
    </row>
    <row r="81" spans="1:41" x14ac:dyDescent="0.25">
      <c r="A81" s="48">
        <v>76</v>
      </c>
      <c r="B81" s="299"/>
      <c r="C81" s="300"/>
      <c r="D81" s="300"/>
      <c r="E81" s="300"/>
      <c r="F81" s="300"/>
      <c r="G81" s="300"/>
      <c r="H81" s="300"/>
      <c r="I81" s="300"/>
      <c r="J81" s="300"/>
      <c r="K81" s="301" t="s">
        <v>683</v>
      </c>
      <c r="L81" s="302" t="s">
        <v>996</v>
      </c>
      <c r="M81" s="303" t="s">
        <v>718</v>
      </c>
      <c r="N81" s="303">
        <v>10.8</v>
      </c>
      <c r="O81" s="303">
        <v>22.6</v>
      </c>
      <c r="P81" s="303" t="s">
        <v>707</v>
      </c>
      <c r="Q81" s="304">
        <v>44720</v>
      </c>
      <c r="R81" s="305">
        <v>8.1000000000000014</v>
      </c>
      <c r="S81" s="305">
        <v>9.3929827530981882</v>
      </c>
      <c r="T81" s="305">
        <v>22.75798275309819</v>
      </c>
      <c r="U81" s="305">
        <v>5.4</v>
      </c>
      <c r="V81" s="305">
        <v>6.2619885020654582</v>
      </c>
      <c r="W81" s="305">
        <v>15.17198850206546</v>
      </c>
      <c r="X81" s="305">
        <v>2.7</v>
      </c>
      <c r="Y81" s="305">
        <v>3.1309942510327291</v>
      </c>
      <c r="Z81" s="305">
        <v>7.5859942510327292</v>
      </c>
      <c r="AA81" s="306"/>
      <c r="AB81" s="307"/>
      <c r="AC81" s="307"/>
      <c r="AD81" s="307"/>
      <c r="AE81" s="307"/>
      <c r="AF81" s="307"/>
      <c r="AG81" s="306"/>
      <c r="AH81" s="284"/>
      <c r="AI81" s="284"/>
      <c r="AJ81" s="306"/>
      <c r="AK81" s="285"/>
      <c r="AL81" s="306"/>
      <c r="AM81" s="48"/>
      <c r="AN81" s="191"/>
      <c r="AO81" s="191"/>
    </row>
    <row r="82" spans="1:41" x14ac:dyDescent="0.25">
      <c r="A82" s="48">
        <v>77</v>
      </c>
      <c r="B82" s="299" t="s">
        <v>997</v>
      </c>
      <c r="C82" s="300" t="s">
        <v>432</v>
      </c>
      <c r="D82" s="300" t="s">
        <v>998</v>
      </c>
      <c r="E82" s="300" t="s">
        <v>998</v>
      </c>
      <c r="F82" s="300" t="s">
        <v>811</v>
      </c>
      <c r="G82" s="308" t="s">
        <v>999</v>
      </c>
      <c r="H82" s="300" t="s">
        <v>1000</v>
      </c>
      <c r="I82" s="300"/>
      <c r="J82" s="300" t="s">
        <v>1001</v>
      </c>
      <c r="K82" s="301" t="s">
        <v>683</v>
      </c>
      <c r="L82" s="302" t="s">
        <v>432</v>
      </c>
      <c r="M82" s="303" t="s">
        <v>706</v>
      </c>
      <c r="N82" s="303">
        <v>2.8</v>
      </c>
      <c r="O82" s="303">
        <v>5.7</v>
      </c>
      <c r="P82" s="303" t="s">
        <v>707</v>
      </c>
      <c r="Q82" s="304">
        <v>44720</v>
      </c>
      <c r="R82" s="305">
        <v>2.1</v>
      </c>
      <c r="S82" s="305">
        <v>2.3814714463961142</v>
      </c>
      <c r="T82" s="305">
        <v>5.846471446396114</v>
      </c>
      <c r="U82" s="305">
        <v>1.4</v>
      </c>
      <c r="V82" s="305">
        <v>1.587647630930743</v>
      </c>
      <c r="W82" s="305">
        <v>3.897647630930742</v>
      </c>
      <c r="X82" s="305">
        <v>0.7</v>
      </c>
      <c r="Y82" s="305">
        <v>0.7938238154653714</v>
      </c>
      <c r="Z82" s="305">
        <v>1.948823815465371</v>
      </c>
      <c r="AA82" s="306"/>
      <c r="AB82" s="309" t="s">
        <v>432</v>
      </c>
      <c r="AC82" s="309" t="s">
        <v>60</v>
      </c>
      <c r="AD82" s="310"/>
      <c r="AE82" s="311">
        <v>4.8000000000000001E-2</v>
      </c>
      <c r="AF82" s="312">
        <v>7.1999999999999995E-2</v>
      </c>
      <c r="AG82" s="306"/>
      <c r="AH82" s="313" t="s">
        <v>434</v>
      </c>
      <c r="AI82" s="286" t="s">
        <v>435</v>
      </c>
      <c r="AJ82" s="306"/>
      <c r="AK82" s="287"/>
      <c r="AL82" s="306"/>
      <c r="AM82" s="48">
        <v>11</v>
      </c>
      <c r="AN82" s="191" t="s">
        <v>794</v>
      </c>
      <c r="AO82" s="191" t="s">
        <v>716</v>
      </c>
    </row>
    <row r="83" spans="1:41" x14ac:dyDescent="0.25">
      <c r="A83" s="48">
        <v>78</v>
      </c>
      <c r="B83" s="299"/>
      <c r="C83" s="300"/>
      <c r="D83" s="300"/>
      <c r="E83" s="300"/>
      <c r="F83" s="300"/>
      <c r="G83" s="300"/>
      <c r="H83" s="300"/>
      <c r="I83" s="300"/>
      <c r="J83" s="300"/>
      <c r="K83" s="301" t="s">
        <v>683</v>
      </c>
      <c r="L83" s="302" t="s">
        <v>1002</v>
      </c>
      <c r="M83" s="303" t="s">
        <v>718</v>
      </c>
      <c r="N83" s="303">
        <v>0.9</v>
      </c>
      <c r="O83" s="303">
        <v>1.4</v>
      </c>
      <c r="P83" s="303" t="s">
        <v>707</v>
      </c>
      <c r="Q83" s="304">
        <v>44720</v>
      </c>
      <c r="R83" s="305">
        <v>0.67500000000000004</v>
      </c>
      <c r="S83" s="305">
        <v>0.62412438664099634</v>
      </c>
      <c r="T83" s="305">
        <v>1.737874386640996</v>
      </c>
      <c r="U83" s="305">
        <v>0.45</v>
      </c>
      <c r="V83" s="305">
        <v>0.41608292442733091</v>
      </c>
      <c r="W83" s="305">
        <v>1.1585829244273309</v>
      </c>
      <c r="X83" s="305">
        <v>0.22500000000000001</v>
      </c>
      <c r="Y83" s="305">
        <v>0.20804146221366551</v>
      </c>
      <c r="Z83" s="305">
        <v>0.57929146221366545</v>
      </c>
      <c r="AA83" s="306"/>
      <c r="AB83" s="307"/>
      <c r="AC83" s="307"/>
      <c r="AD83" s="307"/>
      <c r="AE83" s="307"/>
      <c r="AF83" s="307"/>
      <c r="AG83" s="306"/>
      <c r="AH83" s="284"/>
      <c r="AI83" s="284"/>
      <c r="AJ83" s="306"/>
      <c r="AK83" s="285"/>
      <c r="AL83" s="306"/>
      <c r="AM83" s="48"/>
      <c r="AN83" s="191"/>
      <c r="AO83" s="191"/>
    </row>
    <row r="84" spans="1:41" x14ac:dyDescent="0.25">
      <c r="A84" s="48">
        <v>79</v>
      </c>
      <c r="B84" s="299"/>
      <c r="C84" s="300"/>
      <c r="D84" s="300"/>
      <c r="E84" s="300"/>
      <c r="F84" s="300"/>
      <c r="G84" s="300"/>
      <c r="H84" s="300"/>
      <c r="I84" s="300"/>
      <c r="J84" s="300"/>
      <c r="K84" s="301" t="s">
        <v>683</v>
      </c>
      <c r="L84" s="302" t="s">
        <v>1003</v>
      </c>
      <c r="M84" s="303" t="s">
        <v>718</v>
      </c>
      <c r="N84" s="303">
        <v>0.8</v>
      </c>
      <c r="O84" s="303">
        <v>4.3</v>
      </c>
      <c r="P84" s="303" t="s">
        <v>707</v>
      </c>
      <c r="Q84" s="304">
        <v>44720</v>
      </c>
      <c r="R84" s="305">
        <v>0.60000000000000009</v>
      </c>
      <c r="S84" s="305">
        <v>1.640169579647178</v>
      </c>
      <c r="T84" s="305">
        <v>2.6301695796471778</v>
      </c>
      <c r="U84" s="305">
        <v>0.4</v>
      </c>
      <c r="V84" s="305">
        <v>1.0934463864314521</v>
      </c>
      <c r="W84" s="305">
        <v>1.753446386431452</v>
      </c>
      <c r="X84" s="305">
        <v>0.2</v>
      </c>
      <c r="Y84" s="305">
        <v>0.54672319321572593</v>
      </c>
      <c r="Z84" s="305">
        <v>0.876723193215726</v>
      </c>
      <c r="AA84" s="306"/>
      <c r="AB84" s="307"/>
      <c r="AC84" s="307"/>
      <c r="AD84" s="307"/>
      <c r="AE84" s="307"/>
      <c r="AF84" s="307"/>
      <c r="AG84" s="306"/>
      <c r="AH84" s="284"/>
      <c r="AI84" s="284"/>
      <c r="AJ84" s="306"/>
      <c r="AK84" s="285"/>
      <c r="AL84" s="306"/>
      <c r="AM84" s="48"/>
      <c r="AN84" s="191"/>
      <c r="AO84" s="191"/>
    </row>
    <row r="85" spans="1:41" x14ac:dyDescent="0.25">
      <c r="A85" s="48">
        <v>80</v>
      </c>
      <c r="B85" s="299"/>
      <c r="C85" s="300"/>
      <c r="D85" s="300"/>
      <c r="E85" s="300"/>
      <c r="F85" s="300"/>
      <c r="G85" s="300"/>
      <c r="H85" s="300"/>
      <c r="I85" s="300"/>
      <c r="J85" s="300"/>
      <c r="K85" s="301" t="s">
        <v>683</v>
      </c>
      <c r="L85" s="302" t="s">
        <v>441</v>
      </c>
      <c r="M85" s="303" t="s">
        <v>718</v>
      </c>
      <c r="N85" s="303">
        <v>0.8</v>
      </c>
      <c r="O85" s="303">
        <v>3.7</v>
      </c>
      <c r="P85" s="303" t="s">
        <v>707</v>
      </c>
      <c r="Q85" s="304">
        <v>44720</v>
      </c>
      <c r="R85" s="305">
        <v>0.60000000000000009</v>
      </c>
      <c r="S85" s="305">
        <v>1.419561992306078</v>
      </c>
      <c r="T85" s="305">
        <v>2.4095619923060778</v>
      </c>
      <c r="U85" s="305">
        <v>0.4</v>
      </c>
      <c r="V85" s="305">
        <v>0.94637466153738503</v>
      </c>
      <c r="W85" s="305">
        <v>1.6063746615373851</v>
      </c>
      <c r="X85" s="305">
        <v>0.2</v>
      </c>
      <c r="Y85" s="305">
        <v>0.47318733076869252</v>
      </c>
      <c r="Z85" s="305">
        <v>0.80318733076869253</v>
      </c>
      <c r="AA85" s="306"/>
      <c r="AB85" s="307"/>
      <c r="AC85" s="307"/>
      <c r="AD85" s="307"/>
      <c r="AE85" s="307"/>
      <c r="AF85" s="307"/>
      <c r="AG85" s="306"/>
      <c r="AH85" s="284"/>
      <c r="AI85" s="284"/>
      <c r="AJ85" s="306"/>
      <c r="AK85" s="285"/>
      <c r="AL85" s="306"/>
      <c r="AM85" s="48"/>
      <c r="AN85" s="191"/>
      <c r="AO85" s="191"/>
    </row>
    <row r="86" spans="1:41" x14ac:dyDescent="0.25">
      <c r="A86" s="48">
        <v>81</v>
      </c>
      <c r="B86" s="299"/>
      <c r="C86" s="300"/>
      <c r="D86" s="300"/>
      <c r="E86" s="300"/>
      <c r="F86" s="300"/>
      <c r="G86" s="300"/>
      <c r="H86" s="300"/>
      <c r="I86" s="300"/>
      <c r="J86" s="300"/>
      <c r="K86" s="301" t="s">
        <v>683</v>
      </c>
      <c r="L86" s="302" t="s">
        <v>443</v>
      </c>
      <c r="M86" s="303" t="s">
        <v>718</v>
      </c>
      <c r="N86" s="303">
        <v>2.2000000000000002</v>
      </c>
      <c r="O86" s="303">
        <v>7</v>
      </c>
      <c r="P86" s="303" t="s">
        <v>707</v>
      </c>
      <c r="Q86" s="304">
        <v>44720</v>
      </c>
      <c r="R86" s="305">
        <v>1.65</v>
      </c>
      <c r="S86" s="305">
        <v>2.751590449176621</v>
      </c>
      <c r="T86" s="305">
        <v>5.4740904491766216</v>
      </c>
      <c r="U86" s="305">
        <v>1.1000000000000001</v>
      </c>
      <c r="V86" s="305">
        <v>1.8343936327844139</v>
      </c>
      <c r="W86" s="305">
        <v>3.6493936327844141</v>
      </c>
      <c r="X86" s="305">
        <v>0.55000000000000004</v>
      </c>
      <c r="Y86" s="305">
        <v>0.91719681639220707</v>
      </c>
      <c r="Z86" s="305">
        <v>1.824696816392207</v>
      </c>
      <c r="AA86" s="306"/>
      <c r="AB86" s="307"/>
      <c r="AC86" s="307"/>
      <c r="AD86" s="307"/>
      <c r="AE86" s="307"/>
      <c r="AF86" s="307"/>
      <c r="AG86" s="306"/>
      <c r="AH86" s="284"/>
      <c r="AI86" s="284"/>
      <c r="AJ86" s="306"/>
      <c r="AK86" s="285"/>
      <c r="AL86" s="306"/>
      <c r="AM86" s="48"/>
      <c r="AN86" s="191"/>
      <c r="AO86" s="191"/>
    </row>
    <row r="87" spans="1:41" x14ac:dyDescent="0.25">
      <c r="A87" s="48">
        <v>82</v>
      </c>
      <c r="B87" s="299"/>
      <c r="C87" s="300"/>
      <c r="D87" s="300"/>
      <c r="E87" s="300"/>
      <c r="F87" s="300"/>
      <c r="G87" s="300"/>
      <c r="H87" s="300"/>
      <c r="I87" s="300"/>
      <c r="J87" s="300"/>
      <c r="K87" s="301" t="s">
        <v>683</v>
      </c>
      <c r="L87" s="302" t="s">
        <v>1004</v>
      </c>
      <c r="M87" s="303" t="s">
        <v>718</v>
      </c>
      <c r="N87" s="303">
        <v>13.3</v>
      </c>
      <c r="O87" s="303">
        <v>22.2</v>
      </c>
      <c r="P87" s="303" t="s">
        <v>707</v>
      </c>
      <c r="Q87" s="304">
        <v>44720</v>
      </c>
      <c r="R87" s="305">
        <v>9.9750000000000014</v>
      </c>
      <c r="S87" s="305">
        <v>9.7046783176981197</v>
      </c>
      <c r="T87" s="305">
        <v>26.16342831769812</v>
      </c>
      <c r="U87" s="305">
        <v>6.65</v>
      </c>
      <c r="V87" s="305">
        <v>6.4697855451320798</v>
      </c>
      <c r="W87" s="305">
        <v>17.44228554513208</v>
      </c>
      <c r="X87" s="305">
        <v>3.3250000000000002</v>
      </c>
      <c r="Y87" s="305">
        <v>3.2348927725660399</v>
      </c>
      <c r="Z87" s="305">
        <v>8.72114277256604</v>
      </c>
      <c r="AA87" s="306"/>
      <c r="AB87" s="307"/>
      <c r="AC87" s="307"/>
      <c r="AD87" s="307"/>
      <c r="AE87" s="307"/>
      <c r="AF87" s="307"/>
      <c r="AG87" s="306"/>
      <c r="AH87" s="284"/>
      <c r="AI87" s="284"/>
      <c r="AJ87" s="306"/>
      <c r="AK87" s="285"/>
      <c r="AL87" s="306"/>
      <c r="AM87" s="48"/>
      <c r="AN87" s="191"/>
      <c r="AO87" s="191"/>
    </row>
    <row r="88" spans="1:41" x14ac:dyDescent="0.25">
      <c r="A88" s="48">
        <v>83</v>
      </c>
      <c r="B88" s="299"/>
      <c r="C88" s="300"/>
      <c r="D88" s="300"/>
      <c r="E88" s="300"/>
      <c r="F88" s="300"/>
      <c r="G88" s="300"/>
      <c r="H88" s="300"/>
      <c r="I88" s="300"/>
      <c r="J88" s="300"/>
      <c r="K88" s="301" t="s">
        <v>683</v>
      </c>
      <c r="L88" s="302" t="s">
        <v>1005</v>
      </c>
      <c r="M88" s="303" t="s">
        <v>706</v>
      </c>
      <c r="N88" s="303">
        <v>10.8</v>
      </c>
      <c r="O88" s="303">
        <v>16.600000000000001</v>
      </c>
      <c r="P88" s="303" t="s">
        <v>707</v>
      </c>
      <c r="Q88" s="304">
        <v>44720</v>
      </c>
      <c r="R88" s="305">
        <v>8.1000000000000014</v>
      </c>
      <c r="S88" s="305">
        <v>7.4265149969551683</v>
      </c>
      <c r="T88" s="305">
        <v>20.791514996955168</v>
      </c>
      <c r="U88" s="305">
        <v>5.4</v>
      </c>
      <c r="V88" s="305">
        <v>4.9510099979701119</v>
      </c>
      <c r="W88" s="305">
        <v>13.861009997970109</v>
      </c>
      <c r="X88" s="305">
        <v>2.7</v>
      </c>
      <c r="Y88" s="305">
        <v>2.4755049989850559</v>
      </c>
      <c r="Z88" s="305">
        <v>6.9305049989850556</v>
      </c>
      <c r="AA88" s="306"/>
      <c r="AB88" s="307"/>
      <c r="AC88" s="307"/>
      <c r="AD88" s="307"/>
      <c r="AE88" s="307"/>
      <c r="AF88" s="307"/>
      <c r="AG88" s="306"/>
      <c r="AH88" s="284"/>
      <c r="AI88" s="284"/>
      <c r="AJ88" s="306"/>
      <c r="AK88" s="285"/>
      <c r="AL88" s="306"/>
      <c r="AM88" s="48"/>
      <c r="AN88" s="191"/>
      <c r="AO88" s="191"/>
    </row>
    <row r="89" spans="1:41" x14ac:dyDescent="0.25">
      <c r="A89" s="48">
        <v>84</v>
      </c>
      <c r="B89" s="299"/>
      <c r="C89" s="300"/>
      <c r="D89" s="300"/>
      <c r="E89" s="300"/>
      <c r="F89" s="300"/>
      <c r="G89" s="300"/>
      <c r="H89" s="300"/>
      <c r="I89" s="300"/>
      <c r="J89" s="300"/>
      <c r="K89" s="301" t="s">
        <v>683</v>
      </c>
      <c r="L89" s="302" t="s">
        <v>1006</v>
      </c>
      <c r="M89" s="303" t="s">
        <v>718</v>
      </c>
      <c r="N89" s="303">
        <v>14</v>
      </c>
      <c r="O89" s="303">
        <v>23.5</v>
      </c>
      <c r="P89" s="303" t="s">
        <v>707</v>
      </c>
      <c r="Q89" s="304">
        <v>44720</v>
      </c>
      <c r="R89" s="305">
        <v>10.5</v>
      </c>
      <c r="S89" s="305">
        <v>10.25780952494245</v>
      </c>
      <c r="T89" s="305">
        <v>27.582809524942451</v>
      </c>
      <c r="U89" s="305">
        <v>7</v>
      </c>
      <c r="V89" s="305">
        <v>6.8385396832949654</v>
      </c>
      <c r="W89" s="305">
        <v>18.388539683294969</v>
      </c>
      <c r="X89" s="305">
        <v>3.5</v>
      </c>
      <c r="Y89" s="305">
        <v>3.4192698416474832</v>
      </c>
      <c r="Z89" s="305">
        <v>9.1942698416474826</v>
      </c>
      <c r="AA89" s="306"/>
      <c r="AB89" s="307"/>
      <c r="AC89" s="307"/>
      <c r="AD89" s="307"/>
      <c r="AE89" s="307"/>
      <c r="AF89" s="307"/>
      <c r="AG89" s="306"/>
      <c r="AH89" s="284"/>
      <c r="AI89" s="284"/>
      <c r="AJ89" s="306"/>
      <c r="AK89" s="285"/>
      <c r="AL89" s="306"/>
      <c r="AM89" s="48"/>
      <c r="AN89" s="191"/>
      <c r="AO89" s="191"/>
    </row>
    <row r="90" spans="1:41" x14ac:dyDescent="0.25">
      <c r="A90" s="48">
        <v>85</v>
      </c>
      <c r="B90" s="299"/>
      <c r="C90" s="300"/>
      <c r="D90" s="300"/>
      <c r="E90" s="300"/>
      <c r="F90" s="300"/>
      <c r="G90" s="300"/>
      <c r="H90" s="300"/>
      <c r="I90" s="300"/>
      <c r="J90" s="300"/>
      <c r="K90" s="301" t="s">
        <v>683</v>
      </c>
      <c r="L90" s="302" t="s">
        <v>1007</v>
      </c>
      <c r="M90" s="303" t="s">
        <v>706</v>
      </c>
      <c r="N90" s="303">
        <v>7.3</v>
      </c>
      <c r="O90" s="303">
        <v>24</v>
      </c>
      <c r="P90" s="303" t="s">
        <v>707</v>
      </c>
      <c r="Q90" s="304">
        <v>44720</v>
      </c>
      <c r="R90" s="305">
        <v>5.4749999999999996</v>
      </c>
      <c r="S90" s="305">
        <v>9.4071199763795939</v>
      </c>
      <c r="T90" s="305">
        <v>18.440869976379599</v>
      </c>
      <c r="U90" s="305">
        <v>3.65</v>
      </c>
      <c r="V90" s="305">
        <v>6.2714133175863953</v>
      </c>
      <c r="W90" s="305">
        <v>12.293913317586391</v>
      </c>
      <c r="X90" s="305">
        <v>1.825</v>
      </c>
      <c r="Y90" s="305">
        <v>3.1357066587931981</v>
      </c>
      <c r="Z90" s="305">
        <v>6.1469566587931972</v>
      </c>
      <c r="AA90" s="306"/>
      <c r="AB90" s="307"/>
      <c r="AC90" s="307"/>
      <c r="AD90" s="307"/>
      <c r="AE90" s="307"/>
      <c r="AF90" s="307"/>
      <c r="AG90" s="306"/>
      <c r="AH90" s="284"/>
      <c r="AI90" s="284"/>
      <c r="AJ90" s="306"/>
      <c r="AK90" s="285"/>
      <c r="AL90" s="306"/>
      <c r="AM90" s="48"/>
      <c r="AN90" s="191"/>
      <c r="AO90" s="191"/>
    </row>
    <row r="91" spans="1:41" x14ac:dyDescent="0.25">
      <c r="A91" s="48">
        <v>86</v>
      </c>
      <c r="B91" s="299"/>
      <c r="C91" s="300"/>
      <c r="D91" s="300"/>
      <c r="E91" s="300"/>
      <c r="F91" s="300"/>
      <c r="G91" s="300"/>
      <c r="H91" s="300"/>
      <c r="I91" s="300"/>
      <c r="J91" s="300"/>
      <c r="K91" s="301" t="s">
        <v>683</v>
      </c>
      <c r="L91" s="302" t="s">
        <v>465</v>
      </c>
      <c r="M91" s="303" t="s">
        <v>706</v>
      </c>
      <c r="N91" s="303">
        <v>8.9</v>
      </c>
      <c r="O91" s="303">
        <v>32.299999999999997</v>
      </c>
      <c r="P91" s="303" t="s">
        <v>707</v>
      </c>
      <c r="Q91" s="304">
        <v>44720</v>
      </c>
      <c r="R91" s="305">
        <v>6.6750000000000007</v>
      </c>
      <c r="S91" s="305">
        <v>12.563899175813219</v>
      </c>
      <c r="T91" s="305">
        <v>23.57764917581321</v>
      </c>
      <c r="U91" s="305">
        <v>4.45</v>
      </c>
      <c r="V91" s="305">
        <v>8.3759327838754771</v>
      </c>
      <c r="W91" s="305">
        <v>15.71843278387548</v>
      </c>
      <c r="X91" s="305">
        <v>2.2250000000000001</v>
      </c>
      <c r="Y91" s="305">
        <v>4.1879663919377386</v>
      </c>
      <c r="Z91" s="305">
        <v>7.8592163919377391</v>
      </c>
      <c r="AA91" s="306"/>
      <c r="AB91" s="307"/>
      <c r="AC91" s="307"/>
      <c r="AD91" s="307"/>
      <c r="AE91" s="307"/>
      <c r="AF91" s="307"/>
      <c r="AG91" s="306"/>
      <c r="AH91" s="284"/>
      <c r="AI91" s="284"/>
      <c r="AJ91" s="306"/>
      <c r="AK91" s="285"/>
      <c r="AL91" s="306"/>
      <c r="AM91" s="48"/>
      <c r="AN91" s="191"/>
      <c r="AO91" s="191"/>
    </row>
    <row r="92" spans="1:41" x14ac:dyDescent="0.25">
      <c r="A92" s="48">
        <v>87</v>
      </c>
      <c r="B92" s="299"/>
      <c r="C92" s="300"/>
      <c r="D92" s="300"/>
      <c r="E92" s="300"/>
      <c r="F92" s="300"/>
      <c r="G92" s="300"/>
      <c r="H92" s="300"/>
      <c r="I92" s="300"/>
      <c r="J92" s="300"/>
      <c r="K92" s="301" t="s">
        <v>683</v>
      </c>
      <c r="L92" s="302" t="s">
        <v>1008</v>
      </c>
      <c r="M92" s="303" t="s">
        <v>706</v>
      </c>
      <c r="N92" s="303">
        <v>6.6</v>
      </c>
      <c r="O92" s="303">
        <v>25.7</v>
      </c>
      <c r="P92" s="303" t="s">
        <v>707</v>
      </c>
      <c r="Q92" s="304">
        <v>44720</v>
      </c>
      <c r="R92" s="305">
        <v>4.9499999999999993</v>
      </c>
      <c r="S92" s="305">
        <v>9.9502276983996705</v>
      </c>
      <c r="T92" s="305">
        <v>18.117727698399669</v>
      </c>
      <c r="U92" s="305">
        <v>3.3</v>
      </c>
      <c r="V92" s="305">
        <v>6.633485132266447</v>
      </c>
      <c r="W92" s="305">
        <v>12.078485132266451</v>
      </c>
      <c r="X92" s="305">
        <v>1.65</v>
      </c>
      <c r="Y92" s="305">
        <v>3.316742566133223</v>
      </c>
      <c r="Z92" s="305">
        <v>6.0392425661332236</v>
      </c>
      <c r="AA92" s="306"/>
      <c r="AB92" s="307"/>
      <c r="AC92" s="307"/>
      <c r="AD92" s="307"/>
      <c r="AE92" s="307"/>
      <c r="AF92" s="307"/>
      <c r="AG92" s="306"/>
      <c r="AH92" s="284"/>
      <c r="AI92" s="284"/>
      <c r="AJ92" s="306"/>
      <c r="AK92" s="285"/>
      <c r="AL92" s="306"/>
      <c r="AM92" s="48"/>
      <c r="AN92" s="191"/>
      <c r="AO92" s="191"/>
    </row>
    <row r="93" spans="1:41" x14ac:dyDescent="0.25">
      <c r="A93" s="48">
        <v>88</v>
      </c>
      <c r="B93" s="299" t="s">
        <v>1009</v>
      </c>
      <c r="C93" s="300" t="s">
        <v>1010</v>
      </c>
      <c r="D93" s="308" t="s">
        <v>1011</v>
      </c>
      <c r="E93" s="300"/>
      <c r="F93" s="300" t="s">
        <v>864</v>
      </c>
      <c r="G93" s="300" t="s">
        <v>1012</v>
      </c>
      <c r="H93" s="308" t="s">
        <v>1011</v>
      </c>
      <c r="I93" s="300"/>
      <c r="J93" s="300" t="s">
        <v>1013</v>
      </c>
      <c r="K93" s="301" t="s">
        <v>683</v>
      </c>
      <c r="L93" s="302" t="s">
        <v>1014</v>
      </c>
      <c r="M93" s="303" t="s">
        <v>706</v>
      </c>
      <c r="N93" s="303">
        <v>15.7</v>
      </c>
      <c r="O93" s="303">
        <v>23.5</v>
      </c>
      <c r="P93" s="303" t="s">
        <v>707</v>
      </c>
      <c r="Q93" s="304">
        <v>44720</v>
      </c>
      <c r="R93" s="305">
        <v>11.775</v>
      </c>
      <c r="S93" s="305">
        <v>10.59824572747773</v>
      </c>
      <c r="T93" s="305">
        <v>30.026995727477729</v>
      </c>
      <c r="U93" s="305">
        <v>7.85</v>
      </c>
      <c r="V93" s="305">
        <v>7.0654971516518206</v>
      </c>
      <c r="W93" s="305">
        <v>20.017997151651819</v>
      </c>
      <c r="X93" s="305">
        <v>3.9249999999999998</v>
      </c>
      <c r="Y93" s="305">
        <v>3.5327485758259112</v>
      </c>
      <c r="Z93" s="305">
        <v>10.00899857582591</v>
      </c>
      <c r="AA93" s="306"/>
      <c r="AB93" s="309" t="s">
        <v>481</v>
      </c>
      <c r="AC93" s="309" t="s">
        <v>78</v>
      </c>
      <c r="AD93" s="310"/>
      <c r="AE93" s="311">
        <v>0.33429999999999999</v>
      </c>
      <c r="AF93" s="315"/>
      <c r="AG93" s="306"/>
      <c r="AH93" s="313"/>
      <c r="AI93" s="286"/>
      <c r="AJ93" s="306"/>
      <c r="AK93" s="287"/>
      <c r="AL93" s="306"/>
      <c r="AM93" s="48">
        <v>30.2</v>
      </c>
      <c r="AN93" s="191" t="s">
        <v>671</v>
      </c>
      <c r="AO93" s="191" t="s">
        <v>680</v>
      </c>
    </row>
    <row r="94" spans="1:41" x14ac:dyDescent="0.25">
      <c r="A94" s="48">
        <v>89</v>
      </c>
      <c r="B94" s="299"/>
      <c r="C94" s="300"/>
      <c r="D94" s="300"/>
      <c r="E94" s="300"/>
      <c r="F94" s="300"/>
      <c r="G94" s="300"/>
      <c r="H94" s="300"/>
      <c r="I94" s="300"/>
      <c r="J94" s="300"/>
      <c r="K94" s="301" t="s">
        <v>683</v>
      </c>
      <c r="L94" s="302" t="s">
        <v>1015</v>
      </c>
      <c r="M94" s="303" t="s">
        <v>718</v>
      </c>
      <c r="N94" s="303">
        <v>4.8</v>
      </c>
      <c r="O94" s="303">
        <v>5.3</v>
      </c>
      <c r="P94" s="303" t="s">
        <v>719</v>
      </c>
      <c r="Q94" s="304">
        <v>44720</v>
      </c>
      <c r="R94" s="305">
        <v>3.6</v>
      </c>
      <c r="S94" s="305">
        <v>2.6814466711087128</v>
      </c>
      <c r="T94" s="305">
        <v>8.6214466711087123</v>
      </c>
      <c r="U94" s="305">
        <v>2.4</v>
      </c>
      <c r="V94" s="305">
        <v>1.787631114072475</v>
      </c>
      <c r="W94" s="305">
        <v>5.7476311140724752</v>
      </c>
      <c r="X94" s="305">
        <v>1.2</v>
      </c>
      <c r="Y94" s="305">
        <v>0.89381555703623772</v>
      </c>
      <c r="Z94" s="305">
        <v>2.873815557036238</v>
      </c>
      <c r="AA94" s="306"/>
      <c r="AB94" s="307"/>
      <c r="AC94" s="307"/>
      <c r="AD94" s="307"/>
      <c r="AE94" s="307"/>
      <c r="AF94" s="307"/>
      <c r="AG94" s="306"/>
      <c r="AH94" s="284"/>
      <c r="AI94" s="284"/>
      <c r="AJ94" s="306"/>
      <c r="AK94" s="285"/>
      <c r="AL94" s="306"/>
      <c r="AM94" s="48"/>
      <c r="AN94" s="191"/>
      <c r="AO94" s="191"/>
    </row>
    <row r="95" spans="1:41" x14ac:dyDescent="0.25">
      <c r="A95" s="48">
        <v>90</v>
      </c>
      <c r="B95" s="299" t="s">
        <v>1016</v>
      </c>
      <c r="C95" s="300" t="s">
        <v>1017</v>
      </c>
      <c r="D95" s="308" t="s">
        <v>1018</v>
      </c>
      <c r="E95" s="300"/>
      <c r="F95" s="300" t="s">
        <v>1019</v>
      </c>
      <c r="G95" s="300"/>
      <c r="H95" s="308" t="s">
        <v>1020</v>
      </c>
      <c r="I95" s="300" t="s">
        <v>1021</v>
      </c>
      <c r="J95" s="300" t="s">
        <v>1022</v>
      </c>
      <c r="K95" s="301" t="s">
        <v>683</v>
      </c>
      <c r="L95" s="302" t="s">
        <v>490</v>
      </c>
      <c r="M95" s="303" t="s">
        <v>706</v>
      </c>
      <c r="N95" s="303">
        <v>7.7</v>
      </c>
      <c r="O95" s="303">
        <v>10.7</v>
      </c>
      <c r="P95" s="303" t="s">
        <v>707</v>
      </c>
      <c r="Q95" s="304">
        <v>44720</v>
      </c>
      <c r="R95" s="305">
        <v>5.7750000000000004</v>
      </c>
      <c r="S95" s="305">
        <v>4.9434615908288393</v>
      </c>
      <c r="T95" s="305">
        <v>14.47221159082884</v>
      </c>
      <c r="U95" s="305">
        <v>3.85</v>
      </c>
      <c r="V95" s="305">
        <v>3.2956410605525588</v>
      </c>
      <c r="W95" s="305">
        <v>9.6481410605525593</v>
      </c>
      <c r="X95" s="305">
        <v>1.925</v>
      </c>
      <c r="Y95" s="305">
        <v>1.6478205302762801</v>
      </c>
      <c r="Z95" s="305">
        <v>4.8240705302762796</v>
      </c>
      <c r="AA95" s="306"/>
      <c r="AB95" s="309" t="s">
        <v>490</v>
      </c>
      <c r="AC95" s="309" t="s">
        <v>60</v>
      </c>
      <c r="AD95" s="314">
        <v>5.0999999999999997E-2</v>
      </c>
      <c r="AE95" s="311">
        <v>0.1011</v>
      </c>
      <c r="AF95" s="315"/>
      <c r="AG95" s="306"/>
      <c r="AH95" s="313" t="s">
        <v>491</v>
      </c>
      <c r="AI95" s="286" t="s">
        <v>492</v>
      </c>
      <c r="AJ95" s="306"/>
      <c r="AK95" s="287"/>
      <c r="AL95" s="306"/>
      <c r="AM95" s="48">
        <v>10.1</v>
      </c>
      <c r="AN95" s="191" t="s">
        <v>671</v>
      </c>
      <c r="AO95" s="191" t="s">
        <v>680</v>
      </c>
    </row>
    <row r="96" spans="1:41" x14ac:dyDescent="0.25">
      <c r="A96" s="48">
        <v>91</v>
      </c>
      <c r="B96" s="299"/>
      <c r="C96" s="300"/>
      <c r="D96" s="300"/>
      <c r="E96" s="300"/>
      <c r="F96" s="300"/>
      <c r="G96" s="300"/>
      <c r="H96" s="300"/>
      <c r="I96" s="300"/>
      <c r="J96" s="300"/>
      <c r="K96" s="301" t="s">
        <v>683</v>
      </c>
      <c r="L96" s="302" t="s">
        <v>501</v>
      </c>
      <c r="M96" s="303" t="s">
        <v>718</v>
      </c>
      <c r="N96" s="303">
        <v>6.4</v>
      </c>
      <c r="O96" s="303">
        <v>13.5</v>
      </c>
      <c r="P96" s="303" t="s">
        <v>707</v>
      </c>
      <c r="Q96" s="304">
        <v>44720</v>
      </c>
      <c r="R96" s="305">
        <v>4.8000000000000007</v>
      </c>
      <c r="S96" s="305">
        <v>5.6025803207093778</v>
      </c>
      <c r="T96" s="305">
        <v>13.52258032070938</v>
      </c>
      <c r="U96" s="305">
        <v>3.2</v>
      </c>
      <c r="V96" s="305">
        <v>3.7350535471395849</v>
      </c>
      <c r="W96" s="305">
        <v>9.0150535471395852</v>
      </c>
      <c r="X96" s="305">
        <v>1.6</v>
      </c>
      <c r="Y96" s="305">
        <v>1.8675267735697929</v>
      </c>
      <c r="Z96" s="305">
        <v>4.5075267735697926</v>
      </c>
      <c r="AA96" s="306"/>
      <c r="AB96" s="307"/>
      <c r="AC96" s="307"/>
      <c r="AD96" s="307"/>
      <c r="AE96" s="307"/>
      <c r="AF96" s="307"/>
      <c r="AG96" s="306"/>
      <c r="AH96" s="284"/>
      <c r="AI96" s="284"/>
      <c r="AJ96" s="306"/>
      <c r="AK96" s="285"/>
      <c r="AL96" s="306"/>
      <c r="AM96" s="48"/>
      <c r="AN96" s="191"/>
      <c r="AO96" s="191"/>
    </row>
    <row r="97" spans="1:41" x14ac:dyDescent="0.25">
      <c r="A97" s="48">
        <v>92</v>
      </c>
      <c r="B97" s="299"/>
      <c r="C97" s="300"/>
      <c r="D97" s="300"/>
      <c r="E97" s="300"/>
      <c r="F97" s="300"/>
      <c r="G97" s="300"/>
      <c r="H97" s="300"/>
      <c r="I97" s="300"/>
      <c r="J97" s="300"/>
      <c r="K97" s="301" t="s">
        <v>683</v>
      </c>
      <c r="L97" s="302" t="s">
        <v>1023</v>
      </c>
      <c r="M97" s="303" t="s">
        <v>718</v>
      </c>
      <c r="N97" s="303">
        <v>3.8</v>
      </c>
      <c r="O97" s="303">
        <v>12.3</v>
      </c>
      <c r="P97" s="303" t="s">
        <v>707</v>
      </c>
      <c r="Q97" s="304">
        <v>44720</v>
      </c>
      <c r="R97" s="305">
        <v>2.85</v>
      </c>
      <c r="S97" s="305">
        <v>4.8276061614427501</v>
      </c>
      <c r="T97" s="305">
        <v>9.5301061614427489</v>
      </c>
      <c r="U97" s="305">
        <v>1.9</v>
      </c>
      <c r="V97" s="305">
        <v>3.2184041076284999</v>
      </c>
      <c r="W97" s="305">
        <v>6.3534041076284993</v>
      </c>
      <c r="X97" s="305">
        <v>0.95</v>
      </c>
      <c r="Y97" s="305">
        <v>1.60920205381425</v>
      </c>
      <c r="Z97" s="305">
        <v>3.1767020538142501</v>
      </c>
      <c r="AA97" s="306"/>
      <c r="AB97" s="307"/>
      <c r="AC97" s="307"/>
      <c r="AD97" s="307"/>
      <c r="AE97" s="307"/>
      <c r="AF97" s="307"/>
      <c r="AG97" s="306"/>
      <c r="AH97" s="284"/>
      <c r="AI97" s="284"/>
      <c r="AJ97" s="306"/>
      <c r="AK97" s="285"/>
      <c r="AL97" s="306"/>
      <c r="AM97" s="48"/>
      <c r="AN97" s="191"/>
      <c r="AO97" s="191"/>
    </row>
    <row r="98" spans="1:41" x14ac:dyDescent="0.25">
      <c r="A98" s="48">
        <v>93</v>
      </c>
      <c r="B98" s="299"/>
      <c r="C98" s="300"/>
      <c r="D98" s="300"/>
      <c r="E98" s="300"/>
      <c r="F98" s="300"/>
      <c r="G98" s="300"/>
      <c r="H98" s="300"/>
      <c r="I98" s="300"/>
      <c r="J98" s="300"/>
      <c r="K98" s="301" t="s">
        <v>683</v>
      </c>
      <c r="L98" s="302" t="s">
        <v>1024</v>
      </c>
      <c r="M98" s="303" t="s">
        <v>718</v>
      </c>
      <c r="N98" s="303">
        <v>6.7</v>
      </c>
      <c r="O98" s="303">
        <v>20.9</v>
      </c>
      <c r="P98" s="303" t="s">
        <v>1025</v>
      </c>
      <c r="Q98" s="304">
        <v>44720</v>
      </c>
      <c r="R98" s="305">
        <v>5.0250000000000004</v>
      </c>
      <c r="S98" s="305">
        <v>8.2303743839511938</v>
      </c>
      <c r="T98" s="305">
        <v>16.521624383951188</v>
      </c>
      <c r="U98" s="305">
        <v>3.35</v>
      </c>
      <c r="V98" s="305">
        <v>5.4869162559674622</v>
      </c>
      <c r="W98" s="305">
        <v>11.014416255967459</v>
      </c>
      <c r="X98" s="305">
        <v>1.675</v>
      </c>
      <c r="Y98" s="305">
        <v>2.7434581279837311</v>
      </c>
      <c r="Z98" s="305">
        <v>5.5072081279837306</v>
      </c>
      <c r="AA98" s="306"/>
      <c r="AB98" s="307"/>
      <c r="AC98" s="307"/>
      <c r="AD98" s="307"/>
      <c r="AE98" s="307"/>
      <c r="AF98" s="307"/>
      <c r="AG98" s="306"/>
      <c r="AH98" s="284"/>
      <c r="AI98" s="284"/>
      <c r="AJ98" s="306"/>
      <c r="AK98" s="285"/>
      <c r="AL98" s="306"/>
      <c r="AM98" s="48"/>
      <c r="AN98" s="191"/>
      <c r="AO98" s="191"/>
    </row>
    <row r="99" spans="1:41" x14ac:dyDescent="0.25">
      <c r="A99" s="48">
        <v>94</v>
      </c>
      <c r="B99" s="299" t="s">
        <v>1026</v>
      </c>
      <c r="C99" s="300" t="s">
        <v>504</v>
      </c>
      <c r="D99" s="300" t="s">
        <v>1027</v>
      </c>
      <c r="E99" s="300" t="s">
        <v>1028</v>
      </c>
      <c r="F99" s="300" t="s">
        <v>1029</v>
      </c>
      <c r="G99" s="300" t="s">
        <v>1030</v>
      </c>
      <c r="H99" s="300" t="s">
        <v>1031</v>
      </c>
      <c r="I99" s="300" t="s">
        <v>948</v>
      </c>
      <c r="J99" s="300" t="s">
        <v>1032</v>
      </c>
      <c r="K99" s="301" t="s">
        <v>683</v>
      </c>
      <c r="L99" s="302" t="s">
        <v>504</v>
      </c>
      <c r="M99" s="303" t="s">
        <v>706</v>
      </c>
      <c r="N99" s="303">
        <v>4</v>
      </c>
      <c r="O99" s="303">
        <v>4.0999999999999996</v>
      </c>
      <c r="P99" s="303" t="s">
        <v>707</v>
      </c>
      <c r="Q99" s="304">
        <v>44720</v>
      </c>
      <c r="R99" s="305">
        <v>3</v>
      </c>
      <c r="S99" s="305">
        <v>2.1480005237429531</v>
      </c>
      <c r="T99" s="316">
        <v>7.098000523742952</v>
      </c>
      <c r="U99" s="305">
        <v>2</v>
      </c>
      <c r="V99" s="305">
        <v>1.4320003491619691</v>
      </c>
      <c r="W99" s="305">
        <v>4.732000349161968</v>
      </c>
      <c r="X99" s="305">
        <v>1</v>
      </c>
      <c r="Y99" s="305">
        <v>0.71600017458098431</v>
      </c>
      <c r="Z99" s="305">
        <v>2.366000174580984</v>
      </c>
      <c r="AA99" s="306"/>
      <c r="AB99" s="309" t="s">
        <v>504</v>
      </c>
      <c r="AC99" s="309" t="s">
        <v>60</v>
      </c>
      <c r="AD99" s="310"/>
      <c r="AE99" s="311">
        <v>5.6099999999999997E-2</v>
      </c>
      <c r="AF99" s="312">
        <v>8.4000000000000005E-2</v>
      </c>
      <c r="AG99" s="306"/>
      <c r="AH99" s="313" t="s">
        <v>506</v>
      </c>
      <c r="AI99" s="286" t="s">
        <v>507</v>
      </c>
      <c r="AJ99" s="306"/>
      <c r="AK99" s="287"/>
      <c r="AL99" s="306"/>
      <c r="AM99" s="48">
        <v>7.1</v>
      </c>
      <c r="AN99" s="191" t="s">
        <v>1033</v>
      </c>
      <c r="AO99" s="191" t="s">
        <v>744</v>
      </c>
    </row>
    <row r="100" spans="1:41" x14ac:dyDescent="0.25">
      <c r="A100" s="48">
        <v>95</v>
      </c>
      <c r="B100" s="299" t="s">
        <v>1034</v>
      </c>
      <c r="C100" s="300" t="s">
        <v>1035</v>
      </c>
      <c r="D100" s="308" t="s">
        <v>726</v>
      </c>
      <c r="E100" s="308" t="s">
        <v>726</v>
      </c>
      <c r="F100" s="300"/>
      <c r="G100" s="300" t="s">
        <v>1036</v>
      </c>
      <c r="H100" s="300" t="s">
        <v>1037</v>
      </c>
      <c r="I100" s="300" t="s">
        <v>908</v>
      </c>
      <c r="J100" s="300" t="s">
        <v>1038</v>
      </c>
      <c r="K100" s="301" t="s">
        <v>683</v>
      </c>
      <c r="L100" s="302" t="s">
        <v>518</v>
      </c>
      <c r="M100" s="303" t="s">
        <v>706</v>
      </c>
      <c r="N100" s="303">
        <v>29.5</v>
      </c>
      <c r="O100" s="303">
        <v>43</v>
      </c>
      <c r="P100" s="303" t="s">
        <v>707</v>
      </c>
      <c r="Q100" s="304">
        <v>44720</v>
      </c>
      <c r="R100" s="305">
        <v>22.125</v>
      </c>
      <c r="S100" s="305">
        <v>19.554910668422909</v>
      </c>
      <c r="T100" s="305">
        <v>56.061160668422907</v>
      </c>
      <c r="U100" s="305">
        <v>14.75</v>
      </c>
      <c r="V100" s="305">
        <v>13.03660711228194</v>
      </c>
      <c r="W100" s="305">
        <v>37.374107112281933</v>
      </c>
      <c r="X100" s="305">
        <v>7.375</v>
      </c>
      <c r="Y100" s="305">
        <v>6.5183035561409692</v>
      </c>
      <c r="Z100" s="305">
        <v>18.68705355614097</v>
      </c>
      <c r="AA100" s="306"/>
      <c r="AB100" s="309" t="s">
        <v>518</v>
      </c>
      <c r="AC100" s="309" t="s">
        <v>60</v>
      </c>
      <c r="AD100" s="310"/>
      <c r="AE100" s="311">
        <v>0.29399999999999998</v>
      </c>
      <c r="AF100" s="315"/>
      <c r="AG100" s="306"/>
      <c r="AH100" s="313" t="s">
        <v>519</v>
      </c>
      <c r="AI100" s="286" t="s">
        <v>520</v>
      </c>
      <c r="AJ100" s="306"/>
      <c r="AK100" s="287"/>
      <c r="AL100" s="306"/>
      <c r="AM100" s="48">
        <v>20</v>
      </c>
      <c r="AN100" s="191" t="s">
        <v>671</v>
      </c>
      <c r="AO100" s="191" t="s">
        <v>52</v>
      </c>
    </row>
    <row r="101" spans="1:41" x14ac:dyDescent="0.25">
      <c r="A101" s="48">
        <v>96</v>
      </c>
      <c r="B101" s="299" t="s">
        <v>1039</v>
      </c>
      <c r="C101" s="300" t="s">
        <v>1040</v>
      </c>
      <c r="D101" s="308" t="s">
        <v>1041</v>
      </c>
      <c r="E101" s="300"/>
      <c r="F101" s="300" t="s">
        <v>1042</v>
      </c>
      <c r="G101" s="300" t="s">
        <v>1043</v>
      </c>
      <c r="H101" s="308" t="s">
        <v>1041</v>
      </c>
      <c r="I101" s="300" t="s">
        <v>1021</v>
      </c>
      <c r="J101" s="300" t="s">
        <v>1044</v>
      </c>
      <c r="K101" s="301" t="s">
        <v>683</v>
      </c>
      <c r="L101" s="302" t="s">
        <v>1045</v>
      </c>
      <c r="M101" s="303" t="s">
        <v>706</v>
      </c>
      <c r="N101" s="303">
        <v>6.8</v>
      </c>
      <c r="O101" s="303">
        <v>42</v>
      </c>
      <c r="P101" s="303" t="s">
        <v>720</v>
      </c>
      <c r="Q101" s="304">
        <v>44720</v>
      </c>
      <c r="R101" s="305">
        <v>5.0999999999999996</v>
      </c>
      <c r="S101" s="305">
        <v>15.955093230689689</v>
      </c>
      <c r="T101" s="305">
        <v>24.37009323068969</v>
      </c>
      <c r="U101" s="305">
        <v>3.4</v>
      </c>
      <c r="V101" s="305">
        <v>10.636728820459791</v>
      </c>
      <c r="W101" s="305">
        <v>16.24672882045979</v>
      </c>
      <c r="X101" s="305">
        <v>1.7</v>
      </c>
      <c r="Y101" s="305">
        <v>5.318364410229897</v>
      </c>
      <c r="Z101" s="305">
        <v>8.1233644102298967</v>
      </c>
      <c r="AA101" s="306"/>
      <c r="AB101" s="309" t="s">
        <v>527</v>
      </c>
      <c r="AC101" s="309" t="s">
        <v>60</v>
      </c>
      <c r="AD101" s="314">
        <v>0.16800000000000001</v>
      </c>
      <c r="AE101" s="311">
        <v>0.33600000000000002</v>
      </c>
      <c r="AF101" s="315"/>
      <c r="AG101" s="306"/>
      <c r="AH101" s="313" t="s">
        <v>528</v>
      </c>
      <c r="AI101" s="286" t="s">
        <v>529</v>
      </c>
      <c r="AJ101" s="306"/>
      <c r="AK101" s="287"/>
      <c r="AL101" s="306"/>
      <c r="AM101" s="48">
        <v>33.6</v>
      </c>
      <c r="AN101" s="191" t="s">
        <v>671</v>
      </c>
      <c r="AO101" s="191" t="s">
        <v>680</v>
      </c>
    </row>
    <row r="102" spans="1:41" x14ac:dyDescent="0.25">
      <c r="A102" s="48">
        <v>97</v>
      </c>
      <c r="B102" s="299"/>
      <c r="C102" s="300"/>
      <c r="D102" s="300"/>
      <c r="E102" s="300"/>
      <c r="F102" s="300"/>
      <c r="G102" s="300"/>
      <c r="H102" s="300"/>
      <c r="I102" s="300"/>
      <c r="J102" s="300"/>
      <c r="K102" s="301" t="s">
        <v>683</v>
      </c>
      <c r="L102" s="302" t="s">
        <v>1046</v>
      </c>
      <c r="M102" s="303" t="s">
        <v>706</v>
      </c>
      <c r="N102" s="303">
        <v>8.8000000000000007</v>
      </c>
      <c r="O102" s="303">
        <v>57.7</v>
      </c>
      <c r="P102" s="303" t="s">
        <v>746</v>
      </c>
      <c r="Q102" s="304">
        <v>44720</v>
      </c>
      <c r="R102" s="305">
        <v>6.6000000000000014</v>
      </c>
      <c r="S102" s="305">
        <v>21.887699884866841</v>
      </c>
      <c r="T102" s="305">
        <v>32.777699884866848</v>
      </c>
      <c r="U102" s="305">
        <v>4.4000000000000004</v>
      </c>
      <c r="V102" s="305">
        <v>14.59179992324456</v>
      </c>
      <c r="W102" s="305">
        <v>21.85179992324456</v>
      </c>
      <c r="X102" s="305">
        <v>2.2000000000000002</v>
      </c>
      <c r="Y102" s="305">
        <v>7.2958999616222817</v>
      </c>
      <c r="Z102" s="305">
        <v>10.92589996162228</v>
      </c>
      <c r="AA102" s="306"/>
      <c r="AB102" s="307"/>
      <c r="AC102" s="307"/>
      <c r="AD102" s="307"/>
      <c r="AE102" s="307"/>
      <c r="AF102" s="307"/>
      <c r="AG102" s="306"/>
      <c r="AH102" s="284"/>
      <c r="AI102" s="284"/>
      <c r="AJ102" s="306"/>
      <c r="AK102" s="285"/>
      <c r="AL102" s="306"/>
      <c r="AM102" s="48"/>
      <c r="AN102" s="191"/>
      <c r="AO102" s="191"/>
    </row>
    <row r="103" spans="1:41" x14ac:dyDescent="0.25">
      <c r="A103" s="48">
        <v>98</v>
      </c>
      <c r="B103" s="299" t="s">
        <v>1047</v>
      </c>
      <c r="C103" s="300"/>
      <c r="D103" s="308"/>
      <c r="E103" s="300"/>
      <c r="F103" s="300"/>
      <c r="G103" s="300"/>
      <c r="H103" s="308"/>
      <c r="I103" s="300"/>
      <c r="J103" s="300"/>
      <c r="K103" s="301" t="s">
        <v>683</v>
      </c>
      <c r="L103" s="302" t="s">
        <v>1048</v>
      </c>
      <c r="M103" s="303" t="s">
        <v>706</v>
      </c>
      <c r="N103" s="303">
        <v>7.1</v>
      </c>
      <c r="O103" s="303">
        <v>46.2</v>
      </c>
      <c r="P103" s="303" t="s">
        <v>720</v>
      </c>
      <c r="Q103" s="304">
        <v>44720</v>
      </c>
      <c r="R103" s="305">
        <v>5.3249999999999993</v>
      </c>
      <c r="S103" s="305">
        <v>17.528392146742949</v>
      </c>
      <c r="T103" s="305">
        <v>26.314642146742951</v>
      </c>
      <c r="U103" s="305">
        <v>3.55</v>
      </c>
      <c r="V103" s="305">
        <v>11.685594764495301</v>
      </c>
      <c r="W103" s="305">
        <v>17.543094764495301</v>
      </c>
      <c r="X103" s="305">
        <v>1.7749999999999999</v>
      </c>
      <c r="Y103" s="305">
        <v>5.8427973822476504</v>
      </c>
      <c r="Z103" s="305">
        <v>8.7715473822476504</v>
      </c>
      <c r="AA103" s="306"/>
      <c r="AB103" s="309" t="s">
        <v>524</v>
      </c>
      <c r="AC103" s="309" t="s">
        <v>60</v>
      </c>
      <c r="AD103" s="310"/>
      <c r="AE103" s="321"/>
      <c r="AF103" s="315"/>
      <c r="AG103" s="306"/>
      <c r="AH103" s="313" t="s">
        <v>525</v>
      </c>
      <c r="AI103" s="286" t="s">
        <v>526</v>
      </c>
      <c r="AJ103" s="306"/>
      <c r="AK103" s="287"/>
      <c r="AL103" s="306"/>
      <c r="AM103" s="48">
        <v>33.6</v>
      </c>
      <c r="AN103" s="191" t="s">
        <v>671</v>
      </c>
      <c r="AO103" s="191" t="s">
        <v>680</v>
      </c>
    </row>
    <row r="104" spans="1:41" x14ac:dyDescent="0.25">
      <c r="A104" s="48">
        <v>99</v>
      </c>
      <c r="B104" s="299" t="s">
        <v>1049</v>
      </c>
      <c r="C104" s="300" t="s">
        <v>1050</v>
      </c>
      <c r="D104" s="308" t="s">
        <v>735</v>
      </c>
      <c r="E104" s="308" t="s">
        <v>735</v>
      </c>
      <c r="F104" s="300" t="s">
        <v>913</v>
      </c>
      <c r="G104" s="300" t="s">
        <v>1051</v>
      </c>
      <c r="H104" s="300" t="s">
        <v>1052</v>
      </c>
      <c r="I104" s="300" t="s">
        <v>916</v>
      </c>
      <c r="J104" s="300" t="s">
        <v>1053</v>
      </c>
      <c r="K104" s="301" t="s">
        <v>683</v>
      </c>
      <c r="L104" s="302" t="s">
        <v>1054</v>
      </c>
      <c r="M104" s="303" t="s">
        <v>706</v>
      </c>
      <c r="N104" s="303">
        <v>2.6</v>
      </c>
      <c r="O104" s="303">
        <v>4.5999999999999996</v>
      </c>
      <c r="P104" s="303" t="s">
        <v>707</v>
      </c>
      <c r="Q104" s="304">
        <v>44720</v>
      </c>
      <c r="R104" s="305">
        <v>1.95</v>
      </c>
      <c r="S104" s="305">
        <v>1.9814767220434359</v>
      </c>
      <c r="T104" s="305">
        <v>5.1989767220434366</v>
      </c>
      <c r="U104" s="305">
        <v>1.3</v>
      </c>
      <c r="V104" s="305">
        <v>1.3209844813622911</v>
      </c>
      <c r="W104" s="305">
        <v>3.4659844813622911</v>
      </c>
      <c r="X104" s="305">
        <v>0.65</v>
      </c>
      <c r="Y104" s="305">
        <v>0.66049224068114532</v>
      </c>
      <c r="Z104" s="305">
        <v>1.7329922406811451</v>
      </c>
      <c r="AA104" s="306"/>
      <c r="AB104" s="309" t="s">
        <v>530</v>
      </c>
      <c r="AC104" s="309" t="s">
        <v>60</v>
      </c>
      <c r="AD104" s="310"/>
      <c r="AE104" s="311">
        <v>3.6299999999999999E-2</v>
      </c>
      <c r="AF104" s="312">
        <v>5.3999999999999999E-2</v>
      </c>
      <c r="AG104" s="306"/>
      <c r="AH104" s="313" t="s">
        <v>533</v>
      </c>
      <c r="AI104" s="286" t="s">
        <v>534</v>
      </c>
      <c r="AJ104" s="306"/>
      <c r="AK104" s="287"/>
      <c r="AL104" s="306"/>
      <c r="AM104" s="48">
        <v>10</v>
      </c>
      <c r="AN104" s="191" t="s">
        <v>671</v>
      </c>
      <c r="AO104" s="191" t="s">
        <v>52</v>
      </c>
    </row>
    <row r="105" spans="1:41" x14ac:dyDescent="0.25">
      <c r="A105" s="48">
        <v>100</v>
      </c>
      <c r="B105" s="299"/>
      <c r="C105" s="300"/>
      <c r="D105" s="300"/>
      <c r="E105" s="300"/>
      <c r="F105" s="300"/>
      <c r="G105" s="300"/>
      <c r="H105" s="300"/>
      <c r="I105" s="300"/>
      <c r="J105" s="300"/>
      <c r="K105" s="301" t="s">
        <v>683</v>
      </c>
      <c r="L105" s="302" t="s">
        <v>1055</v>
      </c>
      <c r="M105" s="303" t="s">
        <v>718</v>
      </c>
      <c r="N105" s="303">
        <v>1.6</v>
      </c>
      <c r="O105" s="303">
        <v>4.2</v>
      </c>
      <c r="P105" s="303" t="s">
        <v>707</v>
      </c>
      <c r="Q105" s="304">
        <v>44720</v>
      </c>
      <c r="R105" s="305">
        <v>1.2</v>
      </c>
      <c r="S105" s="305">
        <v>1.685415379068318</v>
      </c>
      <c r="T105" s="305">
        <v>3.665415379068317</v>
      </c>
      <c r="U105" s="305">
        <v>0.8</v>
      </c>
      <c r="V105" s="305">
        <v>1.123610252712212</v>
      </c>
      <c r="W105" s="305">
        <v>2.4436102527122121</v>
      </c>
      <c r="X105" s="305">
        <v>0.4</v>
      </c>
      <c r="Y105" s="305">
        <v>0.5618051263561058</v>
      </c>
      <c r="Z105" s="305">
        <v>1.2218051263561061</v>
      </c>
      <c r="AA105" s="306"/>
      <c r="AB105" s="307"/>
      <c r="AC105" s="307"/>
      <c r="AD105" s="307"/>
      <c r="AE105" s="307"/>
      <c r="AF105" s="307"/>
      <c r="AG105" s="306"/>
      <c r="AH105" s="284"/>
      <c r="AI105" s="284"/>
      <c r="AJ105" s="306"/>
      <c r="AK105" s="285"/>
      <c r="AL105" s="306"/>
      <c r="AM105" s="48"/>
      <c r="AN105" s="191"/>
      <c r="AO105" s="191"/>
    </row>
    <row r="106" spans="1:41" x14ac:dyDescent="0.25">
      <c r="A106" s="48">
        <v>101</v>
      </c>
      <c r="B106" s="299" t="s">
        <v>1056</v>
      </c>
      <c r="C106" s="300"/>
      <c r="D106" s="300"/>
      <c r="E106" s="300"/>
      <c r="F106" s="300"/>
      <c r="G106" s="300"/>
      <c r="H106" s="300"/>
      <c r="I106" s="300"/>
      <c r="J106" s="300"/>
      <c r="K106" s="301" t="s">
        <v>683</v>
      </c>
      <c r="L106" s="302" t="s">
        <v>1056</v>
      </c>
      <c r="M106" s="303" t="s">
        <v>706</v>
      </c>
      <c r="N106" s="303">
        <v>30.1</v>
      </c>
      <c r="O106" s="303">
        <v>41.6</v>
      </c>
      <c r="P106" s="303" t="s">
        <v>1057</v>
      </c>
      <c r="Q106" s="304">
        <v>44720</v>
      </c>
      <c r="R106" s="305">
        <v>22.574999999999999</v>
      </c>
      <c r="S106" s="305">
        <v>19.255327996427379</v>
      </c>
      <c r="T106" s="316">
        <v>56.504077996427377</v>
      </c>
      <c r="U106" s="305">
        <v>15.05</v>
      </c>
      <c r="V106" s="305">
        <v>12.83688533095159</v>
      </c>
      <c r="W106" s="305">
        <v>37.669385330951577</v>
      </c>
      <c r="X106" s="305">
        <v>7.5250000000000004</v>
      </c>
      <c r="Y106" s="305">
        <v>6.4184426654757933</v>
      </c>
      <c r="Z106" s="305">
        <v>18.834692665475789</v>
      </c>
      <c r="AA106" s="306"/>
      <c r="AB106" s="309" t="s">
        <v>549</v>
      </c>
      <c r="AC106" s="309" t="s">
        <v>78</v>
      </c>
      <c r="AD106" s="310"/>
      <c r="AE106" s="321"/>
      <c r="AF106" s="315"/>
      <c r="AG106" s="306"/>
      <c r="AH106" s="313"/>
      <c r="AI106" s="286"/>
      <c r="AJ106" s="306"/>
      <c r="AK106" s="287"/>
      <c r="AL106" s="306"/>
      <c r="AM106" s="48">
        <v>56.5</v>
      </c>
      <c r="AN106" s="191" t="s">
        <v>743</v>
      </c>
      <c r="AO106" s="191" t="s">
        <v>744</v>
      </c>
    </row>
    <row r="107" spans="1:41" x14ac:dyDescent="0.25">
      <c r="A107" s="48">
        <v>102</v>
      </c>
      <c r="B107" s="299"/>
      <c r="C107" s="300"/>
      <c r="D107" s="300"/>
      <c r="E107" s="300"/>
      <c r="F107" s="300"/>
      <c r="G107" s="300"/>
      <c r="H107" s="300"/>
      <c r="I107" s="300"/>
      <c r="J107" s="300"/>
      <c r="K107" s="301" t="s">
        <v>683</v>
      </c>
      <c r="L107" s="302" t="s">
        <v>1058</v>
      </c>
      <c r="M107" s="303" t="s">
        <v>718</v>
      </c>
      <c r="N107" s="303">
        <v>1.7</v>
      </c>
      <c r="O107" s="303">
        <v>3.3</v>
      </c>
      <c r="P107" s="303" t="s">
        <v>707</v>
      </c>
      <c r="Q107" s="304">
        <v>44720</v>
      </c>
      <c r="R107" s="305">
        <v>1.2749999999999999</v>
      </c>
      <c r="S107" s="305">
        <v>1.3920533394952941</v>
      </c>
      <c r="T107" s="305">
        <v>3.4958033394952941</v>
      </c>
      <c r="U107" s="305">
        <v>0.85</v>
      </c>
      <c r="V107" s="305">
        <v>0.92803555966352924</v>
      </c>
      <c r="W107" s="305">
        <v>2.3305355596635291</v>
      </c>
      <c r="X107" s="305">
        <v>0.42499999999999999</v>
      </c>
      <c r="Y107" s="305">
        <v>0.46401777983176462</v>
      </c>
      <c r="Z107" s="305">
        <v>1.165267779831765</v>
      </c>
      <c r="AA107" s="306"/>
      <c r="AB107" s="307"/>
      <c r="AC107" s="307"/>
      <c r="AD107" s="307"/>
      <c r="AE107" s="307"/>
      <c r="AF107" s="307"/>
      <c r="AG107" s="306"/>
      <c r="AH107" s="284"/>
      <c r="AI107" s="284"/>
      <c r="AJ107" s="306"/>
      <c r="AK107" s="285"/>
      <c r="AL107" s="306"/>
      <c r="AM107" s="48"/>
      <c r="AN107" s="191"/>
      <c r="AO107" s="191"/>
    </row>
    <row r="108" spans="1:41" x14ac:dyDescent="0.25">
      <c r="A108" s="48">
        <v>103</v>
      </c>
      <c r="B108" s="299"/>
      <c r="C108" s="300"/>
      <c r="D108" s="300"/>
      <c r="E108" s="300"/>
      <c r="F108" s="300"/>
      <c r="G108" s="300"/>
      <c r="H108" s="300"/>
      <c r="I108" s="300"/>
      <c r="J108" s="300"/>
      <c r="K108" s="301" t="s">
        <v>683</v>
      </c>
      <c r="L108" s="302" t="s">
        <v>1059</v>
      </c>
      <c r="M108" s="303" t="s">
        <v>718</v>
      </c>
      <c r="N108" s="303">
        <v>9.6999999999999993</v>
      </c>
      <c r="O108" s="303">
        <v>27.1</v>
      </c>
      <c r="P108" s="303" t="s">
        <v>707</v>
      </c>
      <c r="Q108" s="304">
        <v>44720</v>
      </c>
      <c r="R108" s="305">
        <v>7.2749999999999986</v>
      </c>
      <c r="S108" s="305">
        <v>10.79387847346819</v>
      </c>
      <c r="T108" s="305">
        <v>22.79762847346819</v>
      </c>
      <c r="U108" s="305">
        <v>4.8499999999999996</v>
      </c>
      <c r="V108" s="305">
        <v>7.1959189823121266</v>
      </c>
      <c r="W108" s="305">
        <v>15.198418982312131</v>
      </c>
      <c r="X108" s="305">
        <v>2.4249999999999998</v>
      </c>
      <c r="Y108" s="305">
        <v>3.5979594911560642</v>
      </c>
      <c r="Z108" s="305">
        <v>7.5992094911560626</v>
      </c>
      <c r="AA108" s="306"/>
      <c r="AB108" s="307"/>
      <c r="AC108" s="307"/>
      <c r="AD108" s="307"/>
      <c r="AE108" s="307"/>
      <c r="AF108" s="307"/>
      <c r="AG108" s="306"/>
      <c r="AH108" s="284"/>
      <c r="AI108" s="284"/>
      <c r="AJ108" s="306"/>
      <c r="AK108" s="285"/>
      <c r="AL108" s="306"/>
      <c r="AM108" s="48"/>
      <c r="AN108" s="191"/>
      <c r="AO108" s="191"/>
    </row>
    <row r="109" spans="1:41" x14ac:dyDescent="0.25">
      <c r="A109" s="48">
        <v>104</v>
      </c>
      <c r="B109" s="299"/>
      <c r="C109" s="300"/>
      <c r="D109" s="300"/>
      <c r="E109" s="300"/>
      <c r="F109" s="300"/>
      <c r="G109" s="300"/>
      <c r="H109" s="300"/>
      <c r="I109" s="300"/>
      <c r="J109" s="300"/>
      <c r="K109" s="301" t="s">
        <v>683</v>
      </c>
      <c r="L109" s="302" t="s">
        <v>1060</v>
      </c>
      <c r="M109" s="303" t="s">
        <v>706</v>
      </c>
      <c r="N109" s="303">
        <v>10.199999999999999</v>
      </c>
      <c r="O109" s="303">
        <v>32.700000000000003</v>
      </c>
      <c r="P109" s="303" t="s">
        <v>806</v>
      </c>
      <c r="Q109" s="304">
        <v>44720</v>
      </c>
      <c r="R109" s="305">
        <v>7.6499999999999986</v>
      </c>
      <c r="S109" s="305">
        <v>12.84521433258317</v>
      </c>
      <c r="T109" s="305">
        <v>25.467714332583171</v>
      </c>
      <c r="U109" s="305">
        <v>5.0999999999999996</v>
      </c>
      <c r="V109" s="305">
        <v>8.5634762217221123</v>
      </c>
      <c r="W109" s="305">
        <v>16.978476221722111</v>
      </c>
      <c r="X109" s="305">
        <v>2.5499999999999998</v>
      </c>
      <c r="Y109" s="305">
        <v>4.2817381108610562</v>
      </c>
      <c r="Z109" s="305">
        <v>8.4892381108610557</v>
      </c>
      <c r="AA109" s="306"/>
      <c r="AB109" s="307"/>
      <c r="AC109" s="307"/>
      <c r="AD109" s="307"/>
      <c r="AE109" s="307"/>
      <c r="AF109" s="307"/>
      <c r="AG109" s="306"/>
      <c r="AH109" s="284"/>
      <c r="AI109" s="284"/>
      <c r="AJ109" s="306"/>
      <c r="AK109" s="285"/>
      <c r="AL109" s="306"/>
      <c r="AM109" s="48"/>
      <c r="AN109" s="191"/>
      <c r="AO109" s="191"/>
    </row>
    <row r="110" spans="1:41" x14ac:dyDescent="0.25">
      <c r="A110" s="48">
        <v>105</v>
      </c>
      <c r="B110" s="299"/>
      <c r="C110" s="300"/>
      <c r="D110" s="300"/>
      <c r="E110" s="300"/>
      <c r="F110" s="300"/>
      <c r="G110" s="300"/>
      <c r="H110" s="300"/>
      <c r="I110" s="300"/>
      <c r="J110" s="300"/>
      <c r="K110" s="301" t="s">
        <v>683</v>
      </c>
      <c r="L110" s="302" t="s">
        <v>561</v>
      </c>
      <c r="M110" s="303" t="s">
        <v>706</v>
      </c>
      <c r="N110" s="303">
        <v>7.7</v>
      </c>
      <c r="O110" s="303">
        <v>11.3</v>
      </c>
      <c r="P110" s="303" t="s">
        <v>707</v>
      </c>
      <c r="Q110" s="304">
        <v>44720</v>
      </c>
      <c r="R110" s="305">
        <v>5.7750000000000004</v>
      </c>
      <c r="S110" s="305">
        <v>5.1277736396997868</v>
      </c>
      <c r="T110" s="305">
        <v>14.65652363969979</v>
      </c>
      <c r="U110" s="305">
        <v>3.85</v>
      </c>
      <c r="V110" s="305">
        <v>3.4185157597998579</v>
      </c>
      <c r="W110" s="305">
        <v>9.7710157597998588</v>
      </c>
      <c r="X110" s="305">
        <v>1.925</v>
      </c>
      <c r="Y110" s="305">
        <v>1.7092578798999289</v>
      </c>
      <c r="Z110" s="305">
        <v>4.8855078798999294</v>
      </c>
      <c r="AA110" s="306"/>
      <c r="AB110" s="307"/>
      <c r="AC110" s="307"/>
      <c r="AD110" s="307"/>
      <c r="AE110" s="307"/>
      <c r="AF110" s="307"/>
      <c r="AG110" s="306"/>
      <c r="AH110" s="284"/>
      <c r="AI110" s="284"/>
      <c r="AJ110" s="306"/>
      <c r="AK110" s="285"/>
      <c r="AL110" s="306"/>
      <c r="AM110" s="48"/>
      <c r="AN110" s="191"/>
      <c r="AO110" s="191"/>
    </row>
    <row r="111" spans="1:41" x14ac:dyDescent="0.25">
      <c r="A111" s="48">
        <v>106</v>
      </c>
      <c r="B111" s="299" t="s">
        <v>1061</v>
      </c>
      <c r="C111" s="300" t="s">
        <v>1062</v>
      </c>
      <c r="D111" s="308" t="s">
        <v>1063</v>
      </c>
      <c r="E111" s="300"/>
      <c r="F111" s="300"/>
      <c r="G111" s="300" t="s">
        <v>882</v>
      </c>
      <c r="H111" s="308" t="s">
        <v>1063</v>
      </c>
      <c r="I111" s="300"/>
      <c r="J111" s="300" t="s">
        <v>1064</v>
      </c>
      <c r="K111" s="301" t="s">
        <v>683</v>
      </c>
      <c r="L111" s="302" t="s">
        <v>1065</v>
      </c>
      <c r="M111" s="303" t="s">
        <v>706</v>
      </c>
      <c r="N111" s="303">
        <v>9.6</v>
      </c>
      <c r="O111" s="303">
        <v>35.5</v>
      </c>
      <c r="P111" s="303" t="s">
        <v>707</v>
      </c>
      <c r="Q111" s="304">
        <v>44720</v>
      </c>
      <c r="R111" s="305">
        <v>7.1999999999999993</v>
      </c>
      <c r="S111" s="305">
        <v>13.790672799033411</v>
      </c>
      <c r="T111" s="305">
        <v>25.670672799033412</v>
      </c>
      <c r="U111" s="305">
        <v>4.8</v>
      </c>
      <c r="V111" s="305">
        <v>9.1937818660222739</v>
      </c>
      <c r="W111" s="305">
        <v>17.113781866022268</v>
      </c>
      <c r="X111" s="305">
        <v>2.4</v>
      </c>
      <c r="Y111" s="305">
        <v>4.5968909330111369</v>
      </c>
      <c r="Z111" s="305">
        <v>8.556890933011136</v>
      </c>
      <c r="AA111" s="306"/>
      <c r="AB111" s="309" t="s">
        <v>563</v>
      </c>
      <c r="AC111" s="309" t="s">
        <v>60</v>
      </c>
      <c r="AD111" s="310"/>
      <c r="AE111" s="311">
        <v>0.20419999999999999</v>
      </c>
      <c r="AF111" s="315"/>
      <c r="AG111" s="306"/>
      <c r="AH111" s="313" t="s">
        <v>564</v>
      </c>
      <c r="AI111" s="286" t="s">
        <v>565</v>
      </c>
      <c r="AJ111" s="306"/>
      <c r="AK111" s="287"/>
      <c r="AL111" s="306"/>
      <c r="AM111" s="48">
        <v>20.399999999999999</v>
      </c>
      <c r="AN111" s="191" t="s">
        <v>671</v>
      </c>
      <c r="AO111" s="191" t="s">
        <v>680</v>
      </c>
    </row>
    <row r="112" spans="1:41" x14ac:dyDescent="0.25">
      <c r="A112" s="48">
        <v>107</v>
      </c>
      <c r="B112" s="299" t="s">
        <v>1066</v>
      </c>
      <c r="C112" s="300" t="s">
        <v>566</v>
      </c>
      <c r="D112" s="300" t="s">
        <v>1067</v>
      </c>
      <c r="E112" s="300" t="s">
        <v>1067</v>
      </c>
      <c r="F112" s="300" t="s">
        <v>736</v>
      </c>
      <c r="G112" s="308" t="s">
        <v>1068</v>
      </c>
      <c r="H112" s="300" t="s">
        <v>1069</v>
      </c>
      <c r="I112" s="300" t="s">
        <v>1070</v>
      </c>
      <c r="J112" s="300" t="s">
        <v>1071</v>
      </c>
      <c r="K112" s="301" t="s">
        <v>683</v>
      </c>
      <c r="L112" s="302" t="s">
        <v>566</v>
      </c>
      <c r="M112" s="303" t="s">
        <v>706</v>
      </c>
      <c r="N112" s="303">
        <v>0.5</v>
      </c>
      <c r="O112" s="303">
        <v>0.9</v>
      </c>
      <c r="P112" s="303" t="s">
        <v>707</v>
      </c>
      <c r="Q112" s="304">
        <v>44720</v>
      </c>
      <c r="R112" s="305">
        <v>0.375</v>
      </c>
      <c r="S112" s="305">
        <v>0.3860861302870125</v>
      </c>
      <c r="T112" s="305">
        <v>1.0048361302870119</v>
      </c>
      <c r="U112" s="305">
        <v>0.25</v>
      </c>
      <c r="V112" s="305">
        <v>0.257390753524675</v>
      </c>
      <c r="W112" s="305">
        <v>0.66989075352467498</v>
      </c>
      <c r="X112" s="305">
        <v>0.125</v>
      </c>
      <c r="Y112" s="305">
        <v>0.1286953767623375</v>
      </c>
      <c r="Z112" s="305">
        <v>0.33494537676233749</v>
      </c>
      <c r="AA112" s="306"/>
      <c r="AB112" s="309" t="s">
        <v>566</v>
      </c>
      <c r="AC112" s="309" t="s">
        <v>60</v>
      </c>
      <c r="AD112" s="310"/>
      <c r="AE112" s="311">
        <v>7.3000000000000001E-3</v>
      </c>
      <c r="AF112" s="312">
        <v>1.0999999999999999E-2</v>
      </c>
      <c r="AG112" s="306"/>
      <c r="AH112" s="313" t="s">
        <v>568</v>
      </c>
      <c r="AI112" s="286" t="s">
        <v>569</v>
      </c>
      <c r="AJ112" s="306"/>
      <c r="AK112" s="287"/>
      <c r="AL112" s="306"/>
      <c r="AM112" s="48">
        <v>3.6</v>
      </c>
      <c r="AN112" s="191" t="s">
        <v>794</v>
      </c>
      <c r="AO112" s="191" t="s">
        <v>716</v>
      </c>
    </row>
    <row r="113" spans="1:41" x14ac:dyDescent="0.25">
      <c r="A113" s="48">
        <v>108</v>
      </c>
      <c r="B113" s="299"/>
      <c r="C113" s="300"/>
      <c r="D113" s="300"/>
      <c r="E113" s="300"/>
      <c r="F113" s="300"/>
      <c r="G113" s="300"/>
      <c r="H113" s="300"/>
      <c r="I113" s="300"/>
      <c r="J113" s="300"/>
      <c r="K113" s="301" t="s">
        <v>683</v>
      </c>
      <c r="L113" s="302" t="s">
        <v>1072</v>
      </c>
      <c r="M113" s="303" t="s">
        <v>706</v>
      </c>
      <c r="N113" s="303">
        <v>6.9</v>
      </c>
      <c r="O113" s="303">
        <v>19.100000000000001</v>
      </c>
      <c r="P113" s="303" t="s">
        <v>816</v>
      </c>
      <c r="Q113" s="304">
        <v>44720</v>
      </c>
      <c r="R113" s="305">
        <v>5.1750000000000007</v>
      </c>
      <c r="S113" s="305">
        <v>7.615547419588431</v>
      </c>
      <c r="T113" s="305">
        <v>16.154297419588431</v>
      </c>
      <c r="U113" s="305">
        <v>3.45</v>
      </c>
      <c r="V113" s="305">
        <v>5.0770316130589537</v>
      </c>
      <c r="W113" s="305">
        <v>10.76953161305895</v>
      </c>
      <c r="X113" s="305">
        <v>1.7250000000000001</v>
      </c>
      <c r="Y113" s="305">
        <v>2.5385158065294768</v>
      </c>
      <c r="Z113" s="305">
        <v>5.3847658065294768</v>
      </c>
      <c r="AA113" s="306"/>
      <c r="AB113" s="307"/>
      <c r="AC113" s="307"/>
      <c r="AD113" s="307"/>
      <c r="AE113" s="307"/>
      <c r="AF113" s="307"/>
      <c r="AG113" s="306"/>
      <c r="AH113" s="284"/>
      <c r="AI113" s="284"/>
      <c r="AJ113" s="306"/>
      <c r="AK113" s="285"/>
      <c r="AL113" s="306"/>
      <c r="AM113" s="48"/>
      <c r="AN113" s="191"/>
      <c r="AO113" s="191"/>
    </row>
    <row r="114" spans="1:41" x14ac:dyDescent="0.25">
      <c r="A114" s="48">
        <v>109</v>
      </c>
      <c r="B114" s="299"/>
      <c r="C114" s="300"/>
      <c r="D114" s="300"/>
      <c r="E114" s="300"/>
      <c r="F114" s="300"/>
      <c r="G114" s="300"/>
      <c r="H114" s="300"/>
      <c r="I114" s="300"/>
      <c r="J114" s="300"/>
      <c r="K114" s="301" t="s">
        <v>683</v>
      </c>
      <c r="L114" s="302" t="s">
        <v>1073</v>
      </c>
      <c r="M114" s="303" t="s">
        <v>706</v>
      </c>
      <c r="N114" s="303">
        <v>4.2</v>
      </c>
      <c r="O114" s="303">
        <v>4.4000000000000004</v>
      </c>
      <c r="P114" s="303" t="s">
        <v>719</v>
      </c>
      <c r="Q114" s="304">
        <v>44720</v>
      </c>
      <c r="R114" s="305">
        <v>3.15</v>
      </c>
      <c r="S114" s="305">
        <v>2.2810359488618319</v>
      </c>
      <c r="T114" s="305">
        <v>7.4785359488618326</v>
      </c>
      <c r="U114" s="305">
        <v>2.1</v>
      </c>
      <c r="V114" s="305">
        <v>1.5206906325745551</v>
      </c>
      <c r="W114" s="305">
        <v>4.9856906325745536</v>
      </c>
      <c r="X114" s="305">
        <v>1.05</v>
      </c>
      <c r="Y114" s="305">
        <v>0.76034531628727742</v>
      </c>
      <c r="Z114" s="305">
        <v>2.4928453162872768</v>
      </c>
      <c r="AA114" s="306"/>
      <c r="AB114" s="307"/>
      <c r="AC114" s="307"/>
      <c r="AD114" s="307"/>
      <c r="AE114" s="307"/>
      <c r="AF114" s="307"/>
      <c r="AG114" s="306"/>
      <c r="AH114" s="284"/>
      <c r="AI114" s="284"/>
      <c r="AJ114" s="306"/>
      <c r="AK114" s="285"/>
      <c r="AL114" s="306"/>
      <c r="AM114" s="48"/>
      <c r="AN114" s="191"/>
      <c r="AO114" s="191"/>
    </row>
    <row r="115" spans="1:41" x14ac:dyDescent="0.25">
      <c r="A115" s="48">
        <v>110</v>
      </c>
      <c r="B115" s="299"/>
      <c r="C115" s="300"/>
      <c r="D115" s="300"/>
      <c r="E115" s="300"/>
      <c r="F115" s="300"/>
      <c r="G115" s="300"/>
      <c r="H115" s="300"/>
      <c r="I115" s="300"/>
      <c r="J115" s="300"/>
      <c r="K115" s="301" t="s">
        <v>683</v>
      </c>
      <c r="L115" s="302" t="s">
        <v>1074</v>
      </c>
      <c r="M115" s="303" t="s">
        <v>706</v>
      </c>
      <c r="N115" s="303">
        <v>10.5</v>
      </c>
      <c r="O115" s="303">
        <v>30.4</v>
      </c>
      <c r="P115" s="303" t="s">
        <v>806</v>
      </c>
      <c r="Q115" s="304">
        <v>44720</v>
      </c>
      <c r="R115" s="305">
        <v>7.875</v>
      </c>
      <c r="S115" s="305">
        <v>12.060841854945281</v>
      </c>
      <c r="T115" s="305">
        <v>25.054591854945279</v>
      </c>
      <c r="U115" s="305">
        <v>5.25</v>
      </c>
      <c r="V115" s="305">
        <v>8.0405612366301895</v>
      </c>
      <c r="W115" s="305">
        <v>16.703061236630191</v>
      </c>
      <c r="X115" s="305">
        <v>2.625</v>
      </c>
      <c r="Y115" s="305">
        <v>4.0202806183150948</v>
      </c>
      <c r="Z115" s="305">
        <v>8.3515306183150955</v>
      </c>
      <c r="AA115" s="306"/>
      <c r="AB115" s="307"/>
      <c r="AC115" s="307"/>
      <c r="AD115" s="307"/>
      <c r="AE115" s="307"/>
      <c r="AF115" s="307"/>
      <c r="AG115" s="306"/>
      <c r="AH115" s="284"/>
      <c r="AI115" s="284"/>
      <c r="AJ115" s="306"/>
      <c r="AK115" s="285"/>
      <c r="AL115" s="306"/>
      <c r="AM115" s="48"/>
      <c r="AN115" s="191"/>
      <c r="AO115" s="191"/>
    </row>
    <row r="116" spans="1:41" x14ac:dyDescent="0.25">
      <c r="A116" s="48">
        <v>111</v>
      </c>
      <c r="B116" s="299"/>
      <c r="C116" s="300"/>
      <c r="D116" s="300"/>
      <c r="E116" s="300"/>
      <c r="F116" s="300"/>
      <c r="G116" s="300"/>
      <c r="H116" s="300"/>
      <c r="I116" s="300"/>
      <c r="J116" s="300"/>
      <c r="K116" s="301" t="s">
        <v>683</v>
      </c>
      <c r="L116" s="302" t="s">
        <v>1075</v>
      </c>
      <c r="M116" s="303" t="s">
        <v>706</v>
      </c>
      <c r="N116" s="303">
        <v>10.8</v>
      </c>
      <c r="O116" s="303">
        <v>13.3</v>
      </c>
      <c r="P116" s="303" t="s">
        <v>835</v>
      </c>
      <c r="Q116" s="304">
        <v>44720</v>
      </c>
      <c r="R116" s="305">
        <v>8.1000000000000014</v>
      </c>
      <c r="S116" s="305">
        <v>6.4247689647177193</v>
      </c>
      <c r="T116" s="305">
        <v>19.78976896471772</v>
      </c>
      <c r="U116" s="305">
        <v>5.4</v>
      </c>
      <c r="V116" s="305">
        <v>4.2831793098118132</v>
      </c>
      <c r="W116" s="305">
        <v>13.193179309811811</v>
      </c>
      <c r="X116" s="305">
        <v>2.7</v>
      </c>
      <c r="Y116" s="305">
        <v>2.141589654905907</v>
      </c>
      <c r="Z116" s="305">
        <v>6.5965896549059071</v>
      </c>
      <c r="AA116" s="306"/>
      <c r="AB116" s="307"/>
      <c r="AC116" s="307"/>
      <c r="AD116" s="307"/>
      <c r="AE116" s="307"/>
      <c r="AF116" s="307"/>
      <c r="AG116" s="306"/>
      <c r="AH116" s="284"/>
      <c r="AI116" s="284"/>
      <c r="AJ116" s="306"/>
      <c r="AK116" s="285"/>
      <c r="AL116" s="306"/>
      <c r="AM116" s="48"/>
      <c r="AN116" s="191"/>
      <c r="AO116" s="191"/>
    </row>
    <row r="117" spans="1:41" x14ac:dyDescent="0.25">
      <c r="A117" s="48">
        <v>112</v>
      </c>
      <c r="B117" s="299" t="s">
        <v>1076</v>
      </c>
      <c r="C117" s="300" t="s">
        <v>1077</v>
      </c>
      <c r="D117" s="308" t="s">
        <v>730</v>
      </c>
      <c r="E117" s="300"/>
      <c r="F117" s="300" t="s">
        <v>1078</v>
      </c>
      <c r="G117" s="300" t="s">
        <v>1079</v>
      </c>
      <c r="H117" s="300" t="s">
        <v>1080</v>
      </c>
      <c r="I117" s="308" t="s">
        <v>730</v>
      </c>
      <c r="J117" s="300" t="s">
        <v>1081</v>
      </c>
      <c r="K117" s="301" t="s">
        <v>683</v>
      </c>
      <c r="L117" s="302" t="s">
        <v>586</v>
      </c>
      <c r="M117" s="303" t="s">
        <v>706</v>
      </c>
      <c r="N117" s="303">
        <v>12.5</v>
      </c>
      <c r="O117" s="303">
        <v>21.4</v>
      </c>
      <c r="P117" s="303" t="s">
        <v>707</v>
      </c>
      <c r="Q117" s="304">
        <v>44720</v>
      </c>
      <c r="R117" s="305">
        <v>9.375</v>
      </c>
      <c r="S117" s="305">
        <v>9.2937226798522445</v>
      </c>
      <c r="T117" s="305">
        <v>24.762472679852241</v>
      </c>
      <c r="U117" s="305">
        <v>6.25</v>
      </c>
      <c r="V117" s="305">
        <v>6.1958151199014964</v>
      </c>
      <c r="W117" s="305">
        <v>16.5083151199015</v>
      </c>
      <c r="X117" s="305">
        <v>3.125</v>
      </c>
      <c r="Y117" s="305">
        <v>3.0979075599507482</v>
      </c>
      <c r="Z117" s="305">
        <v>8.2541575599507482</v>
      </c>
      <c r="AA117" s="306"/>
      <c r="AB117" s="309" t="s">
        <v>586</v>
      </c>
      <c r="AC117" s="309" t="s">
        <v>60</v>
      </c>
      <c r="AD117" s="310"/>
      <c r="AE117" s="311">
        <v>0.1361</v>
      </c>
      <c r="AF117" s="315"/>
      <c r="AG117" s="306"/>
      <c r="AH117" s="313" t="s">
        <v>587</v>
      </c>
      <c r="AI117" s="286" t="s">
        <v>588</v>
      </c>
      <c r="AJ117" s="306"/>
      <c r="AK117" s="287"/>
      <c r="AL117" s="306"/>
      <c r="AM117" s="48">
        <v>23</v>
      </c>
      <c r="AN117" s="191" t="s">
        <v>671</v>
      </c>
      <c r="AO117" s="191" t="s">
        <v>681</v>
      </c>
    </row>
    <row r="118" spans="1:41" x14ac:dyDescent="0.25">
      <c r="A118" s="48">
        <v>113</v>
      </c>
      <c r="B118" s="299"/>
      <c r="C118" s="300"/>
      <c r="D118" s="300"/>
      <c r="E118" s="300"/>
      <c r="F118" s="300"/>
      <c r="G118" s="300"/>
      <c r="H118" s="300"/>
      <c r="I118" s="300"/>
      <c r="J118" s="300"/>
      <c r="K118" s="301" t="s">
        <v>683</v>
      </c>
      <c r="L118" s="302" t="s">
        <v>1082</v>
      </c>
      <c r="M118" s="303" t="s">
        <v>706</v>
      </c>
      <c r="N118" s="303">
        <v>21.9</v>
      </c>
      <c r="O118" s="303">
        <v>29</v>
      </c>
      <c r="P118" s="303" t="s">
        <v>707</v>
      </c>
      <c r="Q118" s="304">
        <v>44720</v>
      </c>
      <c r="R118" s="305">
        <v>16.425000000000001</v>
      </c>
      <c r="S118" s="305">
        <v>13.62757429809135</v>
      </c>
      <c r="T118" s="305">
        <v>40.728824298091347</v>
      </c>
      <c r="U118" s="305">
        <v>10.95</v>
      </c>
      <c r="V118" s="305">
        <v>9.0850495320609017</v>
      </c>
      <c r="W118" s="305">
        <v>27.152549532060899</v>
      </c>
      <c r="X118" s="305">
        <v>5.4749999999999996</v>
      </c>
      <c r="Y118" s="305">
        <v>4.5425247660304509</v>
      </c>
      <c r="Z118" s="305">
        <v>13.576274766030449</v>
      </c>
      <c r="AA118" s="306"/>
      <c r="AB118" s="307"/>
      <c r="AC118" s="307"/>
      <c r="AD118" s="307"/>
      <c r="AE118" s="307"/>
      <c r="AF118" s="307"/>
      <c r="AG118" s="306"/>
      <c r="AH118" s="284"/>
      <c r="AI118" s="284"/>
      <c r="AJ118" s="306"/>
      <c r="AK118" s="285"/>
      <c r="AL118" s="306"/>
      <c r="AM118" s="48"/>
      <c r="AN118" s="191"/>
      <c r="AO118" s="191"/>
    </row>
    <row r="119" spans="1:41" x14ac:dyDescent="0.25">
      <c r="A119" s="48">
        <v>114</v>
      </c>
      <c r="B119" s="299"/>
      <c r="C119" s="300"/>
      <c r="D119" s="300"/>
      <c r="E119" s="300"/>
      <c r="F119" s="300"/>
      <c r="G119" s="300"/>
      <c r="H119" s="300"/>
      <c r="I119" s="300"/>
      <c r="J119" s="300"/>
      <c r="K119" s="301" t="s">
        <v>683</v>
      </c>
      <c r="L119" s="302" t="s">
        <v>1083</v>
      </c>
      <c r="M119" s="303" t="s">
        <v>718</v>
      </c>
      <c r="N119" s="303">
        <v>7.5</v>
      </c>
      <c r="O119" s="303">
        <v>18.600000000000001</v>
      </c>
      <c r="P119" s="303" t="s">
        <v>707</v>
      </c>
      <c r="Q119" s="304">
        <v>44720</v>
      </c>
      <c r="R119" s="305">
        <v>5.625</v>
      </c>
      <c r="S119" s="305">
        <v>7.520690211011221</v>
      </c>
      <c r="T119" s="305">
        <v>16.801940211011221</v>
      </c>
      <c r="U119" s="305">
        <v>3.75</v>
      </c>
      <c r="V119" s="305">
        <v>5.013793474007481</v>
      </c>
      <c r="W119" s="305">
        <v>11.20129347400748</v>
      </c>
      <c r="X119" s="305">
        <v>1.875</v>
      </c>
      <c r="Y119" s="305">
        <v>2.50689673700374</v>
      </c>
      <c r="Z119" s="305">
        <v>5.6006467370037409</v>
      </c>
      <c r="AA119" s="306"/>
      <c r="AB119" s="307"/>
      <c r="AC119" s="307"/>
      <c r="AD119" s="307"/>
      <c r="AE119" s="307"/>
      <c r="AF119" s="307"/>
      <c r="AG119" s="306"/>
      <c r="AH119" s="284"/>
      <c r="AI119" s="284"/>
      <c r="AJ119" s="306"/>
      <c r="AK119" s="285"/>
      <c r="AL119" s="306"/>
      <c r="AM119" s="48"/>
      <c r="AN119" s="191"/>
      <c r="AO119" s="191"/>
    </row>
    <row r="120" spans="1:41" x14ac:dyDescent="0.25">
      <c r="A120" s="48">
        <v>115</v>
      </c>
      <c r="B120" s="299" t="s">
        <v>1084</v>
      </c>
      <c r="C120" s="300" t="s">
        <v>1085</v>
      </c>
      <c r="D120" s="300"/>
      <c r="E120" s="300"/>
      <c r="F120" s="300"/>
      <c r="G120" s="300"/>
      <c r="H120" s="300"/>
      <c r="I120" s="300"/>
      <c r="J120" s="300" t="s">
        <v>1086</v>
      </c>
      <c r="K120" s="301" t="s">
        <v>683</v>
      </c>
      <c r="L120" s="302" t="s">
        <v>590</v>
      </c>
      <c r="M120" s="303" t="s">
        <v>706</v>
      </c>
      <c r="N120" s="303">
        <v>10.5</v>
      </c>
      <c r="O120" s="303">
        <v>77.2</v>
      </c>
      <c r="P120" s="303" t="s">
        <v>707</v>
      </c>
      <c r="Q120" s="304">
        <v>44720</v>
      </c>
      <c r="R120" s="305">
        <v>7.875</v>
      </c>
      <c r="S120" s="305">
        <v>29.21654336587407</v>
      </c>
      <c r="T120" s="316">
        <v>42.210293365874072</v>
      </c>
      <c r="U120" s="305">
        <v>5.25</v>
      </c>
      <c r="V120" s="305">
        <v>19.477695577249381</v>
      </c>
      <c r="W120" s="305">
        <v>28.140195577249379</v>
      </c>
      <c r="X120" s="305">
        <v>2.625</v>
      </c>
      <c r="Y120" s="305">
        <v>9.7388477886246889</v>
      </c>
      <c r="Z120" s="305">
        <v>14.07009778862469</v>
      </c>
      <c r="AA120" s="306"/>
      <c r="AB120" s="309" t="s">
        <v>590</v>
      </c>
      <c r="AC120" s="309" t="s">
        <v>60</v>
      </c>
      <c r="AD120" s="317">
        <v>0.11</v>
      </c>
      <c r="AE120" s="311">
        <v>0.219</v>
      </c>
      <c r="AF120" s="315"/>
      <c r="AG120" s="306"/>
      <c r="AH120" s="313" t="s">
        <v>591</v>
      </c>
      <c r="AI120" s="286" t="s">
        <v>592</v>
      </c>
      <c r="AJ120" s="306"/>
      <c r="AK120" s="287"/>
      <c r="AL120" s="306"/>
      <c r="AM120" s="48">
        <v>42.2</v>
      </c>
      <c r="AN120" s="191" t="s">
        <v>743</v>
      </c>
      <c r="AO120" s="191" t="s">
        <v>744</v>
      </c>
    </row>
    <row r="121" spans="1:41" x14ac:dyDescent="0.25">
      <c r="A121" s="48">
        <v>116</v>
      </c>
      <c r="B121" s="299" t="s">
        <v>1087</v>
      </c>
      <c r="C121" s="300" t="s">
        <v>1088</v>
      </c>
      <c r="D121" s="308" t="s">
        <v>1089</v>
      </c>
      <c r="E121" s="300"/>
      <c r="F121" s="300" t="s">
        <v>1090</v>
      </c>
      <c r="G121" s="300" t="s">
        <v>1091</v>
      </c>
      <c r="H121" s="308" t="s">
        <v>1089</v>
      </c>
      <c r="I121" s="300" t="s">
        <v>727</v>
      </c>
      <c r="J121" s="300" t="s">
        <v>1092</v>
      </c>
      <c r="K121" s="301" t="s">
        <v>683</v>
      </c>
      <c r="L121" s="302" t="s">
        <v>595</v>
      </c>
      <c r="M121" s="303" t="s">
        <v>706</v>
      </c>
      <c r="N121" s="303">
        <v>17.600000000000001</v>
      </c>
      <c r="O121" s="303">
        <v>35.9</v>
      </c>
      <c r="P121" s="303" t="s">
        <v>707</v>
      </c>
      <c r="Q121" s="304">
        <v>44720</v>
      </c>
      <c r="R121" s="305">
        <v>13.2</v>
      </c>
      <c r="S121" s="305">
        <v>14.993295376600839</v>
      </c>
      <c r="T121" s="305">
        <v>36.773295376600842</v>
      </c>
      <c r="U121" s="305">
        <v>8.8000000000000007</v>
      </c>
      <c r="V121" s="305">
        <v>9.9955302510672244</v>
      </c>
      <c r="W121" s="305">
        <v>24.515530251067229</v>
      </c>
      <c r="X121" s="305">
        <v>4.4000000000000004</v>
      </c>
      <c r="Y121" s="305">
        <v>4.9977651255336122</v>
      </c>
      <c r="Z121" s="305">
        <v>12.257765125533609</v>
      </c>
      <c r="AA121" s="306"/>
      <c r="AB121" s="309" t="s">
        <v>595</v>
      </c>
      <c r="AC121" s="309" t="s">
        <v>60</v>
      </c>
      <c r="AD121" s="314">
        <v>0.11899999999999999</v>
      </c>
      <c r="AE121" s="311">
        <v>0.23699999999999999</v>
      </c>
      <c r="AF121" s="315"/>
      <c r="AG121" s="306"/>
      <c r="AH121" s="313" t="s">
        <v>596</v>
      </c>
      <c r="AI121" s="286" t="s">
        <v>597</v>
      </c>
      <c r="AJ121" s="306"/>
      <c r="AK121" s="287"/>
      <c r="AL121" s="306"/>
      <c r="AM121" s="48">
        <v>23.7</v>
      </c>
      <c r="AN121" s="191" t="s">
        <v>671</v>
      </c>
      <c r="AO121" s="191" t="s">
        <v>680</v>
      </c>
    </row>
    <row r="122" spans="1:41" x14ac:dyDescent="0.25">
      <c r="A122" s="48">
        <v>117</v>
      </c>
      <c r="B122" s="299" t="s">
        <v>1093</v>
      </c>
      <c r="C122" s="300" t="s">
        <v>1094</v>
      </c>
      <c r="D122" s="308" t="s">
        <v>980</v>
      </c>
      <c r="E122" s="300"/>
      <c r="F122" s="300"/>
      <c r="G122" s="308" t="s">
        <v>1095</v>
      </c>
      <c r="H122" s="300"/>
      <c r="I122" s="300"/>
      <c r="J122" s="300" t="s">
        <v>1096</v>
      </c>
      <c r="K122" s="301" t="s">
        <v>683</v>
      </c>
      <c r="L122" s="302" t="s">
        <v>1097</v>
      </c>
      <c r="M122" s="303" t="s">
        <v>706</v>
      </c>
      <c r="N122" s="303">
        <v>4.8</v>
      </c>
      <c r="O122" s="303">
        <v>7.7</v>
      </c>
      <c r="P122" s="303" t="s">
        <v>707</v>
      </c>
      <c r="Q122" s="304">
        <v>44720</v>
      </c>
      <c r="R122" s="305">
        <v>3.6</v>
      </c>
      <c r="S122" s="305">
        <v>3.402595516660774</v>
      </c>
      <c r="T122" s="305">
        <v>9.3425955166607739</v>
      </c>
      <c r="U122" s="305">
        <v>2.4</v>
      </c>
      <c r="V122" s="305">
        <v>2.2683970111071829</v>
      </c>
      <c r="W122" s="305">
        <v>6.228397011107182</v>
      </c>
      <c r="X122" s="305">
        <v>1.2</v>
      </c>
      <c r="Y122" s="305">
        <v>1.134198505553591</v>
      </c>
      <c r="Z122" s="305">
        <v>3.114198505553591</v>
      </c>
      <c r="AA122" s="306"/>
      <c r="AB122" s="309" t="s">
        <v>603</v>
      </c>
      <c r="AC122" s="309" t="s">
        <v>60</v>
      </c>
      <c r="AD122" s="310"/>
      <c r="AE122" s="318">
        <v>0.08</v>
      </c>
      <c r="AF122" s="315"/>
      <c r="AG122" s="306"/>
      <c r="AH122" s="313" t="s">
        <v>604</v>
      </c>
      <c r="AI122" s="286" t="s">
        <v>605</v>
      </c>
      <c r="AJ122" s="306"/>
      <c r="AK122" s="287"/>
      <c r="AL122" s="306"/>
      <c r="AM122" s="48">
        <v>11.9</v>
      </c>
      <c r="AN122" s="191" t="s">
        <v>671</v>
      </c>
      <c r="AO122" s="191" t="s">
        <v>716</v>
      </c>
    </row>
    <row r="123" spans="1:41" x14ac:dyDescent="0.25">
      <c r="A123" s="48">
        <v>118</v>
      </c>
      <c r="B123" s="299"/>
      <c r="C123" s="300"/>
      <c r="D123" s="300"/>
      <c r="E123" s="300"/>
      <c r="F123" s="300"/>
      <c r="G123" s="300" t="s">
        <v>1098</v>
      </c>
      <c r="H123" s="300" t="s">
        <v>915</v>
      </c>
      <c r="I123" s="300" t="s">
        <v>782</v>
      </c>
      <c r="J123" s="300"/>
      <c r="K123" s="301" t="s">
        <v>683</v>
      </c>
      <c r="L123" s="302" t="s">
        <v>1099</v>
      </c>
      <c r="M123" s="303" t="s">
        <v>706</v>
      </c>
      <c r="N123" s="303">
        <v>6.4</v>
      </c>
      <c r="O123" s="303">
        <v>12</v>
      </c>
      <c r="P123" s="303" t="s">
        <v>707</v>
      </c>
      <c r="Q123" s="304">
        <v>44720</v>
      </c>
      <c r="R123" s="305">
        <v>4.8000000000000007</v>
      </c>
      <c r="S123" s="305">
        <v>5.0999999999999996</v>
      </c>
      <c r="T123" s="305">
        <v>13.02</v>
      </c>
      <c r="U123" s="305">
        <v>3.2</v>
      </c>
      <c r="V123" s="305">
        <v>3.4</v>
      </c>
      <c r="W123" s="305">
        <v>8.68</v>
      </c>
      <c r="X123" s="305">
        <v>1.6</v>
      </c>
      <c r="Y123" s="305">
        <v>1.7</v>
      </c>
      <c r="Z123" s="305">
        <v>4.34</v>
      </c>
      <c r="AA123" s="306"/>
      <c r="AB123" s="307"/>
      <c r="AC123" s="307"/>
      <c r="AD123" s="307"/>
      <c r="AE123" s="307"/>
      <c r="AF123" s="307"/>
      <c r="AG123" s="306"/>
      <c r="AH123" s="284"/>
      <c r="AI123" s="284"/>
      <c r="AJ123" s="306"/>
      <c r="AK123" s="285"/>
      <c r="AL123" s="306"/>
      <c r="AM123" s="48"/>
      <c r="AN123" s="191"/>
      <c r="AO123" s="191"/>
    </row>
    <row r="124" spans="1:41" x14ac:dyDescent="0.25">
      <c r="A124" s="48">
        <v>119</v>
      </c>
      <c r="B124" s="299"/>
      <c r="C124" s="300"/>
      <c r="D124" s="300"/>
      <c r="E124" s="300"/>
      <c r="F124" s="300"/>
      <c r="G124" s="300" t="s">
        <v>1100</v>
      </c>
      <c r="H124" s="300" t="s">
        <v>1101</v>
      </c>
      <c r="I124" s="300"/>
      <c r="J124" s="300"/>
      <c r="K124" s="301" t="s">
        <v>683</v>
      </c>
      <c r="L124" s="302" t="s">
        <v>1102</v>
      </c>
      <c r="M124" s="303" t="s">
        <v>706</v>
      </c>
      <c r="N124" s="303">
        <v>9.4</v>
      </c>
      <c r="O124" s="303">
        <v>12.2</v>
      </c>
      <c r="P124" s="303" t="s">
        <v>707</v>
      </c>
      <c r="Q124" s="304">
        <v>44720</v>
      </c>
      <c r="R124" s="305">
        <v>7.0500000000000007</v>
      </c>
      <c r="S124" s="305">
        <v>5.775486992453537</v>
      </c>
      <c r="T124" s="305">
        <v>17.407986992453541</v>
      </c>
      <c r="U124" s="305">
        <v>4.7</v>
      </c>
      <c r="V124" s="305">
        <v>3.8503246616356912</v>
      </c>
      <c r="W124" s="305">
        <v>11.60532466163569</v>
      </c>
      <c r="X124" s="305">
        <v>2.35</v>
      </c>
      <c r="Y124" s="305">
        <v>1.925162330817846</v>
      </c>
      <c r="Z124" s="305">
        <v>5.8026623308178458</v>
      </c>
      <c r="AA124" s="306"/>
      <c r="AB124" s="307"/>
      <c r="AC124" s="307"/>
      <c r="AD124" s="307"/>
      <c r="AE124" s="307"/>
      <c r="AF124" s="307"/>
      <c r="AG124" s="306"/>
      <c r="AH124" s="284"/>
      <c r="AI124" s="284"/>
      <c r="AJ124" s="306"/>
      <c r="AK124" s="285"/>
      <c r="AL124" s="306"/>
      <c r="AM124" s="48"/>
      <c r="AN124" s="191"/>
      <c r="AO124" s="191"/>
    </row>
    <row r="125" spans="1:41" x14ac:dyDescent="0.25">
      <c r="A125" s="48">
        <v>120</v>
      </c>
      <c r="B125" s="299" t="s">
        <v>1103</v>
      </c>
      <c r="C125" s="300" t="s">
        <v>614</v>
      </c>
      <c r="D125" s="308" t="s">
        <v>726</v>
      </c>
      <c r="E125" s="300"/>
      <c r="F125" s="300"/>
      <c r="G125" s="300" t="s">
        <v>831</v>
      </c>
      <c r="H125" s="300" t="s">
        <v>1104</v>
      </c>
      <c r="I125" s="300"/>
      <c r="J125" s="300" t="s">
        <v>1105</v>
      </c>
      <c r="K125" s="301" t="s">
        <v>683</v>
      </c>
      <c r="L125" s="302" t="s">
        <v>614</v>
      </c>
      <c r="M125" s="303" t="s">
        <v>706</v>
      </c>
      <c r="N125" s="303">
        <v>3.8</v>
      </c>
      <c r="O125" s="303">
        <v>13.9</v>
      </c>
      <c r="P125" s="303" t="s">
        <v>707</v>
      </c>
      <c r="Q125" s="304">
        <v>44720</v>
      </c>
      <c r="R125" s="305">
        <v>2.85</v>
      </c>
      <c r="S125" s="305">
        <v>5.4037747223584356</v>
      </c>
      <c r="T125" s="305">
        <v>10.106274722358441</v>
      </c>
      <c r="U125" s="305">
        <v>1.9</v>
      </c>
      <c r="V125" s="305">
        <v>3.602516481572291</v>
      </c>
      <c r="W125" s="305">
        <v>6.7375164815722908</v>
      </c>
      <c r="X125" s="305">
        <v>0.95</v>
      </c>
      <c r="Y125" s="305">
        <v>1.801258240786145</v>
      </c>
      <c r="Z125" s="305">
        <v>3.3687582407861449</v>
      </c>
      <c r="AA125" s="306"/>
      <c r="AB125" s="309" t="s">
        <v>614</v>
      </c>
      <c r="AC125" s="309" t="s">
        <v>60</v>
      </c>
      <c r="AD125" s="310"/>
      <c r="AE125" s="311">
        <v>3.7999999999999999E-2</v>
      </c>
      <c r="AF125" s="312">
        <v>5.7000000000000002E-2</v>
      </c>
      <c r="AG125" s="306"/>
      <c r="AH125" s="313" t="s">
        <v>615</v>
      </c>
      <c r="AI125" s="286" t="s">
        <v>616</v>
      </c>
      <c r="AJ125" s="306"/>
      <c r="AK125" s="287"/>
      <c r="AL125" s="306"/>
      <c r="AM125" s="48">
        <v>20</v>
      </c>
      <c r="AN125" s="191" t="s">
        <v>671</v>
      </c>
      <c r="AO125" s="191" t="s">
        <v>1106</v>
      </c>
    </row>
    <row r="126" spans="1:41" x14ac:dyDescent="0.25">
      <c r="A126" s="48">
        <v>121</v>
      </c>
      <c r="B126" s="299"/>
      <c r="C126" s="300"/>
      <c r="D126" s="300"/>
      <c r="E126" s="300"/>
      <c r="F126" s="300"/>
      <c r="G126" s="300"/>
      <c r="H126" s="300"/>
      <c r="I126" s="300"/>
      <c r="J126" s="300"/>
      <c r="K126" s="301" t="s">
        <v>683</v>
      </c>
      <c r="L126" s="302" t="s">
        <v>1107</v>
      </c>
      <c r="M126" s="303" t="s">
        <v>706</v>
      </c>
      <c r="N126" s="303">
        <v>10.9</v>
      </c>
      <c r="O126" s="303">
        <v>19.100000000000001</v>
      </c>
      <c r="P126" s="303" t="s">
        <v>957</v>
      </c>
      <c r="Q126" s="304">
        <v>44720</v>
      </c>
      <c r="R126" s="305">
        <v>8.1750000000000007</v>
      </c>
      <c r="S126" s="305">
        <v>8.2467607277039399</v>
      </c>
      <c r="T126" s="305">
        <v>21.735510727703939</v>
      </c>
      <c r="U126" s="305">
        <v>5.45</v>
      </c>
      <c r="V126" s="305">
        <v>5.4978404851359599</v>
      </c>
      <c r="W126" s="305">
        <v>14.49034048513596</v>
      </c>
      <c r="X126" s="305">
        <v>2.7250000000000001</v>
      </c>
      <c r="Y126" s="305">
        <v>2.74892024256798</v>
      </c>
      <c r="Z126" s="305">
        <v>7.2451702425679798</v>
      </c>
      <c r="AA126" s="306"/>
      <c r="AB126" s="307"/>
      <c r="AC126" s="307"/>
      <c r="AD126" s="307"/>
      <c r="AE126" s="307"/>
      <c r="AF126" s="307"/>
      <c r="AG126" s="306"/>
      <c r="AH126" s="284"/>
      <c r="AI126" s="284"/>
      <c r="AJ126" s="306"/>
      <c r="AK126" s="285"/>
      <c r="AL126" s="306"/>
      <c r="AM126" s="48"/>
      <c r="AN126" s="191"/>
      <c r="AO126" s="191"/>
    </row>
    <row r="127" spans="1:41" x14ac:dyDescent="0.25">
      <c r="A127" s="48">
        <v>122</v>
      </c>
      <c r="B127" s="299" t="s">
        <v>1108</v>
      </c>
      <c r="C127" s="300" t="s">
        <v>1109</v>
      </c>
      <c r="D127" s="308" t="s">
        <v>998</v>
      </c>
      <c r="E127" s="308" t="s">
        <v>998</v>
      </c>
      <c r="F127" s="300" t="s">
        <v>727</v>
      </c>
      <c r="G127" s="300" t="s">
        <v>1110</v>
      </c>
      <c r="H127" s="300" t="s">
        <v>884</v>
      </c>
      <c r="I127" s="300" t="s">
        <v>1111</v>
      </c>
      <c r="J127" s="300" t="s">
        <v>1112</v>
      </c>
      <c r="K127" s="301" t="s">
        <v>683</v>
      </c>
      <c r="L127" s="302" t="s">
        <v>1109</v>
      </c>
      <c r="M127" s="303" t="s">
        <v>706</v>
      </c>
      <c r="N127" s="303">
        <v>20</v>
      </c>
      <c r="O127" s="303">
        <v>37</v>
      </c>
      <c r="P127" s="303" t="s">
        <v>707</v>
      </c>
      <c r="Q127" s="304">
        <v>44720</v>
      </c>
      <c r="R127" s="305">
        <v>15</v>
      </c>
      <c r="S127" s="305">
        <v>15.77230563360982</v>
      </c>
      <c r="T127" s="305">
        <v>40.522305633609818</v>
      </c>
      <c r="U127" s="305">
        <v>10</v>
      </c>
      <c r="V127" s="305">
        <v>10.514870422406551</v>
      </c>
      <c r="W127" s="305">
        <v>27.014870422406549</v>
      </c>
      <c r="X127" s="305">
        <v>5</v>
      </c>
      <c r="Y127" s="305">
        <v>5.2574352112032727</v>
      </c>
      <c r="Z127" s="305">
        <v>13.507435211203269</v>
      </c>
      <c r="AA127" s="306"/>
      <c r="AB127" s="309" t="s">
        <v>618</v>
      </c>
      <c r="AC127" s="309" t="s">
        <v>60</v>
      </c>
      <c r="AD127" s="317">
        <v>0.13</v>
      </c>
      <c r="AE127" s="311">
        <v>0.25990000000000002</v>
      </c>
      <c r="AF127" s="315"/>
      <c r="AG127" s="306"/>
      <c r="AH127" s="313" t="s">
        <v>619</v>
      </c>
      <c r="AI127" s="286" t="s">
        <v>620</v>
      </c>
      <c r="AJ127" s="306"/>
      <c r="AK127" s="287"/>
      <c r="AL127" s="306"/>
      <c r="AM127" s="48">
        <v>25</v>
      </c>
      <c r="AN127" s="191" t="s">
        <v>671</v>
      </c>
      <c r="AO127" s="191" t="s">
        <v>52</v>
      </c>
    </row>
    <row r="128" spans="1:41" x14ac:dyDescent="0.25">
      <c r="A128" s="48">
        <v>123</v>
      </c>
      <c r="B128" s="299" t="s">
        <v>1113</v>
      </c>
      <c r="C128" s="300" t="s">
        <v>1114</v>
      </c>
      <c r="D128" s="308" t="s">
        <v>767</v>
      </c>
      <c r="E128" s="300"/>
      <c r="F128" s="300"/>
      <c r="G128" s="300" t="s">
        <v>751</v>
      </c>
      <c r="H128" s="300" t="s">
        <v>763</v>
      </c>
      <c r="I128" s="300"/>
      <c r="J128" s="300" t="s">
        <v>1115</v>
      </c>
      <c r="K128" s="301" t="s">
        <v>683</v>
      </c>
      <c r="L128" s="302" t="s">
        <v>1116</v>
      </c>
      <c r="M128" s="303" t="s">
        <v>706</v>
      </c>
      <c r="N128" s="303">
        <v>4.9000000000000004</v>
      </c>
      <c r="O128" s="303">
        <v>8.3000000000000007</v>
      </c>
      <c r="P128" s="303" t="s">
        <v>707</v>
      </c>
      <c r="Q128" s="304">
        <v>44720</v>
      </c>
      <c r="R128" s="305">
        <v>3.6749999999999998</v>
      </c>
      <c r="S128" s="305">
        <v>3.6144242280064471</v>
      </c>
      <c r="T128" s="305">
        <v>9.6781742280064478</v>
      </c>
      <c r="U128" s="305">
        <v>2.4500000000000002</v>
      </c>
      <c r="V128" s="305">
        <v>2.4096161520042978</v>
      </c>
      <c r="W128" s="305">
        <v>6.4521161520042991</v>
      </c>
      <c r="X128" s="305">
        <v>1.2250000000000001</v>
      </c>
      <c r="Y128" s="305">
        <v>1.2048080760021489</v>
      </c>
      <c r="Z128" s="305">
        <v>3.22605807600215</v>
      </c>
      <c r="AA128" s="306"/>
      <c r="AB128" s="309" t="s">
        <v>624</v>
      </c>
      <c r="AC128" s="309" t="s">
        <v>60</v>
      </c>
      <c r="AD128" s="310"/>
      <c r="AE128" s="311">
        <v>0.113</v>
      </c>
      <c r="AF128" s="315"/>
      <c r="AG128" s="306"/>
      <c r="AH128" s="313" t="s">
        <v>625</v>
      </c>
      <c r="AI128" s="286" t="s">
        <v>626</v>
      </c>
      <c r="AJ128" s="306"/>
      <c r="AK128" s="287"/>
      <c r="AL128" s="306"/>
      <c r="AM128" s="48">
        <v>11.6</v>
      </c>
      <c r="AN128" s="191" t="s">
        <v>671</v>
      </c>
      <c r="AO128" s="191" t="s">
        <v>1106</v>
      </c>
    </row>
    <row r="129" spans="1:41" x14ac:dyDescent="0.25">
      <c r="A129" s="48">
        <v>124</v>
      </c>
      <c r="B129" s="299"/>
      <c r="C129" s="300"/>
      <c r="D129" s="300"/>
      <c r="E129" s="300"/>
      <c r="F129" s="300"/>
      <c r="G129" s="300" t="s">
        <v>1117</v>
      </c>
      <c r="H129" s="300" t="s">
        <v>991</v>
      </c>
      <c r="I129" s="300"/>
      <c r="J129" s="300"/>
      <c r="K129" s="301" t="s">
        <v>683</v>
      </c>
      <c r="L129" s="302" t="s">
        <v>1118</v>
      </c>
      <c r="M129" s="303" t="s">
        <v>706</v>
      </c>
      <c r="N129" s="303">
        <v>12</v>
      </c>
      <c r="O129" s="303">
        <v>35.799999999999997</v>
      </c>
      <c r="P129" s="303" t="s">
        <v>707</v>
      </c>
      <c r="Q129" s="304">
        <v>44720</v>
      </c>
      <c r="R129" s="305">
        <v>9</v>
      </c>
      <c r="S129" s="305">
        <v>14.159118086943129</v>
      </c>
      <c r="T129" s="305">
        <v>29.009118086943129</v>
      </c>
      <c r="U129" s="305">
        <v>6</v>
      </c>
      <c r="V129" s="305">
        <v>9.4394120579620839</v>
      </c>
      <c r="W129" s="305">
        <v>19.339412057962079</v>
      </c>
      <c r="X129" s="305">
        <v>3</v>
      </c>
      <c r="Y129" s="305">
        <v>4.719706028981042</v>
      </c>
      <c r="Z129" s="305">
        <v>9.6697060289810413</v>
      </c>
      <c r="AA129" s="306"/>
      <c r="AB129" s="307"/>
      <c r="AC129" s="307"/>
      <c r="AD129" s="307"/>
      <c r="AE129" s="307"/>
      <c r="AF129" s="307"/>
      <c r="AG129" s="306"/>
      <c r="AH129" s="284"/>
      <c r="AI129" s="284"/>
      <c r="AJ129" s="306"/>
      <c r="AK129" s="285"/>
      <c r="AL129" s="306"/>
      <c r="AM129" s="48"/>
      <c r="AN129" s="191"/>
      <c r="AO129" s="191"/>
    </row>
    <row r="130" spans="1:41" x14ac:dyDescent="0.25">
      <c r="A130" s="48">
        <v>125</v>
      </c>
      <c r="B130" s="299" t="s">
        <v>1119</v>
      </c>
      <c r="C130" s="300" t="s">
        <v>630</v>
      </c>
      <c r="D130" s="300"/>
      <c r="E130" s="300"/>
      <c r="F130" s="300"/>
      <c r="G130" s="300"/>
      <c r="H130" s="300"/>
      <c r="I130" s="300"/>
      <c r="J130" s="300" t="s">
        <v>1120</v>
      </c>
      <c r="K130" s="301" t="s">
        <v>683</v>
      </c>
      <c r="L130" s="302" t="s">
        <v>1121</v>
      </c>
      <c r="M130" s="303" t="s">
        <v>706</v>
      </c>
      <c r="N130" s="303">
        <v>11.3</v>
      </c>
      <c r="O130" s="303">
        <v>30.8</v>
      </c>
      <c r="P130" s="303" t="s">
        <v>707</v>
      </c>
      <c r="Q130" s="304">
        <v>44720</v>
      </c>
      <c r="R130" s="305">
        <v>8.4750000000000014</v>
      </c>
      <c r="S130" s="305">
        <v>12.302800748203641</v>
      </c>
      <c r="T130" s="305">
        <v>26.286550748203641</v>
      </c>
      <c r="U130" s="305">
        <v>5.65</v>
      </c>
      <c r="V130" s="305">
        <v>8.2018671654690927</v>
      </c>
      <c r="W130" s="305">
        <v>17.524367165469091</v>
      </c>
      <c r="X130" s="305">
        <v>2.8250000000000002</v>
      </c>
      <c r="Y130" s="305">
        <v>4.1009335827345463</v>
      </c>
      <c r="Z130" s="305">
        <v>8.7621835827345471</v>
      </c>
      <c r="AA130" s="306"/>
      <c r="AB130" s="309" t="s">
        <v>630</v>
      </c>
      <c r="AC130" s="309" t="s">
        <v>60</v>
      </c>
      <c r="AD130" s="310"/>
      <c r="AE130" s="311">
        <v>0.48899999999999999</v>
      </c>
      <c r="AF130" s="315"/>
      <c r="AG130" s="306"/>
      <c r="AH130" s="313" t="s">
        <v>631</v>
      </c>
      <c r="AI130" s="286" t="s">
        <v>632</v>
      </c>
      <c r="AJ130" s="306"/>
      <c r="AK130" s="287"/>
      <c r="AL130" s="306"/>
      <c r="AM130" s="48">
        <v>10</v>
      </c>
      <c r="AN130" s="191" t="s">
        <v>1122</v>
      </c>
      <c r="AO130" s="191" t="s">
        <v>1123</v>
      </c>
    </row>
    <row r="131" spans="1:41" x14ac:dyDescent="0.25">
      <c r="A131" s="48">
        <v>126</v>
      </c>
      <c r="B131" s="299"/>
      <c r="C131" s="300"/>
      <c r="D131" s="300"/>
      <c r="E131" s="300"/>
      <c r="F131" s="300"/>
      <c r="G131" s="300"/>
      <c r="H131" s="300"/>
      <c r="I131" s="300"/>
      <c r="J131" s="300"/>
      <c r="K131" s="301" t="s">
        <v>683</v>
      </c>
      <c r="L131" s="302" t="s">
        <v>1124</v>
      </c>
      <c r="M131" s="303" t="s">
        <v>706</v>
      </c>
      <c r="N131" s="303">
        <v>16.100000000000001</v>
      </c>
      <c r="O131" s="303">
        <v>26.7</v>
      </c>
      <c r="P131" s="303" t="s">
        <v>707</v>
      </c>
      <c r="Q131" s="304">
        <v>44720</v>
      </c>
      <c r="R131" s="305">
        <v>12.074999999999999</v>
      </c>
      <c r="S131" s="305">
        <v>11.69194434215285</v>
      </c>
      <c r="T131" s="305">
        <v>31.61569434215285</v>
      </c>
      <c r="U131" s="305">
        <v>8.0500000000000007</v>
      </c>
      <c r="V131" s="305">
        <v>7.7946295614352321</v>
      </c>
      <c r="W131" s="305">
        <v>21.077129561435228</v>
      </c>
      <c r="X131" s="305">
        <v>4.0250000000000004</v>
      </c>
      <c r="Y131" s="305">
        <v>3.8973147807176161</v>
      </c>
      <c r="Z131" s="305">
        <v>10.538564780717619</v>
      </c>
      <c r="AA131" s="306"/>
      <c r="AB131" s="307"/>
      <c r="AC131" s="307"/>
      <c r="AD131" s="307"/>
      <c r="AE131" s="307"/>
      <c r="AF131" s="307"/>
      <c r="AG131" s="306"/>
      <c r="AH131" s="284"/>
      <c r="AI131" s="284"/>
      <c r="AJ131" s="306"/>
      <c r="AK131" s="285"/>
      <c r="AL131" s="306"/>
      <c r="AM131" s="48"/>
      <c r="AN131" s="191"/>
      <c r="AO131" s="191"/>
    </row>
    <row r="132" spans="1:41" x14ac:dyDescent="0.25">
      <c r="A132" s="48">
        <v>127</v>
      </c>
      <c r="B132" s="299"/>
      <c r="C132" s="300"/>
      <c r="D132" s="300"/>
      <c r="E132" s="300"/>
      <c r="F132" s="300"/>
      <c r="G132" s="300"/>
      <c r="H132" s="300"/>
      <c r="I132" s="300"/>
      <c r="J132" s="300"/>
      <c r="K132" s="301" t="s">
        <v>683</v>
      </c>
      <c r="L132" s="302" t="s">
        <v>1125</v>
      </c>
      <c r="M132" s="303" t="s">
        <v>706</v>
      </c>
      <c r="N132" s="303">
        <v>7.5</v>
      </c>
      <c r="O132" s="303">
        <v>11.9</v>
      </c>
      <c r="P132" s="303" t="s">
        <v>806</v>
      </c>
      <c r="Q132" s="304">
        <v>44720</v>
      </c>
      <c r="R132" s="305">
        <v>5.625</v>
      </c>
      <c r="S132" s="305">
        <v>5.2748518936554039</v>
      </c>
      <c r="T132" s="305">
        <v>14.5561018936554</v>
      </c>
      <c r="U132" s="305">
        <v>3.75</v>
      </c>
      <c r="V132" s="305">
        <v>3.5165679291036032</v>
      </c>
      <c r="W132" s="305">
        <v>9.7040679291036032</v>
      </c>
      <c r="X132" s="305">
        <v>1.875</v>
      </c>
      <c r="Y132" s="305">
        <v>1.7582839645518009</v>
      </c>
      <c r="Z132" s="305">
        <v>4.8520339645518016</v>
      </c>
      <c r="AA132" s="306"/>
      <c r="AB132" s="307"/>
      <c r="AC132" s="307"/>
      <c r="AD132" s="307"/>
      <c r="AE132" s="307"/>
      <c r="AF132" s="307"/>
      <c r="AG132" s="306"/>
      <c r="AH132" s="284"/>
      <c r="AI132" s="284"/>
      <c r="AJ132" s="306"/>
      <c r="AK132" s="285"/>
      <c r="AL132" s="306"/>
      <c r="AM132" s="48"/>
      <c r="AN132" s="191"/>
      <c r="AO132" s="191"/>
    </row>
    <row r="133" spans="1:41" x14ac:dyDescent="0.25">
      <c r="A133" s="48">
        <v>128</v>
      </c>
      <c r="B133" s="299" t="s">
        <v>1126</v>
      </c>
      <c r="C133" s="300" t="s">
        <v>1127</v>
      </c>
      <c r="D133" s="308" t="s">
        <v>1021</v>
      </c>
      <c r="E133" s="308" t="s">
        <v>1021</v>
      </c>
      <c r="F133" s="300" t="s">
        <v>735</v>
      </c>
      <c r="G133" s="300" t="s">
        <v>1128</v>
      </c>
      <c r="H133" s="300" t="s">
        <v>916</v>
      </c>
      <c r="I133" s="300" t="s">
        <v>1021</v>
      </c>
      <c r="J133" s="300" t="s">
        <v>1129</v>
      </c>
      <c r="K133" s="301" t="s">
        <v>683</v>
      </c>
      <c r="L133" s="302" t="s">
        <v>635</v>
      </c>
      <c r="M133" s="303" t="s">
        <v>706</v>
      </c>
      <c r="N133" s="303">
        <v>8.1999999999999993</v>
      </c>
      <c r="O133" s="303">
        <v>22.4</v>
      </c>
      <c r="P133" s="303" t="s">
        <v>707</v>
      </c>
      <c r="Q133" s="304">
        <v>44720</v>
      </c>
      <c r="R133" s="305">
        <v>6.1499999999999986</v>
      </c>
      <c r="S133" s="305">
        <v>8.9451453314074207</v>
      </c>
      <c r="T133" s="305">
        <v>19.092645331407422</v>
      </c>
      <c r="U133" s="305">
        <v>4.0999999999999996</v>
      </c>
      <c r="V133" s="305">
        <v>5.9634302209382808</v>
      </c>
      <c r="W133" s="305">
        <v>12.72843022093828</v>
      </c>
      <c r="X133" s="305">
        <v>2.0499999999999998</v>
      </c>
      <c r="Y133" s="305">
        <v>2.98171511046914</v>
      </c>
      <c r="Z133" s="305">
        <v>6.3642151104691393</v>
      </c>
      <c r="AA133" s="306"/>
      <c r="AB133" s="309" t="s">
        <v>635</v>
      </c>
      <c r="AC133" s="309" t="s">
        <v>60</v>
      </c>
      <c r="AD133" s="317" t="s">
        <v>636</v>
      </c>
      <c r="AE133" s="311">
        <v>0.1197</v>
      </c>
      <c r="AF133" s="315"/>
      <c r="AG133" s="306"/>
      <c r="AH133" s="313" t="s">
        <v>637</v>
      </c>
      <c r="AI133" s="286" t="s">
        <v>638</v>
      </c>
      <c r="AJ133" s="306"/>
      <c r="AK133" s="287"/>
      <c r="AL133" s="306"/>
      <c r="AM133" s="48">
        <v>17</v>
      </c>
      <c r="AN133" s="191" t="s">
        <v>671</v>
      </c>
      <c r="AO133" s="191" t="s">
        <v>52</v>
      </c>
    </row>
    <row r="134" spans="1:41" x14ac:dyDescent="0.25">
      <c r="A134" s="48">
        <v>129</v>
      </c>
      <c r="B134" s="299" t="s">
        <v>1130</v>
      </c>
      <c r="C134" s="300" t="s">
        <v>1131</v>
      </c>
      <c r="D134" s="308" t="s">
        <v>1132</v>
      </c>
      <c r="E134" s="308" t="s">
        <v>1132</v>
      </c>
      <c r="F134" s="300" t="s">
        <v>736</v>
      </c>
      <c r="G134" s="300" t="s">
        <v>1133</v>
      </c>
      <c r="H134" s="300" t="s">
        <v>1134</v>
      </c>
      <c r="I134" s="300" t="s">
        <v>1135</v>
      </c>
      <c r="J134" s="300" t="s">
        <v>1136</v>
      </c>
      <c r="K134" s="301" t="s">
        <v>683</v>
      </c>
      <c r="L134" s="302" t="s">
        <v>641</v>
      </c>
      <c r="M134" s="303" t="s">
        <v>706</v>
      </c>
      <c r="N134" s="303">
        <v>13.9</v>
      </c>
      <c r="O134" s="303">
        <v>20.9</v>
      </c>
      <c r="P134" s="303" t="s">
        <v>707</v>
      </c>
      <c r="Q134" s="304">
        <v>44720</v>
      </c>
      <c r="R134" s="305">
        <v>10.425000000000001</v>
      </c>
      <c r="S134" s="305">
        <v>9.4125747008987926</v>
      </c>
      <c r="T134" s="305">
        <v>26.6138247008988</v>
      </c>
      <c r="U134" s="305">
        <v>6.95</v>
      </c>
      <c r="V134" s="305">
        <v>6.275049800599195</v>
      </c>
      <c r="W134" s="305">
        <v>17.742549800599189</v>
      </c>
      <c r="X134" s="305">
        <v>3.4750000000000001</v>
      </c>
      <c r="Y134" s="305">
        <v>3.137524900299598</v>
      </c>
      <c r="Z134" s="305">
        <v>8.8712749002995963</v>
      </c>
      <c r="AA134" s="306"/>
      <c r="AB134" s="309" t="s">
        <v>641</v>
      </c>
      <c r="AC134" s="309" t="s">
        <v>60</v>
      </c>
      <c r="AD134" s="314">
        <v>7.8E-2</v>
      </c>
      <c r="AE134" s="311">
        <v>0.1555</v>
      </c>
      <c r="AF134" s="315"/>
      <c r="AG134" s="306"/>
      <c r="AH134" s="313" t="s">
        <v>395</v>
      </c>
      <c r="AI134" s="286" t="s">
        <v>396</v>
      </c>
      <c r="AJ134" s="306"/>
      <c r="AK134" s="287"/>
      <c r="AL134" s="306"/>
      <c r="AM134" s="48">
        <v>9</v>
      </c>
      <c r="AN134" s="191" t="s">
        <v>671</v>
      </c>
      <c r="AO134" s="191" t="s">
        <v>52</v>
      </c>
    </row>
    <row r="135" spans="1:41" x14ac:dyDescent="0.25">
      <c r="A135" s="48">
        <v>130</v>
      </c>
      <c r="B135" s="299"/>
      <c r="C135" s="300"/>
      <c r="D135" s="300"/>
      <c r="E135" s="300"/>
      <c r="F135" s="300"/>
      <c r="G135" s="300"/>
      <c r="H135" s="300"/>
      <c r="I135" s="300"/>
      <c r="J135" s="300"/>
      <c r="K135" s="301" t="s">
        <v>683</v>
      </c>
      <c r="L135" s="302" t="s">
        <v>1137</v>
      </c>
      <c r="M135" s="303" t="s">
        <v>706</v>
      </c>
      <c r="N135" s="303">
        <v>6.1</v>
      </c>
      <c r="O135" s="303">
        <v>21</v>
      </c>
      <c r="P135" s="303" t="s">
        <v>707</v>
      </c>
      <c r="Q135" s="304">
        <v>44720</v>
      </c>
      <c r="R135" s="305">
        <v>4.5749999999999993</v>
      </c>
      <c r="S135" s="305">
        <v>8.2005049387217621</v>
      </c>
      <c r="T135" s="305">
        <v>15.74925493872176</v>
      </c>
      <c r="U135" s="305">
        <v>3.05</v>
      </c>
      <c r="V135" s="305">
        <v>5.4670032924811736</v>
      </c>
      <c r="W135" s="305">
        <v>10.499503292481171</v>
      </c>
      <c r="X135" s="305">
        <v>1.5249999999999999</v>
      </c>
      <c r="Y135" s="305">
        <v>2.7335016462405868</v>
      </c>
      <c r="Z135" s="305">
        <v>5.2497516462405871</v>
      </c>
      <c r="AA135" s="306"/>
      <c r="AB135" s="307"/>
      <c r="AC135" s="307"/>
      <c r="AD135" s="307"/>
      <c r="AE135" s="307"/>
      <c r="AF135" s="307"/>
      <c r="AG135" s="306"/>
      <c r="AH135" s="284"/>
      <c r="AI135" s="284"/>
      <c r="AJ135" s="306"/>
      <c r="AK135" s="285"/>
      <c r="AL135" s="306"/>
      <c r="AM135" s="48"/>
      <c r="AN135" s="191"/>
      <c r="AO135" s="191"/>
    </row>
    <row r="136" spans="1:41" x14ac:dyDescent="0.25">
      <c r="A136" s="48">
        <v>131</v>
      </c>
      <c r="B136" s="299"/>
      <c r="C136" s="300"/>
      <c r="D136" s="300"/>
      <c r="E136" s="300"/>
      <c r="F136" s="300"/>
      <c r="G136" s="300"/>
      <c r="H136" s="300"/>
      <c r="I136" s="300"/>
      <c r="J136" s="300"/>
      <c r="K136" s="301" t="s">
        <v>683</v>
      </c>
      <c r="L136" s="302" t="s">
        <v>1138</v>
      </c>
      <c r="M136" s="303" t="s">
        <v>706</v>
      </c>
      <c r="N136" s="303">
        <v>7</v>
      </c>
      <c r="O136" s="303">
        <v>17.3</v>
      </c>
      <c r="P136" s="303" t="s">
        <v>707</v>
      </c>
      <c r="Q136" s="304">
        <v>44720</v>
      </c>
      <c r="R136" s="305">
        <v>5.25</v>
      </c>
      <c r="S136" s="305">
        <v>6.9984484887723513</v>
      </c>
      <c r="T136" s="305">
        <v>15.66094848877235</v>
      </c>
      <c r="U136" s="305">
        <v>3.5</v>
      </c>
      <c r="V136" s="305">
        <v>4.6656323258482342</v>
      </c>
      <c r="W136" s="305">
        <v>10.440632325848229</v>
      </c>
      <c r="X136" s="305">
        <v>1.75</v>
      </c>
      <c r="Y136" s="305">
        <v>2.3328161629241171</v>
      </c>
      <c r="Z136" s="305">
        <v>5.2203161629241173</v>
      </c>
      <c r="AA136" s="306"/>
      <c r="AB136" s="307"/>
      <c r="AC136" s="307"/>
      <c r="AD136" s="307"/>
      <c r="AE136" s="307"/>
      <c r="AF136" s="307"/>
      <c r="AG136" s="306"/>
      <c r="AH136" s="284"/>
      <c r="AI136" s="284"/>
      <c r="AJ136" s="306"/>
      <c r="AK136" s="285"/>
      <c r="AL136" s="306"/>
      <c r="AM136" s="48"/>
      <c r="AN136" s="191"/>
      <c r="AO136" s="191"/>
    </row>
    <row r="137" spans="1:41" x14ac:dyDescent="0.25">
      <c r="A137" s="48">
        <v>132</v>
      </c>
      <c r="B137" s="299"/>
      <c r="C137" s="300"/>
      <c r="D137" s="300"/>
      <c r="E137" s="300"/>
      <c r="F137" s="300"/>
      <c r="G137" s="300"/>
      <c r="H137" s="300"/>
      <c r="I137" s="300"/>
      <c r="J137" s="300"/>
      <c r="K137" s="301" t="s">
        <v>683</v>
      </c>
      <c r="L137" s="302" t="s">
        <v>669</v>
      </c>
      <c r="M137" s="303" t="s">
        <v>706</v>
      </c>
      <c r="N137" s="303">
        <v>8.5</v>
      </c>
      <c r="O137" s="303">
        <v>8.8000000000000007</v>
      </c>
      <c r="P137" s="303" t="s">
        <v>707</v>
      </c>
      <c r="Q137" s="304">
        <v>44720</v>
      </c>
      <c r="R137" s="305">
        <v>6.375</v>
      </c>
      <c r="S137" s="305">
        <v>4.5880449267634686</v>
      </c>
      <c r="T137" s="305">
        <v>15.10679492676347</v>
      </c>
      <c r="U137" s="305">
        <v>4.25</v>
      </c>
      <c r="V137" s="305">
        <v>3.0586966178423118</v>
      </c>
      <c r="W137" s="305">
        <v>10.071196617842309</v>
      </c>
      <c r="X137" s="305">
        <v>2.125</v>
      </c>
      <c r="Y137" s="305">
        <v>1.5293483089211559</v>
      </c>
      <c r="Z137" s="305">
        <v>5.0355983089211556</v>
      </c>
      <c r="AA137" s="306"/>
      <c r="AB137" s="307"/>
      <c r="AC137" s="307"/>
      <c r="AD137" s="307"/>
      <c r="AE137" s="307"/>
      <c r="AF137" s="307"/>
      <c r="AG137" s="306"/>
      <c r="AH137" s="284"/>
      <c r="AI137" s="284"/>
      <c r="AJ137" s="306"/>
      <c r="AK137" s="285"/>
      <c r="AL137" s="306"/>
      <c r="AM137" s="48"/>
      <c r="AN137" s="191"/>
      <c r="AO137" s="191"/>
    </row>
    <row r="138" spans="1:41" x14ac:dyDescent="0.25">
      <c r="A138" s="48">
        <v>134</v>
      </c>
      <c r="B138" s="299" t="s">
        <v>1139</v>
      </c>
      <c r="C138" s="300" t="s">
        <v>1140</v>
      </c>
      <c r="D138" s="308" t="s">
        <v>1098</v>
      </c>
      <c r="E138" s="300" t="s">
        <v>864</v>
      </c>
      <c r="F138" s="300" t="s">
        <v>726</v>
      </c>
      <c r="G138" s="300" t="s">
        <v>1141</v>
      </c>
      <c r="H138" s="300" t="s">
        <v>1142</v>
      </c>
      <c r="I138" s="300" t="s">
        <v>1143</v>
      </c>
      <c r="J138" s="300" t="s">
        <v>1144</v>
      </c>
      <c r="K138" s="301" t="s">
        <v>683</v>
      </c>
      <c r="L138" s="302"/>
      <c r="M138" s="302"/>
      <c r="N138" s="302"/>
      <c r="O138" s="302"/>
      <c r="P138" s="302"/>
      <c r="Q138" s="322"/>
      <c r="R138" s="302"/>
      <c r="S138" s="302"/>
      <c r="T138" s="302"/>
      <c r="U138" s="302"/>
      <c r="V138" s="302"/>
      <c r="W138" s="302"/>
      <c r="X138" s="302"/>
      <c r="Y138" s="302"/>
      <c r="Z138" s="302"/>
      <c r="AA138" s="306"/>
      <c r="AB138" s="309" t="s">
        <v>123</v>
      </c>
      <c r="AC138" s="309" t="s">
        <v>60</v>
      </c>
      <c r="AD138" s="310"/>
      <c r="AE138" s="311">
        <v>0.12039999999999999</v>
      </c>
      <c r="AF138" s="315"/>
      <c r="AG138" s="306"/>
      <c r="AH138" s="313" t="s">
        <v>124</v>
      </c>
      <c r="AI138" s="286" t="s">
        <v>125</v>
      </c>
      <c r="AJ138" s="306"/>
      <c r="AK138" s="287"/>
      <c r="AL138" s="306"/>
      <c r="AM138" s="48">
        <v>14.5</v>
      </c>
      <c r="AN138" s="191" t="s">
        <v>671</v>
      </c>
      <c r="AO138" s="191" t="s">
        <v>1106</v>
      </c>
    </row>
    <row r="139" spans="1:41" x14ac:dyDescent="0.25">
      <c r="A139" s="48">
        <v>135</v>
      </c>
      <c r="B139" s="299" t="s">
        <v>1145</v>
      </c>
      <c r="C139" s="300" t="s">
        <v>164</v>
      </c>
      <c r="D139" s="300" t="s">
        <v>1146</v>
      </c>
      <c r="E139" s="300" t="s">
        <v>1146</v>
      </c>
      <c r="F139" s="300" t="s">
        <v>726</v>
      </c>
      <c r="G139" s="308" t="s">
        <v>1147</v>
      </c>
      <c r="H139" s="300" t="s">
        <v>1148</v>
      </c>
      <c r="I139" s="300"/>
      <c r="J139" s="300" t="s">
        <v>1149</v>
      </c>
      <c r="K139" s="301" t="s">
        <v>683</v>
      </c>
      <c r="L139" s="302"/>
      <c r="M139" s="303"/>
      <c r="N139" s="303"/>
      <c r="O139" s="303"/>
      <c r="P139" s="303"/>
      <c r="Q139" s="304"/>
      <c r="R139" s="305"/>
      <c r="S139" s="305"/>
      <c r="T139" s="305"/>
      <c r="U139" s="305"/>
      <c r="V139" s="305"/>
      <c r="W139" s="305"/>
      <c r="X139" s="305"/>
      <c r="Y139" s="305"/>
      <c r="Z139" s="305"/>
      <c r="AA139" s="306"/>
      <c r="AB139" s="309" t="s">
        <v>208</v>
      </c>
      <c r="AC139" s="309" t="s">
        <v>161</v>
      </c>
      <c r="AD139" s="310"/>
      <c r="AE139" s="321"/>
      <c r="AF139" s="315"/>
      <c r="AG139" s="306"/>
      <c r="AH139" s="313" t="s">
        <v>165</v>
      </c>
      <c r="AI139" s="286" t="s">
        <v>166</v>
      </c>
      <c r="AJ139" s="306"/>
      <c r="AK139" s="287"/>
      <c r="AL139" s="306"/>
      <c r="AM139" s="48">
        <v>17.3</v>
      </c>
      <c r="AN139" s="191" t="s">
        <v>794</v>
      </c>
      <c r="AO139" s="191" t="s">
        <v>716</v>
      </c>
    </row>
    <row r="140" spans="1:41" x14ac:dyDescent="0.25">
      <c r="A140" s="48">
        <v>144</v>
      </c>
      <c r="B140" s="299" t="s">
        <v>1150</v>
      </c>
      <c r="C140" s="300"/>
      <c r="D140" s="300"/>
      <c r="E140" s="300"/>
      <c r="F140" s="300"/>
      <c r="G140" s="300"/>
      <c r="H140" s="300"/>
      <c r="I140" s="300"/>
      <c r="J140" s="300"/>
      <c r="K140" s="301" t="s">
        <v>683</v>
      </c>
      <c r="L140" s="302"/>
      <c r="M140" s="302"/>
      <c r="N140" s="302"/>
      <c r="O140" s="302"/>
      <c r="P140" s="302"/>
      <c r="Q140" s="322"/>
      <c r="R140" s="302"/>
      <c r="S140" s="302"/>
      <c r="T140" s="302"/>
      <c r="U140" s="302"/>
      <c r="V140" s="302"/>
      <c r="W140" s="302"/>
      <c r="X140" s="302"/>
      <c r="Y140" s="302"/>
      <c r="Z140" s="302"/>
      <c r="AA140" s="306"/>
      <c r="AB140" s="309" t="s">
        <v>132</v>
      </c>
      <c r="AC140" s="309" t="s">
        <v>131</v>
      </c>
      <c r="AD140" s="310"/>
      <c r="AE140" s="321"/>
      <c r="AF140" s="315"/>
      <c r="AG140" s="306"/>
      <c r="AH140" s="313" t="s">
        <v>133</v>
      </c>
      <c r="AI140" s="288" t="s">
        <v>134</v>
      </c>
      <c r="AJ140" s="306"/>
      <c r="AK140" s="287"/>
      <c r="AL140" s="306"/>
      <c r="AM140" s="48">
        <v>20</v>
      </c>
      <c r="AN140" s="191" t="s">
        <v>1151</v>
      </c>
      <c r="AO140" s="191" t="s">
        <v>1152</v>
      </c>
    </row>
    <row r="141" spans="1:41" x14ac:dyDescent="0.25">
      <c r="A141" s="48">
        <v>136</v>
      </c>
      <c r="B141" s="299" t="s">
        <v>1153</v>
      </c>
      <c r="C141" s="300" t="s">
        <v>1154</v>
      </c>
      <c r="D141" s="308" t="s">
        <v>1155</v>
      </c>
      <c r="E141" s="300"/>
      <c r="F141" s="300"/>
      <c r="G141" s="300" t="s">
        <v>1156</v>
      </c>
      <c r="H141" s="308" t="s">
        <v>1155</v>
      </c>
      <c r="I141" s="300"/>
      <c r="J141" s="300" t="s">
        <v>1157</v>
      </c>
      <c r="K141" s="301" t="s">
        <v>683</v>
      </c>
      <c r="L141" s="302"/>
      <c r="M141" s="302"/>
      <c r="N141" s="302"/>
      <c r="O141" s="302"/>
      <c r="P141" s="302"/>
      <c r="Q141" s="322"/>
      <c r="R141" s="302"/>
      <c r="S141" s="302"/>
      <c r="T141" s="302"/>
      <c r="U141" s="302"/>
      <c r="V141" s="302"/>
      <c r="W141" s="302"/>
      <c r="X141" s="302"/>
      <c r="Y141" s="302"/>
      <c r="Z141" s="302"/>
      <c r="AA141" s="306"/>
      <c r="AB141" s="309" t="s">
        <v>173</v>
      </c>
      <c r="AC141" s="309" t="s">
        <v>60</v>
      </c>
      <c r="AD141" s="314">
        <v>0.223</v>
      </c>
      <c r="AE141" s="311">
        <v>0.44500000000000001</v>
      </c>
      <c r="AF141" s="315"/>
      <c r="AG141" s="306"/>
      <c r="AH141" s="313" t="s">
        <v>174</v>
      </c>
      <c r="AI141" s="286" t="s">
        <v>175</v>
      </c>
      <c r="AJ141" s="306"/>
      <c r="AK141" s="287"/>
      <c r="AL141" s="306"/>
      <c r="AM141" s="48">
        <v>44.5</v>
      </c>
      <c r="AN141" s="191" t="s">
        <v>671</v>
      </c>
      <c r="AO141" s="191" t="s">
        <v>680</v>
      </c>
    </row>
    <row r="142" spans="1:41" x14ac:dyDescent="0.25">
      <c r="A142" s="48">
        <v>145</v>
      </c>
      <c r="B142" s="299" t="s">
        <v>458</v>
      </c>
      <c r="C142" s="300"/>
      <c r="D142" s="300"/>
      <c r="E142" s="300"/>
      <c r="F142" s="300"/>
      <c r="G142" s="300"/>
      <c r="H142" s="300"/>
      <c r="I142" s="300"/>
      <c r="J142" s="300"/>
      <c r="K142" s="301" t="s">
        <v>683</v>
      </c>
      <c r="L142" s="302"/>
      <c r="M142" s="302"/>
      <c r="N142" s="302"/>
      <c r="O142" s="302"/>
      <c r="P142" s="302"/>
      <c r="Q142" s="322"/>
      <c r="R142" s="302"/>
      <c r="S142" s="302"/>
      <c r="T142" s="302"/>
      <c r="U142" s="302"/>
      <c r="V142" s="302"/>
      <c r="W142" s="302"/>
      <c r="X142" s="302"/>
      <c r="Y142" s="302"/>
      <c r="Z142" s="302"/>
      <c r="AA142" s="306"/>
      <c r="AB142" s="309" t="s">
        <v>458</v>
      </c>
      <c r="AC142" s="309" t="s">
        <v>60</v>
      </c>
      <c r="AD142" s="310"/>
      <c r="AE142" s="311">
        <v>1.4999999999999999E-2</v>
      </c>
      <c r="AF142" s="312">
        <v>2.3E-2</v>
      </c>
      <c r="AG142" s="306"/>
      <c r="AH142" s="313" t="s">
        <v>460</v>
      </c>
      <c r="AI142" s="288" t="s">
        <v>461</v>
      </c>
      <c r="AJ142" s="306"/>
      <c r="AK142" s="287"/>
      <c r="AL142" s="306"/>
      <c r="AM142" s="48">
        <v>3</v>
      </c>
      <c r="AN142" s="191" t="s">
        <v>1158</v>
      </c>
      <c r="AO142" s="191" t="s">
        <v>1152</v>
      </c>
    </row>
    <row r="143" spans="1:41" x14ac:dyDescent="0.25">
      <c r="A143" s="48">
        <v>137</v>
      </c>
      <c r="B143" s="299" t="s">
        <v>1159</v>
      </c>
      <c r="C143" s="300" t="s">
        <v>1159</v>
      </c>
      <c r="D143" s="308" t="s">
        <v>1160</v>
      </c>
      <c r="E143" s="300"/>
      <c r="F143" s="300"/>
      <c r="G143" s="300" t="s">
        <v>771</v>
      </c>
      <c r="H143" s="308" t="s">
        <v>1160</v>
      </c>
      <c r="I143" s="300"/>
      <c r="J143" s="300"/>
      <c r="K143" s="301" t="s">
        <v>683</v>
      </c>
      <c r="L143" s="302"/>
      <c r="M143" s="302"/>
      <c r="N143" s="302"/>
      <c r="O143" s="302"/>
      <c r="P143" s="302"/>
      <c r="Q143" s="322"/>
      <c r="R143" s="302"/>
      <c r="S143" s="302"/>
      <c r="T143" s="302"/>
      <c r="U143" s="302"/>
      <c r="V143" s="302"/>
      <c r="W143" s="302"/>
      <c r="X143" s="302"/>
      <c r="Y143" s="302"/>
      <c r="Z143" s="302"/>
      <c r="AA143" s="306"/>
      <c r="AB143" s="309" t="s">
        <v>240</v>
      </c>
      <c r="AC143" s="309" t="s">
        <v>60</v>
      </c>
      <c r="AD143" s="314">
        <v>0.104</v>
      </c>
      <c r="AE143" s="311">
        <v>0.20799999999999999</v>
      </c>
      <c r="AF143" s="315"/>
      <c r="AG143" s="306"/>
      <c r="AH143" s="313" t="s">
        <v>241</v>
      </c>
      <c r="AI143" s="286" t="s">
        <v>242</v>
      </c>
      <c r="AJ143" s="306"/>
      <c r="AK143" s="287"/>
      <c r="AL143" s="306"/>
      <c r="AM143" s="48">
        <v>20.8</v>
      </c>
      <c r="AN143" s="191" t="s">
        <v>671</v>
      </c>
      <c r="AO143" s="191" t="s">
        <v>680</v>
      </c>
    </row>
    <row r="144" spans="1:41" x14ac:dyDescent="0.25">
      <c r="A144" s="48">
        <v>138</v>
      </c>
      <c r="B144" s="299" t="s">
        <v>1161</v>
      </c>
      <c r="C144" s="300" t="s">
        <v>307</v>
      </c>
      <c r="D144" s="308" t="s">
        <v>1162</v>
      </c>
      <c r="E144" s="300"/>
      <c r="F144" s="300" t="s">
        <v>1163</v>
      </c>
      <c r="G144" s="300" t="s">
        <v>1164</v>
      </c>
      <c r="H144" s="308" t="s">
        <v>1162</v>
      </c>
      <c r="I144" s="300"/>
      <c r="J144" s="300"/>
      <c r="K144" s="301" t="s">
        <v>683</v>
      </c>
      <c r="L144" s="302"/>
      <c r="M144" s="302"/>
      <c r="N144" s="302"/>
      <c r="O144" s="302"/>
      <c r="P144" s="302"/>
      <c r="Q144" s="322"/>
      <c r="R144" s="302"/>
      <c r="S144" s="302"/>
      <c r="T144" s="302"/>
      <c r="U144" s="302"/>
      <c r="V144" s="302"/>
      <c r="W144" s="302"/>
      <c r="X144" s="302"/>
      <c r="Y144" s="302"/>
      <c r="Z144" s="302"/>
      <c r="AA144" s="306"/>
      <c r="AB144" s="309" t="s">
        <v>307</v>
      </c>
      <c r="AC144" s="309" t="s">
        <v>60</v>
      </c>
      <c r="AD144" s="314">
        <v>0.19500000000000001</v>
      </c>
      <c r="AE144" s="318">
        <v>0.39</v>
      </c>
      <c r="AF144" s="315"/>
      <c r="AG144" s="306"/>
      <c r="AH144" s="313" t="s">
        <v>308</v>
      </c>
      <c r="AI144" s="286" t="s">
        <v>309</v>
      </c>
      <c r="AJ144" s="306"/>
      <c r="AK144" s="287"/>
      <c r="AL144" s="306"/>
      <c r="AM144" s="48">
        <v>39</v>
      </c>
      <c r="AN144" s="191" t="s">
        <v>671</v>
      </c>
      <c r="AO144" s="191" t="s">
        <v>680</v>
      </c>
    </row>
    <row r="145" spans="1:41" x14ac:dyDescent="0.25">
      <c r="A145" s="48">
        <v>139</v>
      </c>
      <c r="B145" s="299" t="s">
        <v>1165</v>
      </c>
      <c r="C145" s="300" t="s">
        <v>1166</v>
      </c>
      <c r="D145" s="308" t="s">
        <v>1167</v>
      </c>
      <c r="E145" s="300"/>
      <c r="F145" s="308" t="s">
        <v>1167</v>
      </c>
      <c r="G145" s="300"/>
      <c r="H145" s="300"/>
      <c r="I145" s="300"/>
      <c r="J145" s="300"/>
      <c r="K145" s="301" t="s">
        <v>683</v>
      </c>
      <c r="L145" s="302"/>
      <c r="M145" s="302"/>
      <c r="N145" s="302"/>
      <c r="O145" s="302"/>
      <c r="P145" s="302"/>
      <c r="Q145" s="322"/>
      <c r="R145" s="302"/>
      <c r="S145" s="302"/>
      <c r="T145" s="302"/>
      <c r="U145" s="302"/>
      <c r="V145" s="302"/>
      <c r="W145" s="302"/>
      <c r="X145" s="302"/>
      <c r="Y145" s="302"/>
      <c r="Z145" s="302"/>
      <c r="AA145" s="306"/>
      <c r="AB145" s="309" t="s">
        <v>159</v>
      </c>
      <c r="AC145" s="309" t="s">
        <v>60</v>
      </c>
      <c r="AD145" s="310"/>
      <c r="AE145" s="321"/>
      <c r="AF145" s="315"/>
      <c r="AG145" s="306"/>
      <c r="AH145" s="313" t="s">
        <v>141</v>
      </c>
      <c r="AI145" s="286" t="s">
        <v>142</v>
      </c>
      <c r="AJ145" s="306"/>
      <c r="AK145" s="287"/>
      <c r="AL145" s="306"/>
      <c r="AM145" s="48">
        <v>18</v>
      </c>
      <c r="AN145" s="191" t="s">
        <v>671</v>
      </c>
      <c r="AO145" s="191" t="s">
        <v>678</v>
      </c>
    </row>
    <row r="146" spans="1:41" x14ac:dyDescent="0.25">
      <c r="A146" s="48">
        <v>140</v>
      </c>
      <c r="B146" s="299" t="s">
        <v>1168</v>
      </c>
      <c r="C146" s="300" t="s">
        <v>394</v>
      </c>
      <c r="D146" s="308" t="s">
        <v>1169</v>
      </c>
      <c r="E146" s="300"/>
      <c r="F146" s="300"/>
      <c r="G146" s="300" t="s">
        <v>1170</v>
      </c>
      <c r="H146" s="308" t="s">
        <v>1169</v>
      </c>
      <c r="I146" s="300"/>
      <c r="J146" s="300" t="s">
        <v>1171</v>
      </c>
      <c r="K146" s="301" t="s">
        <v>683</v>
      </c>
      <c r="L146" s="302"/>
      <c r="M146" s="302"/>
      <c r="N146" s="302"/>
      <c r="O146" s="302"/>
      <c r="P146" s="302"/>
      <c r="Q146" s="322"/>
      <c r="R146" s="302"/>
      <c r="S146" s="302"/>
      <c r="T146" s="302"/>
      <c r="U146" s="302"/>
      <c r="V146" s="302"/>
      <c r="W146" s="302"/>
      <c r="X146" s="302"/>
      <c r="Y146" s="302"/>
      <c r="Z146" s="302"/>
      <c r="AA146" s="306"/>
      <c r="AB146" s="309" t="s">
        <v>394</v>
      </c>
      <c r="AC146" s="309" t="s">
        <v>161</v>
      </c>
      <c r="AD146" s="314">
        <v>0.152</v>
      </c>
      <c r="AE146" s="311">
        <v>0.30399999999999999</v>
      </c>
      <c r="AF146" s="315"/>
      <c r="AG146" s="306"/>
      <c r="AH146" s="313" t="s">
        <v>395</v>
      </c>
      <c r="AI146" s="286" t="s">
        <v>396</v>
      </c>
      <c r="AJ146" s="306"/>
      <c r="AK146" s="287"/>
      <c r="AL146" s="306"/>
      <c r="AM146" s="48">
        <v>30.4</v>
      </c>
      <c r="AN146" s="191" t="s">
        <v>671</v>
      </c>
      <c r="AO146" s="191" t="s">
        <v>680</v>
      </c>
    </row>
    <row r="147" spans="1:41" x14ac:dyDescent="0.25">
      <c r="A147" s="48">
        <v>146</v>
      </c>
      <c r="B147" s="299" t="s">
        <v>1172</v>
      </c>
      <c r="C147" s="300"/>
      <c r="D147" s="300"/>
      <c r="E147" s="300"/>
      <c r="F147" s="300"/>
      <c r="G147" s="300"/>
      <c r="H147" s="300"/>
      <c r="I147" s="300"/>
      <c r="J147" s="300"/>
      <c r="K147" s="301" t="s">
        <v>683</v>
      </c>
      <c r="L147" s="302"/>
      <c r="M147" s="302"/>
      <c r="N147" s="302"/>
      <c r="O147" s="302"/>
      <c r="P147" s="302"/>
      <c r="Q147" s="322"/>
      <c r="R147" s="302"/>
      <c r="S147" s="302"/>
      <c r="T147" s="302"/>
      <c r="U147" s="302"/>
      <c r="V147" s="302"/>
      <c r="W147" s="302"/>
      <c r="X147" s="302"/>
      <c r="Y147" s="302"/>
      <c r="Z147" s="302"/>
      <c r="AA147" s="306"/>
      <c r="AB147" s="309" t="s">
        <v>454</v>
      </c>
      <c r="AC147" s="309" t="s">
        <v>60</v>
      </c>
      <c r="AD147" s="310"/>
      <c r="AE147" s="318">
        <v>0.13</v>
      </c>
      <c r="AF147" s="315"/>
      <c r="AG147" s="306"/>
      <c r="AH147" s="313" t="s">
        <v>455</v>
      </c>
      <c r="AI147" s="288" t="s">
        <v>456</v>
      </c>
      <c r="AJ147" s="306"/>
      <c r="AK147" s="287"/>
      <c r="AL147" s="306"/>
      <c r="AM147" s="48">
        <v>20</v>
      </c>
      <c r="AN147" s="191" t="s">
        <v>1158</v>
      </c>
      <c r="AO147" s="191" t="s">
        <v>1152</v>
      </c>
    </row>
    <row r="148" spans="1:41" x14ac:dyDescent="0.25">
      <c r="A148" s="48">
        <v>147</v>
      </c>
      <c r="B148" s="299" t="s">
        <v>1173</v>
      </c>
      <c r="C148" s="300"/>
      <c r="D148" s="300"/>
      <c r="E148" s="300"/>
      <c r="F148" s="300"/>
      <c r="G148" s="300"/>
      <c r="H148" s="300"/>
      <c r="I148" s="300"/>
      <c r="J148" s="300"/>
      <c r="K148" s="301" t="s">
        <v>683</v>
      </c>
      <c r="L148" s="302"/>
      <c r="M148" s="302"/>
      <c r="N148" s="302"/>
      <c r="O148" s="302"/>
      <c r="P148" s="302"/>
      <c r="Q148" s="322"/>
      <c r="R148" s="302"/>
      <c r="S148" s="302"/>
      <c r="T148" s="302"/>
      <c r="U148" s="302"/>
      <c r="V148" s="302"/>
      <c r="W148" s="302"/>
      <c r="X148" s="302"/>
      <c r="Y148" s="302"/>
      <c r="Z148" s="302"/>
      <c r="AA148" s="306"/>
      <c r="AB148" s="309" t="s">
        <v>515</v>
      </c>
      <c r="AC148" s="309" t="s">
        <v>60</v>
      </c>
      <c r="AD148" s="310"/>
      <c r="AE148" s="321"/>
      <c r="AF148" s="315"/>
      <c r="AG148" s="306"/>
      <c r="AH148" s="313"/>
      <c r="AI148" s="286"/>
      <c r="AJ148" s="306"/>
      <c r="AK148" s="287"/>
      <c r="AL148" s="306"/>
      <c r="AM148" s="48">
        <v>20.3</v>
      </c>
      <c r="AN148" s="191" t="s">
        <v>1122</v>
      </c>
      <c r="AO148" s="191" t="s">
        <v>1123</v>
      </c>
    </row>
    <row r="149" spans="1:41" x14ac:dyDescent="0.25">
      <c r="A149" s="48">
        <v>141</v>
      </c>
      <c r="B149" s="299" t="s">
        <v>1174</v>
      </c>
      <c r="C149" s="300" t="s">
        <v>421</v>
      </c>
      <c r="D149" s="308" t="s">
        <v>727</v>
      </c>
      <c r="E149" s="300" t="s">
        <v>1175</v>
      </c>
      <c r="F149" s="308" t="s">
        <v>727</v>
      </c>
      <c r="G149" s="300" t="s">
        <v>1176</v>
      </c>
      <c r="H149" s="300"/>
      <c r="I149" s="300" t="s">
        <v>1111</v>
      </c>
      <c r="J149" s="300"/>
      <c r="K149" s="301" t="s">
        <v>683</v>
      </c>
      <c r="L149" s="302"/>
      <c r="M149" s="302"/>
      <c r="N149" s="302"/>
      <c r="O149" s="302"/>
      <c r="P149" s="302"/>
      <c r="Q149" s="322"/>
      <c r="R149" s="302"/>
      <c r="S149" s="302"/>
      <c r="T149" s="302"/>
      <c r="U149" s="302"/>
      <c r="V149" s="302"/>
      <c r="W149" s="302"/>
      <c r="X149" s="302"/>
      <c r="Y149" s="302"/>
      <c r="Z149" s="302"/>
      <c r="AA149" s="306"/>
      <c r="AB149" s="309" t="s">
        <v>421</v>
      </c>
      <c r="AC149" s="309" t="s">
        <v>60</v>
      </c>
      <c r="AD149" s="310"/>
      <c r="AE149" s="321"/>
      <c r="AF149" s="315"/>
      <c r="AG149" s="306"/>
      <c r="AH149" s="313" t="s">
        <v>422</v>
      </c>
      <c r="AI149" s="313"/>
      <c r="AJ149" s="306"/>
      <c r="AK149" s="323"/>
      <c r="AL149" s="306"/>
      <c r="AM149" s="48">
        <v>15</v>
      </c>
      <c r="AN149" s="191" t="s">
        <v>671</v>
      </c>
      <c r="AO149" s="191" t="s">
        <v>678</v>
      </c>
    </row>
    <row r="150" spans="1:41" x14ac:dyDescent="0.25">
      <c r="A150" s="48">
        <v>148</v>
      </c>
      <c r="B150" s="299" t="s">
        <v>1177</v>
      </c>
      <c r="C150" s="300"/>
      <c r="D150" s="300"/>
      <c r="E150" s="300"/>
      <c r="F150" s="300"/>
      <c r="G150" s="300"/>
      <c r="H150" s="300"/>
      <c r="I150" s="300"/>
      <c r="J150" s="300"/>
      <c r="K150" s="301" t="s">
        <v>683</v>
      </c>
      <c r="L150" s="302"/>
      <c r="M150" s="302"/>
      <c r="N150" s="302"/>
      <c r="O150" s="302"/>
      <c r="P150" s="302"/>
      <c r="Q150" s="322"/>
      <c r="R150" s="302"/>
      <c r="S150" s="302"/>
      <c r="T150" s="302"/>
      <c r="U150" s="302"/>
      <c r="V150" s="302"/>
      <c r="W150" s="302"/>
      <c r="X150" s="302"/>
      <c r="Y150" s="302"/>
      <c r="Z150" s="302"/>
      <c r="AA150" s="306"/>
      <c r="AB150" s="309" t="s">
        <v>555</v>
      </c>
      <c r="AC150" s="309" t="s">
        <v>60</v>
      </c>
      <c r="AD150" s="310"/>
      <c r="AE150" s="320">
        <v>0.13500000000000001</v>
      </c>
      <c r="AF150" s="315"/>
      <c r="AG150" s="306"/>
      <c r="AH150" s="313"/>
      <c r="AI150" s="286"/>
      <c r="AJ150" s="306"/>
      <c r="AK150" s="287"/>
      <c r="AL150" s="306"/>
      <c r="AM150" s="48">
        <v>13.5</v>
      </c>
      <c r="AN150" s="191" t="s">
        <v>1178</v>
      </c>
      <c r="AO150" s="191" t="s">
        <v>966</v>
      </c>
    </row>
    <row r="151" spans="1:41" x14ac:dyDescent="0.25">
      <c r="A151" s="48">
        <v>142</v>
      </c>
      <c r="B151" s="299" t="s">
        <v>1179</v>
      </c>
      <c r="C151" s="300" t="s">
        <v>516</v>
      </c>
      <c r="D151" s="308" t="s">
        <v>998</v>
      </c>
      <c r="E151" s="308" t="s">
        <v>998</v>
      </c>
      <c r="F151" s="300"/>
      <c r="G151" s="300" t="s">
        <v>1180</v>
      </c>
      <c r="H151" s="300"/>
      <c r="I151" s="300" t="s">
        <v>884</v>
      </c>
      <c r="J151" s="300"/>
      <c r="K151" s="301" t="s">
        <v>683</v>
      </c>
      <c r="L151" s="302"/>
      <c r="M151" s="302"/>
      <c r="N151" s="302"/>
      <c r="O151" s="302"/>
      <c r="P151" s="302"/>
      <c r="Q151" s="322"/>
      <c r="R151" s="302"/>
      <c r="S151" s="302"/>
      <c r="T151" s="302"/>
      <c r="U151" s="302"/>
      <c r="V151" s="302"/>
      <c r="W151" s="302"/>
      <c r="X151" s="302"/>
      <c r="Y151" s="302"/>
      <c r="Z151" s="302"/>
      <c r="AA151" s="306"/>
      <c r="AB151" s="309" t="s">
        <v>516</v>
      </c>
      <c r="AC151" s="309" t="s">
        <v>60</v>
      </c>
      <c r="AD151" s="310"/>
      <c r="AE151" s="321"/>
      <c r="AF151" s="315"/>
      <c r="AG151" s="306"/>
      <c r="AH151" s="313" t="s">
        <v>63</v>
      </c>
      <c r="AI151" s="286" t="s">
        <v>517</v>
      </c>
      <c r="AJ151" s="306"/>
      <c r="AK151" s="287"/>
      <c r="AL151" s="306"/>
      <c r="AM151" s="48">
        <v>25</v>
      </c>
      <c r="AN151" s="191" t="s">
        <v>671</v>
      </c>
      <c r="AO151" s="191" t="s">
        <v>52</v>
      </c>
    </row>
    <row r="152" spans="1:41" x14ac:dyDescent="0.25">
      <c r="A152" s="48">
        <v>143</v>
      </c>
      <c r="B152" s="299" t="s">
        <v>1181</v>
      </c>
      <c r="C152" s="300" t="s">
        <v>661</v>
      </c>
      <c r="D152" s="308" t="s">
        <v>864</v>
      </c>
      <c r="E152" s="308" t="s">
        <v>864</v>
      </c>
      <c r="F152" s="300" t="s">
        <v>998</v>
      </c>
      <c r="G152" s="300" t="s">
        <v>1147</v>
      </c>
      <c r="H152" s="300" t="s">
        <v>864</v>
      </c>
      <c r="I152" s="300"/>
      <c r="J152" s="300"/>
      <c r="K152" s="301" t="s">
        <v>683</v>
      </c>
      <c r="L152" s="302"/>
      <c r="M152" s="302"/>
      <c r="N152" s="302"/>
      <c r="O152" s="302"/>
      <c r="P152" s="302"/>
      <c r="Q152" s="322"/>
      <c r="R152" s="302"/>
      <c r="S152" s="302"/>
      <c r="T152" s="302"/>
      <c r="U152" s="302"/>
      <c r="V152" s="302"/>
      <c r="W152" s="302"/>
      <c r="X152" s="302"/>
      <c r="Y152" s="302"/>
      <c r="Z152" s="302"/>
      <c r="AA152" s="306"/>
      <c r="AB152" s="309" t="s">
        <v>661</v>
      </c>
      <c r="AC152" s="309" t="s">
        <v>60</v>
      </c>
      <c r="AD152" s="289"/>
      <c r="AE152" s="321"/>
      <c r="AF152" s="315"/>
      <c r="AG152" s="306"/>
      <c r="AH152" s="313" t="s">
        <v>662</v>
      </c>
      <c r="AI152" s="286" t="s">
        <v>663</v>
      </c>
      <c r="AJ152" s="306"/>
      <c r="AK152" s="287"/>
      <c r="AL152" s="306"/>
      <c r="AM152" s="48">
        <v>30</v>
      </c>
      <c r="AN152" s="191" t="s">
        <v>671</v>
      </c>
      <c r="AO152" s="191" t="s">
        <v>52</v>
      </c>
    </row>
    <row r="153" spans="1:41" x14ac:dyDescent="0.25">
      <c r="A153" s="48">
        <v>149</v>
      </c>
      <c r="B153" s="299" t="s">
        <v>1182</v>
      </c>
      <c r="C153" s="300"/>
      <c r="D153" s="300"/>
      <c r="E153" s="300"/>
      <c r="F153" s="300"/>
      <c r="G153" s="300"/>
      <c r="H153" s="300"/>
      <c r="I153" s="300"/>
      <c r="J153" s="300"/>
      <c r="K153" s="301" t="s">
        <v>683</v>
      </c>
      <c r="L153" s="302"/>
      <c r="M153" s="302"/>
      <c r="N153" s="302"/>
      <c r="O153" s="302"/>
      <c r="P153" s="302"/>
      <c r="Q153" s="322"/>
      <c r="R153" s="302"/>
      <c r="S153" s="302"/>
      <c r="T153" s="302"/>
      <c r="U153" s="302"/>
      <c r="V153" s="302"/>
      <c r="W153" s="302"/>
      <c r="X153" s="302"/>
      <c r="Y153" s="302"/>
      <c r="Z153" s="302"/>
      <c r="AA153" s="306"/>
      <c r="AB153" s="309" t="s">
        <v>95</v>
      </c>
      <c r="AC153" s="309"/>
      <c r="AD153" s="310"/>
      <c r="AE153" s="311"/>
      <c r="AF153" s="312"/>
      <c r="AG153" s="306"/>
      <c r="AH153" s="324" t="s">
        <v>96</v>
      </c>
      <c r="AI153" s="288" t="s">
        <v>97</v>
      </c>
      <c r="AJ153" s="306"/>
      <c r="AK153" s="287"/>
      <c r="AL153" s="306"/>
      <c r="AM153" s="48">
        <v>10</v>
      </c>
      <c r="AN153" s="191" t="s">
        <v>1151</v>
      </c>
      <c r="AO153" s="191" t="s">
        <v>1183</v>
      </c>
    </row>
    <row r="154" spans="1:41" x14ac:dyDescent="0.25">
      <c r="A154" s="48">
        <v>150</v>
      </c>
      <c r="B154" s="299" t="s">
        <v>1184</v>
      </c>
      <c r="C154" s="300"/>
      <c r="D154" s="300"/>
      <c r="E154" s="300"/>
      <c r="F154" s="300"/>
      <c r="G154" s="300"/>
      <c r="H154" s="300"/>
      <c r="I154" s="300"/>
      <c r="J154" s="300"/>
      <c r="K154" s="301" t="s">
        <v>683</v>
      </c>
      <c r="L154" s="302"/>
      <c r="M154" s="302"/>
      <c r="N154" s="302"/>
      <c r="O154" s="302"/>
      <c r="P154" s="302"/>
      <c r="Q154" s="322"/>
      <c r="R154" s="302"/>
      <c r="S154" s="302"/>
      <c r="T154" s="302"/>
      <c r="U154" s="302"/>
      <c r="V154" s="302"/>
      <c r="W154" s="302"/>
      <c r="X154" s="302"/>
      <c r="Y154" s="302"/>
      <c r="Z154" s="302"/>
      <c r="AA154" s="306"/>
      <c r="AB154" s="309" t="s">
        <v>342</v>
      </c>
      <c r="AC154" s="309" t="s">
        <v>60</v>
      </c>
      <c r="AD154" s="310"/>
      <c r="AE154" s="321"/>
      <c r="AF154" s="315"/>
      <c r="AG154" s="306"/>
      <c r="AH154" s="325" t="s">
        <v>343</v>
      </c>
      <c r="AI154" s="288" t="s">
        <v>344</v>
      </c>
      <c r="AJ154" s="306"/>
      <c r="AK154" s="287"/>
      <c r="AL154" s="306"/>
      <c r="AM154" s="48">
        <v>15</v>
      </c>
      <c r="AN154" s="191" t="s">
        <v>1151</v>
      </c>
      <c r="AO154" s="191" t="s">
        <v>1152</v>
      </c>
    </row>
    <row r="155" spans="1:41" x14ac:dyDescent="0.25">
      <c r="A155" s="48">
        <v>151</v>
      </c>
      <c r="B155" s="299" t="s">
        <v>1185</v>
      </c>
      <c r="C155" s="300"/>
      <c r="D155" s="300"/>
      <c r="E155" s="300"/>
      <c r="F155" s="300"/>
      <c r="G155" s="300"/>
      <c r="H155" s="300"/>
      <c r="I155" s="300"/>
      <c r="J155" s="300"/>
      <c r="K155" s="301" t="s">
        <v>683</v>
      </c>
      <c r="L155" s="302"/>
      <c r="M155" s="302"/>
      <c r="N155" s="302"/>
      <c r="O155" s="302"/>
      <c r="P155" s="302"/>
      <c r="Q155" s="322"/>
      <c r="R155" s="302"/>
      <c r="S155" s="302"/>
      <c r="T155" s="302"/>
      <c r="U155" s="302"/>
      <c r="V155" s="302"/>
      <c r="W155" s="302"/>
      <c r="X155" s="302"/>
      <c r="Y155" s="302"/>
      <c r="Z155" s="302"/>
      <c r="AA155" s="306"/>
      <c r="AB155" s="309" t="s">
        <v>90</v>
      </c>
      <c r="AC155" s="309" t="s">
        <v>60</v>
      </c>
      <c r="AD155" s="310"/>
      <c r="AE155" s="321"/>
      <c r="AF155" s="315"/>
      <c r="AG155" s="306"/>
      <c r="AH155" s="313" t="s">
        <v>91</v>
      </c>
      <c r="AI155" s="288" t="s">
        <v>92</v>
      </c>
      <c r="AJ155" s="306"/>
      <c r="AK155" s="287"/>
      <c r="AL155" s="306"/>
      <c r="AM155" s="48">
        <v>10</v>
      </c>
      <c r="AN155" s="191" t="s">
        <v>1151</v>
      </c>
      <c r="AO155" s="191" t="s">
        <v>1152</v>
      </c>
    </row>
    <row r="156" spans="1:41" x14ac:dyDescent="0.25">
      <c r="A156" s="48">
        <v>152</v>
      </c>
      <c r="B156" s="299" t="s">
        <v>1186</v>
      </c>
      <c r="C156" s="300"/>
      <c r="D156" s="300"/>
      <c r="E156" s="300"/>
      <c r="F156" s="300"/>
      <c r="G156" s="300"/>
      <c r="H156" s="300"/>
      <c r="I156" s="290">
        <v>10</v>
      </c>
      <c r="J156" s="300"/>
      <c r="K156" s="301" t="s">
        <v>683</v>
      </c>
      <c r="L156" s="302"/>
      <c r="M156" s="302"/>
      <c r="N156" s="302"/>
      <c r="O156" s="302"/>
      <c r="P156" s="302"/>
      <c r="Q156" s="322"/>
      <c r="R156" s="302"/>
      <c r="S156" s="302"/>
      <c r="T156" s="302"/>
      <c r="U156" s="302"/>
      <c r="V156" s="302"/>
      <c r="W156" s="302"/>
      <c r="X156" s="302"/>
      <c r="Y156" s="302"/>
      <c r="Z156" s="302"/>
      <c r="AA156" s="306"/>
      <c r="AB156" s="309" t="s">
        <v>574</v>
      </c>
      <c r="AC156" s="309" t="s">
        <v>65</v>
      </c>
      <c r="AD156" s="317">
        <v>0.16</v>
      </c>
      <c r="AE156" s="319">
        <v>0.32</v>
      </c>
      <c r="AF156" s="315"/>
      <c r="AG156" s="306"/>
      <c r="AH156" s="313" t="s">
        <v>220</v>
      </c>
      <c r="AI156" s="286" t="s">
        <v>221</v>
      </c>
      <c r="AJ156" s="306"/>
      <c r="AK156" s="287"/>
      <c r="AL156" s="306"/>
      <c r="AM156" s="291">
        <v>32</v>
      </c>
      <c r="AN156" s="191" t="s">
        <v>1178</v>
      </c>
      <c r="AO156" s="191" t="s">
        <v>966</v>
      </c>
    </row>
    <row r="157" spans="1:41" x14ac:dyDescent="0.25">
      <c r="A157" s="48">
        <v>153</v>
      </c>
      <c r="B157" s="299" t="s">
        <v>1187</v>
      </c>
      <c r="C157" s="300"/>
      <c r="D157" s="300"/>
      <c r="E157" s="300"/>
      <c r="F157" s="300"/>
      <c r="G157" s="300"/>
      <c r="H157" s="300"/>
      <c r="I157" s="290">
        <v>12</v>
      </c>
      <c r="J157" s="300"/>
      <c r="K157" s="301" t="s">
        <v>683</v>
      </c>
      <c r="L157" s="302"/>
      <c r="M157" s="302"/>
      <c r="N157" s="302"/>
      <c r="O157" s="302"/>
      <c r="P157" s="302"/>
      <c r="Q157" s="322"/>
      <c r="R157" s="302"/>
      <c r="S157" s="302"/>
      <c r="T157" s="302"/>
      <c r="U157" s="302"/>
      <c r="V157" s="302"/>
      <c r="W157" s="302"/>
      <c r="X157" s="302"/>
      <c r="Y157" s="302"/>
      <c r="Z157" s="302"/>
      <c r="AA157" s="306"/>
      <c r="AB157" s="309" t="s">
        <v>509</v>
      </c>
      <c r="AC157" s="309" t="s">
        <v>65</v>
      </c>
      <c r="AD157" s="314">
        <v>0.14199999999999999</v>
      </c>
      <c r="AE157" s="320">
        <v>0.28399999999999997</v>
      </c>
      <c r="AF157" s="315"/>
      <c r="AG157" s="306"/>
      <c r="AH157" s="313" t="s">
        <v>510</v>
      </c>
      <c r="AI157" s="286" t="s">
        <v>511</v>
      </c>
      <c r="AJ157" s="306"/>
      <c r="AK157" s="287"/>
      <c r="AL157" s="306"/>
      <c r="AM157" s="48">
        <v>28.4</v>
      </c>
      <c r="AN157" s="191" t="s">
        <v>1178</v>
      </c>
      <c r="AO157" s="191" t="s">
        <v>966</v>
      </c>
    </row>
    <row r="158" spans="1:41" x14ac:dyDescent="0.25">
      <c r="A158" s="48">
        <v>154</v>
      </c>
      <c r="B158" s="299" t="s">
        <v>1188</v>
      </c>
      <c r="C158" s="300"/>
      <c r="D158" s="300"/>
      <c r="E158" s="300"/>
      <c r="F158" s="300"/>
      <c r="G158" s="300"/>
      <c r="H158" s="300"/>
      <c r="I158" s="292">
        <v>12</v>
      </c>
      <c r="J158" s="300"/>
      <c r="K158" s="301" t="s">
        <v>683</v>
      </c>
      <c r="L158" s="302"/>
      <c r="M158" s="302"/>
      <c r="N158" s="302"/>
      <c r="O158" s="302"/>
      <c r="P158" s="302"/>
      <c r="Q158" s="322"/>
      <c r="R158" s="302"/>
      <c r="S158" s="302"/>
      <c r="T158" s="302"/>
      <c r="U158" s="302"/>
      <c r="V158" s="302"/>
      <c r="W158" s="302"/>
      <c r="X158" s="302"/>
      <c r="Y158" s="302"/>
      <c r="Z158" s="302"/>
      <c r="AA158" s="306"/>
      <c r="AB158" s="309" t="s">
        <v>216</v>
      </c>
      <c r="AC158" s="309" t="s">
        <v>65</v>
      </c>
      <c r="AD158" s="310"/>
      <c r="AE158" s="321"/>
      <c r="AF158" s="315"/>
      <c r="AG158" s="306"/>
      <c r="AH158" s="313" t="s">
        <v>220</v>
      </c>
      <c r="AI158" s="286" t="s">
        <v>221</v>
      </c>
      <c r="AJ158" s="306"/>
      <c r="AK158" s="287"/>
      <c r="AL158" s="306"/>
      <c r="AM158" s="48">
        <v>12</v>
      </c>
      <c r="AN158" s="191" t="s">
        <v>671</v>
      </c>
      <c r="AO158" s="191" t="s">
        <v>681</v>
      </c>
    </row>
    <row r="159" spans="1:41" x14ac:dyDescent="0.25">
      <c r="A159" s="48">
        <v>155</v>
      </c>
      <c r="B159" s="299" t="s">
        <v>1189</v>
      </c>
      <c r="C159" s="300"/>
      <c r="D159" s="300"/>
      <c r="E159" s="300"/>
      <c r="F159" s="300"/>
      <c r="G159" s="300"/>
      <c r="H159" s="300"/>
      <c r="I159" s="290">
        <v>19</v>
      </c>
      <c r="J159" s="300"/>
      <c r="K159" s="301" t="s">
        <v>683</v>
      </c>
      <c r="L159" s="302"/>
      <c r="M159" s="302"/>
      <c r="N159" s="302"/>
      <c r="O159" s="302"/>
      <c r="P159" s="302"/>
      <c r="Q159" s="322"/>
      <c r="R159" s="302"/>
      <c r="S159" s="302"/>
      <c r="T159" s="302"/>
      <c r="U159" s="302"/>
      <c r="V159" s="302"/>
      <c r="W159" s="302"/>
      <c r="X159" s="302"/>
      <c r="Y159" s="302"/>
      <c r="Z159" s="302"/>
      <c r="AA159" s="306"/>
      <c r="AB159" s="309" t="s">
        <v>644</v>
      </c>
      <c r="AC159" s="309" t="s">
        <v>65</v>
      </c>
      <c r="AD159" s="317">
        <v>0.11</v>
      </c>
      <c r="AE159" s="320">
        <v>0.221</v>
      </c>
      <c r="AF159" s="315"/>
      <c r="AG159" s="306"/>
      <c r="AH159" s="313" t="s">
        <v>645</v>
      </c>
      <c r="AI159" s="286" t="s">
        <v>646</v>
      </c>
      <c r="AJ159" s="306"/>
      <c r="AK159" s="287"/>
      <c r="AL159" s="306"/>
      <c r="AM159" s="48">
        <v>22.1</v>
      </c>
      <c r="AN159" s="191" t="s">
        <v>1178</v>
      </c>
      <c r="AO159" s="191" t="s">
        <v>966</v>
      </c>
    </row>
    <row r="160" spans="1:41" x14ac:dyDescent="0.25">
      <c r="A160" s="48">
        <v>156</v>
      </c>
      <c r="B160" s="299" t="s">
        <v>1190</v>
      </c>
      <c r="C160" s="300"/>
      <c r="D160" s="300"/>
      <c r="E160" s="300"/>
      <c r="F160" s="300"/>
      <c r="G160" s="300"/>
      <c r="H160" s="300"/>
      <c r="I160" s="290">
        <v>15</v>
      </c>
      <c r="J160" s="300"/>
      <c r="K160" s="301" t="s">
        <v>683</v>
      </c>
      <c r="L160" s="302"/>
      <c r="M160" s="302"/>
      <c r="N160" s="302"/>
      <c r="O160" s="302"/>
      <c r="P160" s="302"/>
      <c r="Q160" s="322"/>
      <c r="R160" s="302"/>
      <c r="S160" s="302"/>
      <c r="T160" s="302"/>
      <c r="U160" s="302"/>
      <c r="V160" s="302"/>
      <c r="W160" s="302"/>
      <c r="X160" s="302"/>
      <c r="Y160" s="302"/>
      <c r="Z160" s="302"/>
      <c r="AA160" s="306"/>
      <c r="AB160" s="309" t="s">
        <v>262</v>
      </c>
      <c r="AC160" s="309" t="s">
        <v>65</v>
      </c>
      <c r="AD160" s="310"/>
      <c r="AE160" s="320">
        <v>0.154</v>
      </c>
      <c r="AF160" s="315"/>
      <c r="AG160" s="306"/>
      <c r="AH160" s="313" t="s">
        <v>258</v>
      </c>
      <c r="AI160" s="286" t="s">
        <v>259</v>
      </c>
      <c r="AJ160" s="306"/>
      <c r="AK160" s="287"/>
      <c r="AL160" s="306"/>
      <c r="AM160" s="48">
        <v>15.4</v>
      </c>
      <c r="AN160" s="191" t="s">
        <v>1178</v>
      </c>
      <c r="AO160" s="191" t="s">
        <v>966</v>
      </c>
    </row>
    <row r="161" spans="1:41" x14ac:dyDescent="0.25">
      <c r="A161" s="48">
        <v>157</v>
      </c>
      <c r="B161" s="299" t="s">
        <v>1191</v>
      </c>
      <c r="C161" s="300"/>
      <c r="D161" s="300"/>
      <c r="E161" s="300"/>
      <c r="F161" s="300"/>
      <c r="G161" s="300"/>
      <c r="H161" s="300"/>
      <c r="I161" s="290"/>
      <c r="J161" s="300"/>
      <c r="K161" s="301" t="s">
        <v>683</v>
      </c>
      <c r="L161" s="302"/>
      <c r="M161" s="302"/>
      <c r="N161" s="302"/>
      <c r="O161" s="302"/>
      <c r="P161" s="302"/>
      <c r="Q161" s="322"/>
      <c r="R161" s="302"/>
      <c r="S161" s="302"/>
      <c r="T161" s="302"/>
      <c r="U161" s="302"/>
      <c r="V161" s="302"/>
      <c r="W161" s="302"/>
      <c r="X161" s="302"/>
      <c r="Y161" s="302"/>
      <c r="Z161" s="302"/>
      <c r="AA161" s="306"/>
      <c r="AB161" s="309" t="s">
        <v>462</v>
      </c>
      <c r="AC161" s="309" t="s">
        <v>65</v>
      </c>
      <c r="AD161" s="314">
        <v>0.19700000000000001</v>
      </c>
      <c r="AE161" s="311">
        <v>0.39500000000000002</v>
      </c>
      <c r="AF161" s="315"/>
      <c r="AG161" s="306"/>
      <c r="AH161" s="313" t="s">
        <v>463</v>
      </c>
      <c r="AI161" s="288" t="s">
        <v>464</v>
      </c>
      <c r="AJ161" s="306"/>
      <c r="AK161" s="287"/>
      <c r="AL161" s="306"/>
      <c r="AM161" s="48">
        <v>2</v>
      </c>
      <c r="AN161" s="191" t="s">
        <v>1158</v>
      </c>
      <c r="AO161" s="191" t="s">
        <v>1152</v>
      </c>
    </row>
    <row r="162" spans="1:41" x14ac:dyDescent="0.25">
      <c r="A162" s="48">
        <v>158</v>
      </c>
      <c r="B162" s="299" t="s">
        <v>1192</v>
      </c>
      <c r="C162" s="300"/>
      <c r="D162" s="300"/>
      <c r="E162" s="300"/>
      <c r="F162" s="300"/>
      <c r="G162" s="300"/>
      <c r="H162" s="300"/>
      <c r="I162" s="290">
        <v>30</v>
      </c>
      <c r="J162" s="300"/>
      <c r="K162" s="301" t="s">
        <v>683</v>
      </c>
      <c r="L162" s="302"/>
      <c r="M162" s="302"/>
      <c r="N162" s="302"/>
      <c r="O162" s="302"/>
      <c r="P162" s="302"/>
      <c r="Q162" s="322"/>
      <c r="R162" s="302"/>
      <c r="S162" s="302"/>
      <c r="T162" s="302"/>
      <c r="U162" s="302"/>
      <c r="V162" s="302"/>
      <c r="W162" s="302"/>
      <c r="X162" s="302"/>
      <c r="Y162" s="302"/>
      <c r="Z162" s="302"/>
      <c r="AA162" s="306"/>
      <c r="AB162" s="309" t="s">
        <v>203</v>
      </c>
      <c r="AC162" s="309" t="s">
        <v>65</v>
      </c>
      <c r="AD162" s="314">
        <v>0.155</v>
      </c>
      <c r="AE162" s="319">
        <v>0.31</v>
      </c>
      <c r="AF162" s="315"/>
      <c r="AG162" s="306"/>
      <c r="AH162" s="313"/>
      <c r="AI162" s="286"/>
      <c r="AJ162" s="306"/>
      <c r="AK162" s="287"/>
      <c r="AL162" s="306"/>
      <c r="AM162" s="291">
        <v>31</v>
      </c>
      <c r="AN162" s="191" t="s">
        <v>1178</v>
      </c>
      <c r="AO162" s="191" t="s">
        <v>966</v>
      </c>
    </row>
    <row r="163" spans="1:41" x14ac:dyDescent="0.25">
      <c r="A163" s="48">
        <v>159</v>
      </c>
      <c r="B163" s="299" t="s">
        <v>1193</v>
      </c>
      <c r="C163" s="300"/>
      <c r="D163" s="300"/>
      <c r="E163" s="300"/>
      <c r="F163" s="300"/>
      <c r="G163" s="300"/>
      <c r="H163" s="300"/>
      <c r="I163" s="326"/>
      <c r="J163" s="300"/>
      <c r="K163" s="301" t="s">
        <v>683</v>
      </c>
      <c r="L163" s="302"/>
      <c r="M163" s="302"/>
      <c r="N163" s="302"/>
      <c r="O163" s="302"/>
      <c r="P163" s="302"/>
      <c r="Q163" s="322"/>
      <c r="R163" s="302"/>
      <c r="S163" s="302"/>
      <c r="T163" s="302"/>
      <c r="U163" s="302"/>
      <c r="V163" s="302"/>
      <c r="W163" s="302"/>
      <c r="X163" s="302"/>
      <c r="Y163" s="302"/>
      <c r="Z163" s="302"/>
      <c r="AA163" s="306"/>
      <c r="AB163" s="309" t="s">
        <v>437</v>
      </c>
      <c r="AC163" s="309" t="s">
        <v>65</v>
      </c>
      <c r="AD163" s="310"/>
      <c r="AE163" s="319">
        <v>0.45</v>
      </c>
      <c r="AF163" s="315"/>
      <c r="AG163" s="306"/>
      <c r="AH163" s="313" t="s">
        <v>438</v>
      </c>
      <c r="AI163" s="313"/>
      <c r="AJ163" s="306"/>
      <c r="AK163" s="323"/>
      <c r="AL163" s="306"/>
      <c r="AM163" s="291">
        <v>45</v>
      </c>
      <c r="AN163" s="191" t="s">
        <v>1178</v>
      </c>
      <c r="AO163" s="191" t="s">
        <v>966</v>
      </c>
    </row>
    <row r="164" spans="1:41" x14ac:dyDescent="0.25">
      <c r="A164" s="48">
        <v>160</v>
      </c>
      <c r="B164" s="299" t="s">
        <v>1194</v>
      </c>
      <c r="C164" s="300"/>
      <c r="D164" s="300"/>
      <c r="E164" s="300"/>
      <c r="F164" s="300"/>
      <c r="G164" s="300"/>
      <c r="H164" s="300"/>
      <c r="I164" s="326">
        <v>16</v>
      </c>
      <c r="J164" s="300"/>
      <c r="K164" s="301" t="s">
        <v>683</v>
      </c>
      <c r="L164" s="302"/>
      <c r="M164" s="302"/>
      <c r="N164" s="302"/>
      <c r="O164" s="302"/>
      <c r="P164" s="302"/>
      <c r="Q164" s="322"/>
      <c r="R164" s="302"/>
      <c r="S164" s="302"/>
      <c r="T164" s="302"/>
      <c r="U164" s="302"/>
      <c r="V164" s="302"/>
      <c r="W164" s="302"/>
      <c r="X164" s="302"/>
      <c r="Y164" s="302"/>
      <c r="Z164" s="302"/>
      <c r="AA164" s="306"/>
      <c r="AB164" s="309" t="s">
        <v>493</v>
      </c>
      <c r="AC164" s="309" t="s">
        <v>65</v>
      </c>
      <c r="AD164" s="317">
        <v>0.11</v>
      </c>
      <c r="AE164" s="320">
        <v>0.221</v>
      </c>
      <c r="AF164" s="315"/>
      <c r="AG164" s="306"/>
      <c r="AH164" s="313" t="s">
        <v>494</v>
      </c>
      <c r="AI164" s="313"/>
      <c r="AJ164" s="306"/>
      <c r="AK164" s="323"/>
      <c r="AL164" s="306"/>
      <c r="AM164" s="48">
        <v>22.1</v>
      </c>
      <c r="AN164" s="191" t="s">
        <v>1178</v>
      </c>
      <c r="AO164" s="191" t="s">
        <v>966</v>
      </c>
    </row>
    <row r="165" spans="1:41" x14ac:dyDescent="0.25">
      <c r="A165" s="48">
        <v>161</v>
      </c>
      <c r="B165" s="299" t="s">
        <v>1195</v>
      </c>
      <c r="C165" s="300"/>
      <c r="D165" s="300"/>
      <c r="E165" s="300"/>
      <c r="F165" s="300"/>
      <c r="G165" s="300"/>
      <c r="H165" s="300"/>
      <c r="I165" s="326">
        <v>15</v>
      </c>
      <c r="J165" s="300"/>
      <c r="K165" s="301" t="s">
        <v>683</v>
      </c>
      <c r="L165" s="302"/>
      <c r="M165" s="302"/>
      <c r="N165" s="302"/>
      <c r="O165" s="302"/>
      <c r="P165" s="302"/>
      <c r="Q165" s="322"/>
      <c r="R165" s="302"/>
      <c r="S165" s="302"/>
      <c r="T165" s="302"/>
      <c r="U165" s="302"/>
      <c r="V165" s="302"/>
      <c r="W165" s="302"/>
      <c r="X165" s="302"/>
      <c r="Y165" s="302"/>
      <c r="Z165" s="302"/>
      <c r="AA165" s="306"/>
      <c r="AB165" s="309" t="s">
        <v>639</v>
      </c>
      <c r="AC165" s="309" t="s">
        <v>65</v>
      </c>
      <c r="AD165" s="314">
        <v>9.7000000000000003E-2</v>
      </c>
      <c r="AE165" s="320">
        <v>0.19389999999999999</v>
      </c>
      <c r="AF165" s="315"/>
      <c r="AG165" s="306"/>
      <c r="AH165" s="313" t="s">
        <v>640</v>
      </c>
      <c r="AI165" s="313"/>
      <c r="AJ165" s="306"/>
      <c r="AK165" s="323"/>
      <c r="AL165" s="306"/>
      <c r="AM165" s="48">
        <v>19.399999999999999</v>
      </c>
      <c r="AN165" s="191" t="s">
        <v>1178</v>
      </c>
      <c r="AO165" s="191" t="s">
        <v>966</v>
      </c>
    </row>
    <row r="166" spans="1:41" x14ac:dyDescent="0.25">
      <c r="A166" s="48">
        <v>162</v>
      </c>
      <c r="B166" s="299" t="s">
        <v>1196</v>
      </c>
      <c r="C166" s="300"/>
      <c r="D166" s="300"/>
      <c r="E166" s="300"/>
      <c r="F166" s="300"/>
      <c r="G166" s="300"/>
      <c r="H166" s="300"/>
      <c r="I166" s="290">
        <v>34</v>
      </c>
      <c r="J166" s="300"/>
      <c r="K166" s="301" t="s">
        <v>683</v>
      </c>
      <c r="L166" s="302"/>
      <c r="M166" s="302"/>
      <c r="N166" s="302"/>
      <c r="O166" s="302"/>
      <c r="P166" s="302"/>
      <c r="Q166" s="322"/>
      <c r="R166" s="302"/>
      <c r="S166" s="302"/>
      <c r="T166" s="302"/>
      <c r="U166" s="302"/>
      <c r="V166" s="302"/>
      <c r="W166" s="302"/>
      <c r="X166" s="302"/>
      <c r="Y166" s="302"/>
      <c r="Z166" s="302"/>
      <c r="AA166" s="306"/>
      <c r="AB166" s="309" t="s">
        <v>536</v>
      </c>
      <c r="AC166" s="309" t="s">
        <v>65</v>
      </c>
      <c r="AD166" s="317">
        <v>0.2</v>
      </c>
      <c r="AE166" s="319">
        <v>0.4</v>
      </c>
      <c r="AF166" s="315"/>
      <c r="AG166" s="306"/>
      <c r="AH166" s="313" t="s">
        <v>537</v>
      </c>
      <c r="AI166" s="286" t="s">
        <v>538</v>
      </c>
      <c r="AJ166" s="306"/>
      <c r="AK166" s="287"/>
      <c r="AL166" s="306"/>
      <c r="AM166" s="291">
        <v>40</v>
      </c>
      <c r="AN166" s="191" t="s">
        <v>1178</v>
      </c>
      <c r="AO166" s="191" t="s">
        <v>966</v>
      </c>
    </row>
    <row r="167" spans="1:41" x14ac:dyDescent="0.25">
      <c r="A167" s="48">
        <v>163</v>
      </c>
      <c r="B167" s="299" t="s">
        <v>1197</v>
      </c>
      <c r="C167" s="300"/>
      <c r="D167" s="300"/>
      <c r="E167" s="300"/>
      <c r="F167" s="300"/>
      <c r="G167" s="300"/>
      <c r="H167" s="300"/>
      <c r="I167" s="290">
        <v>38</v>
      </c>
      <c r="J167" s="300"/>
      <c r="K167" s="301" t="s">
        <v>683</v>
      </c>
      <c r="L167" s="302"/>
      <c r="M167" s="302"/>
      <c r="N167" s="302"/>
      <c r="O167" s="302"/>
      <c r="P167" s="302"/>
      <c r="Q167" s="322"/>
      <c r="R167" s="302"/>
      <c r="S167" s="302"/>
      <c r="T167" s="302"/>
      <c r="U167" s="302"/>
      <c r="V167" s="302"/>
      <c r="W167" s="302"/>
      <c r="X167" s="302"/>
      <c r="Y167" s="302"/>
      <c r="Z167" s="302"/>
      <c r="AA167" s="306"/>
      <c r="AB167" s="309" t="s">
        <v>115</v>
      </c>
      <c r="AC167" s="309" t="s">
        <v>65</v>
      </c>
      <c r="AD167" s="310"/>
      <c r="AE167" s="320">
        <v>0.40600000000000003</v>
      </c>
      <c r="AF167" s="315"/>
      <c r="AG167" s="306"/>
      <c r="AH167" s="313" t="s">
        <v>113</v>
      </c>
      <c r="AI167" s="286" t="s">
        <v>114</v>
      </c>
      <c r="AJ167" s="306"/>
      <c r="AK167" s="287"/>
      <c r="AL167" s="306"/>
      <c r="AM167" s="48">
        <v>40.6</v>
      </c>
      <c r="AN167" s="191" t="s">
        <v>1178</v>
      </c>
      <c r="AO167" s="191" t="s">
        <v>966</v>
      </c>
    </row>
    <row r="168" spans="1:41" x14ac:dyDescent="0.25">
      <c r="A168" s="48">
        <v>164</v>
      </c>
      <c r="B168" s="299" t="s">
        <v>1198</v>
      </c>
      <c r="C168" s="300"/>
      <c r="D168" s="300"/>
      <c r="E168" s="300"/>
      <c r="F168" s="300"/>
      <c r="G168" s="300"/>
      <c r="H168" s="300"/>
      <c r="I168" s="290"/>
      <c r="J168" s="300"/>
      <c r="K168" s="301" t="s">
        <v>683</v>
      </c>
      <c r="L168" s="302"/>
      <c r="M168" s="302"/>
      <c r="N168" s="302"/>
      <c r="O168" s="302"/>
      <c r="P168" s="302"/>
      <c r="Q168" s="322"/>
      <c r="R168" s="302"/>
      <c r="S168" s="302"/>
      <c r="T168" s="302"/>
      <c r="U168" s="302"/>
      <c r="V168" s="302"/>
      <c r="W168" s="302"/>
      <c r="X168" s="302"/>
      <c r="Y168" s="302"/>
      <c r="Z168" s="302"/>
      <c r="AA168" s="306"/>
      <c r="AB168" s="309" t="s">
        <v>530</v>
      </c>
      <c r="AC168" s="309" t="s">
        <v>105</v>
      </c>
      <c r="AD168" s="310"/>
      <c r="AE168" s="321"/>
      <c r="AF168" s="315"/>
      <c r="AG168" s="306"/>
      <c r="AH168" s="313" t="s">
        <v>531</v>
      </c>
      <c r="AI168" s="286" t="s">
        <v>532</v>
      </c>
      <c r="AJ168" s="306"/>
      <c r="AK168" s="292">
        <v>23</v>
      </c>
      <c r="AL168" s="306"/>
      <c r="AM168" s="48">
        <v>23</v>
      </c>
      <c r="AN168" s="191" t="s">
        <v>1199</v>
      </c>
      <c r="AO168" s="191" t="s">
        <v>701</v>
      </c>
    </row>
    <row r="169" spans="1:41" x14ac:dyDescent="0.25">
      <c r="A169" s="48">
        <v>165</v>
      </c>
      <c r="B169" s="299" t="s">
        <v>1200</v>
      </c>
      <c r="C169" s="300"/>
      <c r="D169" s="300"/>
      <c r="E169" s="300"/>
      <c r="F169" s="300"/>
      <c r="G169" s="300"/>
      <c r="H169" s="300"/>
      <c r="I169" s="290"/>
      <c r="J169" s="300"/>
      <c r="K169" s="301" t="s">
        <v>683</v>
      </c>
      <c r="L169" s="302"/>
      <c r="M169" s="302"/>
      <c r="N169" s="302"/>
      <c r="O169" s="302"/>
      <c r="P169" s="302"/>
      <c r="Q169" s="322"/>
      <c r="R169" s="302"/>
      <c r="S169" s="302"/>
      <c r="T169" s="302"/>
      <c r="U169" s="302"/>
      <c r="V169" s="302"/>
      <c r="W169" s="302"/>
      <c r="X169" s="302"/>
      <c r="Y169" s="302"/>
      <c r="Z169" s="302"/>
      <c r="AA169" s="306"/>
      <c r="AB169" s="309" t="s">
        <v>106</v>
      </c>
      <c r="AC169" s="309" t="s">
        <v>105</v>
      </c>
      <c r="AD169" s="310"/>
      <c r="AE169" s="321"/>
      <c r="AF169" s="315"/>
      <c r="AG169" s="306"/>
      <c r="AH169" s="313" t="s">
        <v>107</v>
      </c>
      <c r="AI169" s="286" t="s">
        <v>108</v>
      </c>
      <c r="AJ169" s="306"/>
      <c r="AK169" s="292">
        <v>23</v>
      </c>
      <c r="AL169" s="306"/>
      <c r="AM169" s="48">
        <v>23</v>
      </c>
      <c r="AN169" s="191" t="s">
        <v>1199</v>
      </c>
      <c r="AO169" s="191" t="s">
        <v>701</v>
      </c>
    </row>
    <row r="170" spans="1:41" x14ac:dyDescent="0.25">
      <c r="A170" s="48">
        <v>166</v>
      </c>
      <c r="B170" s="299" t="s">
        <v>1201</v>
      </c>
      <c r="C170" s="300"/>
      <c r="D170" s="300"/>
      <c r="E170" s="300"/>
      <c r="F170" s="300"/>
      <c r="G170" s="300"/>
      <c r="H170" s="300"/>
      <c r="I170" s="290"/>
      <c r="J170" s="300"/>
      <c r="K170" s="301" t="s">
        <v>683</v>
      </c>
      <c r="L170" s="302"/>
      <c r="M170" s="302"/>
      <c r="N170" s="302"/>
      <c r="O170" s="302"/>
      <c r="P170" s="302"/>
      <c r="Q170" s="322"/>
      <c r="R170" s="302"/>
      <c r="S170" s="302"/>
      <c r="T170" s="302"/>
      <c r="U170" s="302"/>
      <c r="V170" s="302"/>
      <c r="W170" s="302"/>
      <c r="X170" s="302"/>
      <c r="Y170" s="302"/>
      <c r="Z170" s="302"/>
      <c r="AA170" s="306"/>
      <c r="AB170" s="309" t="s">
        <v>370</v>
      </c>
      <c r="AC170" s="309" t="s">
        <v>105</v>
      </c>
      <c r="AD170" s="310"/>
      <c r="AE170" s="321"/>
      <c r="AF170" s="315"/>
      <c r="AG170" s="306"/>
      <c r="AH170" s="313" t="s">
        <v>371</v>
      </c>
      <c r="AI170" s="288" t="s">
        <v>372</v>
      </c>
      <c r="AJ170" s="306"/>
      <c r="AK170" s="287"/>
      <c r="AL170" s="306"/>
      <c r="AM170" s="48">
        <v>20</v>
      </c>
      <c r="AN170" s="191" t="s">
        <v>1151</v>
      </c>
      <c r="AO170" s="191" t="s">
        <v>1152</v>
      </c>
    </row>
    <row r="171" spans="1:41" x14ac:dyDescent="0.25">
      <c r="A171" s="48">
        <v>167</v>
      </c>
      <c r="B171" s="299" t="s">
        <v>1202</v>
      </c>
      <c r="C171" s="300"/>
      <c r="D171" s="300"/>
      <c r="E171" s="300"/>
      <c r="F171" s="300"/>
      <c r="G171" s="300"/>
      <c r="H171" s="300"/>
      <c r="I171" s="290"/>
      <c r="J171" s="300"/>
      <c r="K171" s="301" t="s">
        <v>683</v>
      </c>
      <c r="L171" s="302"/>
      <c r="M171" s="302"/>
      <c r="N171" s="302"/>
      <c r="O171" s="302"/>
      <c r="P171" s="302"/>
      <c r="Q171" s="322"/>
      <c r="R171" s="302"/>
      <c r="S171" s="302"/>
      <c r="T171" s="302"/>
      <c r="U171" s="302"/>
      <c r="V171" s="302"/>
      <c r="W171" s="302"/>
      <c r="X171" s="302"/>
      <c r="Y171" s="302"/>
      <c r="Z171" s="302"/>
      <c r="AA171" s="306"/>
      <c r="AB171" s="309" t="s">
        <v>100</v>
      </c>
      <c r="AC171" s="309" t="s">
        <v>60</v>
      </c>
      <c r="AD171" s="310"/>
      <c r="AE171" s="320">
        <v>0.16700000000000001</v>
      </c>
      <c r="AF171" s="315"/>
      <c r="AG171" s="306"/>
      <c r="AH171" s="313"/>
      <c r="AI171" s="286"/>
      <c r="AJ171" s="306"/>
      <c r="AK171" s="287"/>
      <c r="AL171" s="306"/>
      <c r="AM171" s="48">
        <v>16.7</v>
      </c>
      <c r="AN171" s="191" t="s">
        <v>1178</v>
      </c>
      <c r="AO171" s="191" t="s">
        <v>966</v>
      </c>
    </row>
    <row r="172" spans="1:41" x14ac:dyDescent="0.25">
      <c r="A172" s="48">
        <v>168</v>
      </c>
      <c r="B172" s="299" t="s">
        <v>1203</v>
      </c>
      <c r="C172" s="300"/>
      <c r="D172" s="300"/>
      <c r="E172" s="300"/>
      <c r="F172" s="300"/>
      <c r="G172" s="300"/>
      <c r="H172" s="300"/>
      <c r="I172" s="290"/>
      <c r="J172" s="300"/>
      <c r="K172" s="301" t="s">
        <v>683</v>
      </c>
      <c r="L172" s="302"/>
      <c r="M172" s="302"/>
      <c r="N172" s="302"/>
      <c r="O172" s="302"/>
      <c r="P172" s="302"/>
      <c r="Q172" s="322"/>
      <c r="R172" s="302"/>
      <c r="S172" s="302"/>
      <c r="T172" s="302"/>
      <c r="U172" s="302"/>
      <c r="V172" s="302"/>
      <c r="W172" s="302"/>
      <c r="X172" s="302"/>
      <c r="Y172" s="302"/>
      <c r="Z172" s="302"/>
      <c r="AA172" s="306"/>
      <c r="AB172" s="309" t="s">
        <v>593</v>
      </c>
      <c r="AC172" s="309" t="s">
        <v>60</v>
      </c>
      <c r="AD172" s="310"/>
      <c r="AE172" s="320">
        <v>0.27600000000000002</v>
      </c>
      <c r="AF172" s="315"/>
      <c r="AG172" s="306"/>
      <c r="AH172" s="313"/>
      <c r="AI172" s="286"/>
      <c r="AJ172" s="306"/>
      <c r="AK172" s="287"/>
      <c r="AL172" s="306"/>
      <c r="AM172" s="48">
        <v>27.6</v>
      </c>
      <c r="AN172" s="191" t="s">
        <v>1178</v>
      </c>
      <c r="AO172" s="191" t="s">
        <v>966</v>
      </c>
    </row>
    <row r="173" spans="1:41" x14ac:dyDescent="0.25">
      <c r="A173" s="48">
        <v>169</v>
      </c>
      <c r="B173" s="299" t="s">
        <v>1204</v>
      </c>
      <c r="C173" s="300"/>
      <c r="D173" s="300"/>
      <c r="E173" s="300"/>
      <c r="F173" s="300"/>
      <c r="G173" s="300"/>
      <c r="H173" s="300"/>
      <c r="I173" s="290"/>
      <c r="J173" s="300"/>
      <c r="K173" s="301" t="s">
        <v>683</v>
      </c>
      <c r="L173" s="302"/>
      <c r="M173" s="302"/>
      <c r="N173" s="302"/>
      <c r="O173" s="302"/>
      <c r="P173" s="302"/>
      <c r="Q173" s="322"/>
      <c r="R173" s="302"/>
      <c r="S173" s="302"/>
      <c r="T173" s="302"/>
      <c r="U173" s="302"/>
      <c r="V173" s="302"/>
      <c r="W173" s="302"/>
      <c r="X173" s="302"/>
      <c r="Y173" s="302"/>
      <c r="Z173" s="302"/>
      <c r="AA173" s="306"/>
      <c r="AB173" s="309" t="s">
        <v>594</v>
      </c>
      <c r="AC173" s="309" t="s">
        <v>60</v>
      </c>
      <c r="AD173" s="310"/>
      <c r="AE173" s="320">
        <v>0.46200000000000002</v>
      </c>
      <c r="AF173" s="315"/>
      <c r="AG173" s="306"/>
      <c r="AH173" s="313"/>
      <c r="AI173" s="286"/>
      <c r="AJ173" s="306"/>
      <c r="AK173" s="287"/>
      <c r="AL173" s="306"/>
      <c r="AM173" s="48">
        <v>46.2</v>
      </c>
      <c r="AN173" s="191" t="s">
        <v>1178</v>
      </c>
      <c r="AO173" s="191" t="s">
        <v>966</v>
      </c>
    </row>
    <row r="174" spans="1:41" x14ac:dyDescent="0.25">
      <c r="A174" s="124"/>
      <c r="B174" s="293"/>
      <c r="Q174" s="213"/>
      <c r="AH174" s="61"/>
      <c r="AI174" s="61"/>
      <c r="AK174" s="61"/>
      <c r="AM174" s="124"/>
      <c r="AN174" s="61"/>
      <c r="AO174" s="61"/>
    </row>
  </sheetData>
  <autoFilter ref="A4:AO17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77"/>
  <sheetViews>
    <sheetView tabSelected="1" zoomScale="90" zoomScaleNormal="90" workbookViewId="0">
      <pane xSplit="3" ySplit="6" topLeftCell="F7" activePane="bottomRight" state="frozen"/>
      <selection pane="topRight" activeCell="D1" sqref="D1"/>
      <selection pane="bottomLeft" activeCell="A7" sqref="A7"/>
      <selection pane="bottomRight" activeCell="C7" sqref="C7"/>
    </sheetView>
  </sheetViews>
  <sheetFormatPr defaultRowHeight="15" x14ac:dyDescent="0.25"/>
  <cols>
    <col min="1" max="1" width="13.85546875" style="2" customWidth="1"/>
    <col min="2" max="2" width="38.140625" style="2" customWidth="1"/>
    <col min="3" max="3" width="25.42578125" style="2" customWidth="1"/>
    <col min="4" max="4" width="14.28515625" style="2" customWidth="1"/>
    <col min="5" max="5" width="12.85546875" style="44" bestFit="1" customWidth="1"/>
    <col min="6" max="6" width="9.85546875" style="4" customWidth="1"/>
    <col min="7" max="7" width="4.28515625" style="2" customWidth="1"/>
    <col min="8" max="8" width="9.140625" style="4" customWidth="1"/>
    <col min="9" max="9" width="9.28515625" style="45" customWidth="1"/>
    <col min="10" max="10" width="4" style="2" customWidth="1"/>
    <col min="11" max="11" width="8.140625" style="4" customWidth="1"/>
    <col min="12" max="12" width="8" style="4" customWidth="1"/>
    <col min="13" max="13" width="8.28515625" style="45" customWidth="1"/>
    <col min="14" max="14" width="6.85546875" style="5" customWidth="1"/>
    <col min="15" max="15" width="12" style="5" bestFit="1" customWidth="1"/>
    <col min="16" max="16" width="8.7109375" style="5" customWidth="1"/>
    <col min="17" max="18" width="9.85546875" style="4" customWidth="1"/>
    <col min="19" max="19" width="10.140625" style="13" bestFit="1" customWidth="1"/>
    <col min="20" max="20" width="38" style="53" customWidth="1"/>
    <col min="21" max="21" width="27.85546875" style="51" customWidth="1"/>
    <col min="22" max="22" width="6" hidden="1" customWidth="1"/>
    <col min="23" max="24" width="9.140625" hidden="1" customWidth="1"/>
    <col min="25" max="25" width="14.28515625" customWidth="1"/>
    <col min="26" max="26" width="15.5703125" customWidth="1"/>
    <col min="27" max="27" width="26.28515625" customWidth="1"/>
    <col min="28" max="28" width="16.42578125" customWidth="1"/>
    <col min="29" max="29" width="16.28515625" customWidth="1"/>
  </cols>
  <sheetData>
    <row r="1" spans="1:31" ht="21" customHeight="1" x14ac:dyDescent="0.35">
      <c r="A1" s="432" t="s">
        <v>1205</v>
      </c>
      <c r="B1" s="433"/>
      <c r="C1" s="433"/>
      <c r="D1" s="433"/>
      <c r="E1" s="433"/>
      <c r="F1" s="434"/>
      <c r="G1" s="433"/>
      <c r="H1" s="434"/>
      <c r="I1" s="435"/>
      <c r="J1" s="433"/>
      <c r="K1" s="434"/>
      <c r="L1" s="434"/>
      <c r="M1" s="435"/>
      <c r="T1" s="51"/>
    </row>
    <row r="2" spans="1:31" ht="21.75" customHeight="1" thickBot="1" x14ac:dyDescent="0.4">
      <c r="A2" s="1" t="s">
        <v>1</v>
      </c>
      <c r="B2" s="438" t="s">
        <v>1206</v>
      </c>
      <c r="C2" s="437"/>
      <c r="D2" s="437"/>
      <c r="E2" s="437"/>
      <c r="G2" s="79"/>
      <c r="H2" s="80" t="s">
        <v>1207</v>
      </c>
      <c r="I2" s="72"/>
      <c r="J2" s="436" t="s">
        <v>1208</v>
      </c>
      <c r="K2" s="437"/>
      <c r="L2" s="437"/>
      <c r="M2" s="81"/>
      <c r="N2" s="73"/>
    </row>
    <row r="3" spans="1:31" ht="15.75" customHeight="1" thickBot="1" x14ac:dyDescent="0.3">
      <c r="B3" s="3"/>
      <c r="C3" s="3"/>
      <c r="D3" s="3"/>
      <c r="E3" s="42"/>
      <c r="G3" s="79"/>
      <c r="H3" s="72"/>
      <c r="I3" s="72"/>
      <c r="J3" s="79"/>
      <c r="K3" s="72"/>
      <c r="L3" s="72"/>
      <c r="M3" s="72"/>
      <c r="N3" s="73"/>
    </row>
    <row r="4" spans="1:31" ht="21.75" customHeight="1" thickBot="1" x14ac:dyDescent="0.4">
      <c r="A4" s="1" t="s">
        <v>1209</v>
      </c>
      <c r="B4" s="438"/>
      <c r="C4" s="437"/>
      <c r="D4" s="437"/>
      <c r="E4" s="437"/>
      <c r="G4" s="79"/>
      <c r="H4" s="80" t="s">
        <v>1210</v>
      </c>
      <c r="I4" s="72"/>
      <c r="J4" s="81"/>
      <c r="K4" s="81"/>
      <c r="L4" s="81"/>
      <c r="M4" s="81"/>
      <c r="N4" s="73"/>
      <c r="R4" s="50" t="s">
        <v>1211</v>
      </c>
      <c r="S4" s="4"/>
      <c r="T4" s="115"/>
      <c r="U4" s="272" t="s">
        <v>1212</v>
      </c>
    </row>
    <row r="5" spans="1:31" x14ac:dyDescent="0.25">
      <c r="B5" s="3"/>
      <c r="C5" s="3"/>
      <c r="D5" s="3"/>
      <c r="E5" s="42"/>
      <c r="G5" s="79"/>
      <c r="H5" s="72"/>
      <c r="I5" s="72"/>
      <c r="J5" s="79"/>
      <c r="K5" s="72"/>
      <c r="L5" s="72"/>
      <c r="M5" s="72"/>
      <c r="N5" s="73"/>
    </row>
    <row r="6" spans="1:31" s="59" customFormat="1" ht="45" customHeight="1" x14ac:dyDescent="0.25">
      <c r="A6" s="54" t="s">
        <v>7</v>
      </c>
      <c r="B6" s="54" t="s">
        <v>8</v>
      </c>
      <c r="C6" s="55" t="s">
        <v>9</v>
      </c>
      <c r="D6" s="55" t="s">
        <v>10</v>
      </c>
      <c r="E6" s="54" t="s">
        <v>11</v>
      </c>
      <c r="F6" s="56" t="s">
        <v>12</v>
      </c>
      <c r="G6" s="82" t="s">
        <v>13</v>
      </c>
      <c r="H6" s="83" t="s">
        <v>14</v>
      </c>
      <c r="I6" s="84" t="s">
        <v>15</v>
      </c>
      <c r="J6" s="82" t="s">
        <v>16</v>
      </c>
      <c r="K6" s="83" t="s">
        <v>17</v>
      </c>
      <c r="L6" s="83" t="s">
        <v>18</v>
      </c>
      <c r="M6" s="84" t="s">
        <v>19</v>
      </c>
      <c r="N6" s="85" t="s">
        <v>20</v>
      </c>
      <c r="O6" s="57" t="s">
        <v>1213</v>
      </c>
      <c r="P6" s="57" t="s">
        <v>1214</v>
      </c>
      <c r="Q6" s="56" t="s">
        <v>1215</v>
      </c>
      <c r="R6" s="56" t="s">
        <v>1216</v>
      </c>
      <c r="S6" s="58" t="s">
        <v>1217</v>
      </c>
      <c r="T6" s="206" t="s">
        <v>1218</v>
      </c>
      <c r="U6" s="117" t="s">
        <v>1219</v>
      </c>
    </row>
    <row r="7" spans="1:31" ht="15" customHeight="1" x14ac:dyDescent="0.25">
      <c r="A7" s="48"/>
      <c r="B7" s="48" t="s">
        <v>1202</v>
      </c>
      <c r="D7" s="48"/>
      <c r="E7" s="43" t="s">
        <v>1220</v>
      </c>
      <c r="F7" s="48"/>
      <c r="G7" s="43" t="s">
        <v>1221</v>
      </c>
      <c r="H7" s="62">
        <v>16.7</v>
      </c>
      <c r="I7" s="47">
        <f>(H7*F7)/100</f>
        <v>0</v>
      </c>
      <c r="J7" s="43" t="s">
        <v>1222</v>
      </c>
      <c r="K7" s="62"/>
      <c r="L7" s="48"/>
      <c r="M7" s="47">
        <f t="shared" ref="M7:M38" si="0">ABS(K7-F7) + 1.65*L7</f>
        <v>0</v>
      </c>
      <c r="N7" s="48"/>
      <c r="O7" s="67" t="e">
        <f t="shared" ref="O7:O38" si="1">L7/K7</f>
        <v>#DIV/0!</v>
      </c>
      <c r="P7" s="67" t="e">
        <f t="shared" ref="P7:P38" si="2">ABS((K7-F7)/F7)</f>
        <v>#DIV/0!</v>
      </c>
      <c r="Q7" s="62" t="e">
        <f t="shared" ref="Q7:Q38" si="3">((I7-ABS(K7-F7))/L7)-1.65</f>
        <v>#DIV/0!</v>
      </c>
      <c r="R7" s="62" t="e">
        <f t="shared" ref="R7:R38" si="4">Q7+1.65</f>
        <v>#DIV/0!</v>
      </c>
      <c r="S7" s="192" t="str">
        <f t="shared" ref="S7:S38" si="5">IF(M7&gt;I7,"Fail","Pass")</f>
        <v>Pass</v>
      </c>
      <c r="T7" s="191"/>
      <c r="U7" s="203"/>
    </row>
    <row r="8" spans="1:31" ht="15" customHeight="1" x14ac:dyDescent="0.25">
      <c r="A8" s="48"/>
      <c r="B8" s="48" t="s">
        <v>1202</v>
      </c>
      <c r="D8" s="48"/>
      <c r="E8" s="43" t="s">
        <v>1220</v>
      </c>
      <c r="F8" s="48"/>
      <c r="G8" s="43" t="s">
        <v>1221</v>
      </c>
      <c r="H8" s="62">
        <v>16.7</v>
      </c>
      <c r="I8" s="47">
        <f>(H8*F8)/100</f>
        <v>0</v>
      </c>
      <c r="J8" s="43" t="s">
        <v>1222</v>
      </c>
      <c r="K8" s="62"/>
      <c r="L8" s="48"/>
      <c r="M8" s="47">
        <f t="shared" si="0"/>
        <v>0</v>
      </c>
      <c r="N8" s="48"/>
      <c r="O8" s="67" t="e">
        <f t="shared" si="1"/>
        <v>#DIV/0!</v>
      </c>
      <c r="P8" s="67" t="e">
        <f t="shared" si="2"/>
        <v>#DIV/0!</v>
      </c>
      <c r="Q8" s="62" t="e">
        <f t="shared" si="3"/>
        <v>#DIV/0!</v>
      </c>
      <c r="R8" s="62" t="e">
        <f t="shared" si="4"/>
        <v>#DIV/0!</v>
      </c>
      <c r="S8" s="192" t="str">
        <f t="shared" si="5"/>
        <v>Pass</v>
      </c>
      <c r="T8" s="191"/>
      <c r="U8" s="203"/>
    </row>
    <row r="9" spans="1:31" ht="15" customHeight="1" x14ac:dyDescent="0.25">
      <c r="A9" s="48"/>
      <c r="B9" s="48" t="s">
        <v>1202</v>
      </c>
      <c r="D9" s="48"/>
      <c r="E9" s="43" t="s">
        <v>1220</v>
      </c>
      <c r="F9" s="48"/>
      <c r="G9" s="43" t="s">
        <v>1221</v>
      </c>
      <c r="H9" s="62">
        <v>16.7</v>
      </c>
      <c r="I9" s="47">
        <f>(H9*F9)/100</f>
        <v>0</v>
      </c>
      <c r="J9" s="43" t="s">
        <v>1222</v>
      </c>
      <c r="K9" s="62"/>
      <c r="L9" s="48"/>
      <c r="M9" s="47">
        <f t="shared" si="0"/>
        <v>0</v>
      </c>
      <c r="N9" s="48"/>
      <c r="O9" s="67" t="e">
        <f t="shared" si="1"/>
        <v>#DIV/0!</v>
      </c>
      <c r="P9" s="67" t="e">
        <f t="shared" si="2"/>
        <v>#DIV/0!</v>
      </c>
      <c r="Q9" s="62" t="e">
        <f t="shared" si="3"/>
        <v>#DIV/0!</v>
      </c>
      <c r="R9" s="62" t="e">
        <f t="shared" si="4"/>
        <v>#DIV/0!</v>
      </c>
      <c r="S9" s="192" t="str">
        <f t="shared" si="5"/>
        <v>Pass</v>
      </c>
      <c r="T9" s="191"/>
      <c r="U9" s="203"/>
    </row>
    <row r="10" spans="1:31" ht="15" customHeight="1" x14ac:dyDescent="0.25">
      <c r="A10" s="48"/>
      <c r="B10" s="48" t="s">
        <v>1182</v>
      </c>
      <c r="D10" s="48"/>
      <c r="E10" s="43" t="s">
        <v>1223</v>
      </c>
      <c r="F10" s="48"/>
      <c r="G10" s="43" t="s">
        <v>1224</v>
      </c>
      <c r="H10" s="62" t="s">
        <v>1225</v>
      </c>
      <c r="I10" s="47">
        <v>2</v>
      </c>
      <c r="J10" s="43" t="s">
        <v>1226</v>
      </c>
      <c r="K10" s="62"/>
      <c r="L10" s="48"/>
      <c r="M10" s="47">
        <f t="shared" si="0"/>
        <v>0</v>
      </c>
      <c r="N10" s="48"/>
      <c r="O10" s="67" t="e">
        <f t="shared" si="1"/>
        <v>#DIV/0!</v>
      </c>
      <c r="P10" s="67" t="e">
        <f t="shared" si="2"/>
        <v>#DIV/0!</v>
      </c>
      <c r="Q10" s="62" t="e">
        <f t="shared" si="3"/>
        <v>#DIV/0!</v>
      </c>
      <c r="R10" s="62" t="e">
        <f t="shared" si="4"/>
        <v>#DIV/0!</v>
      </c>
      <c r="S10" s="192" t="str">
        <f t="shared" si="5"/>
        <v>Pass</v>
      </c>
      <c r="T10" s="191"/>
      <c r="U10" s="203"/>
    </row>
    <row r="11" spans="1:31" ht="15" customHeight="1" x14ac:dyDescent="0.25">
      <c r="A11" s="48"/>
      <c r="B11" s="48" t="s">
        <v>1182</v>
      </c>
      <c r="D11" s="48"/>
      <c r="E11" s="43" t="s">
        <v>1223</v>
      </c>
      <c r="F11" s="48"/>
      <c r="G11" s="43" t="s">
        <v>1224</v>
      </c>
      <c r="H11" s="62">
        <v>10</v>
      </c>
      <c r="I11" s="47">
        <f t="shared" ref="I11:I51" si="6">(H11*F11)/100</f>
        <v>0</v>
      </c>
      <c r="J11" s="43" t="s">
        <v>1226</v>
      </c>
      <c r="K11" s="62"/>
      <c r="L11" s="48"/>
      <c r="M11" s="47">
        <f t="shared" si="0"/>
        <v>0</v>
      </c>
      <c r="N11" s="48"/>
      <c r="O11" s="67" t="e">
        <f t="shared" si="1"/>
        <v>#DIV/0!</v>
      </c>
      <c r="P11" s="67" t="e">
        <f t="shared" si="2"/>
        <v>#DIV/0!</v>
      </c>
      <c r="Q11" s="62" t="e">
        <f t="shared" si="3"/>
        <v>#DIV/0!</v>
      </c>
      <c r="R11" s="62" t="e">
        <f t="shared" si="4"/>
        <v>#DIV/0!</v>
      </c>
      <c r="S11" s="192" t="str">
        <f t="shared" si="5"/>
        <v>Pass</v>
      </c>
      <c r="T11" s="191"/>
      <c r="U11" s="203"/>
      <c r="V11" s="125"/>
      <c r="W11" s="125"/>
      <c r="X11" s="125"/>
      <c r="Y11" s="125"/>
      <c r="AB11" s="125"/>
      <c r="AC11" s="59"/>
      <c r="AD11" s="59"/>
      <c r="AE11" s="59"/>
    </row>
    <row r="12" spans="1:31" ht="15" customHeight="1" x14ac:dyDescent="0.25">
      <c r="A12" s="48"/>
      <c r="B12" s="48" t="s">
        <v>724</v>
      </c>
      <c r="D12" s="48"/>
      <c r="E12" s="43" t="s">
        <v>1220</v>
      </c>
      <c r="F12" s="48"/>
      <c r="G12" s="43" t="s">
        <v>1227</v>
      </c>
      <c r="H12" s="62">
        <v>16.100000000000001</v>
      </c>
      <c r="I12" s="47">
        <f t="shared" si="6"/>
        <v>0</v>
      </c>
      <c r="J12" s="43" t="s">
        <v>1228</v>
      </c>
      <c r="K12" s="62"/>
      <c r="L12" s="48"/>
      <c r="M12" s="47">
        <f t="shared" si="0"/>
        <v>0</v>
      </c>
      <c r="N12" s="48"/>
      <c r="O12" s="67" t="e">
        <f t="shared" si="1"/>
        <v>#DIV/0!</v>
      </c>
      <c r="P12" s="67" t="e">
        <f t="shared" si="2"/>
        <v>#DIV/0!</v>
      </c>
      <c r="Q12" s="62" t="e">
        <f t="shared" si="3"/>
        <v>#DIV/0!</v>
      </c>
      <c r="R12" s="62" t="e">
        <f t="shared" si="4"/>
        <v>#DIV/0!</v>
      </c>
      <c r="S12" s="192" t="str">
        <f t="shared" si="5"/>
        <v>Pass</v>
      </c>
      <c r="T12" s="191"/>
      <c r="U12" s="203"/>
    </row>
    <row r="13" spans="1:31" ht="15" customHeight="1" x14ac:dyDescent="0.25">
      <c r="A13" s="48"/>
      <c r="B13" s="48" t="s">
        <v>724</v>
      </c>
      <c r="D13" s="48"/>
      <c r="E13" s="43" t="s">
        <v>1220</v>
      </c>
      <c r="F13" s="48"/>
      <c r="G13" s="43" t="s">
        <v>1227</v>
      </c>
      <c r="H13" s="62">
        <v>16.100000000000001</v>
      </c>
      <c r="I13" s="47">
        <f t="shared" si="6"/>
        <v>0</v>
      </c>
      <c r="J13" s="43" t="s">
        <v>1228</v>
      </c>
      <c r="K13" s="62"/>
      <c r="L13" s="48"/>
      <c r="M13" s="47">
        <f t="shared" si="0"/>
        <v>0</v>
      </c>
      <c r="N13" s="48"/>
      <c r="O13" s="67" t="e">
        <f t="shared" si="1"/>
        <v>#DIV/0!</v>
      </c>
      <c r="P13" s="67" t="e">
        <f t="shared" si="2"/>
        <v>#DIV/0!</v>
      </c>
      <c r="Q13" s="62" t="e">
        <f t="shared" si="3"/>
        <v>#DIV/0!</v>
      </c>
      <c r="R13" s="62" t="e">
        <f t="shared" si="4"/>
        <v>#DIV/0!</v>
      </c>
      <c r="S13" s="192" t="str">
        <f t="shared" si="5"/>
        <v>Pass</v>
      </c>
      <c r="T13" s="191"/>
      <c r="U13" s="203"/>
    </row>
    <row r="14" spans="1:31" ht="15" customHeight="1" x14ac:dyDescent="0.25">
      <c r="A14" s="48"/>
      <c r="B14" s="48" t="s">
        <v>724</v>
      </c>
      <c r="D14" s="48"/>
      <c r="E14" s="43" t="s">
        <v>1220</v>
      </c>
      <c r="F14" s="48"/>
      <c r="G14" s="43" t="s">
        <v>1227</v>
      </c>
      <c r="H14" s="62">
        <v>16.100000000000001</v>
      </c>
      <c r="I14" s="47">
        <f t="shared" si="6"/>
        <v>0</v>
      </c>
      <c r="J14" s="43" t="s">
        <v>1228</v>
      </c>
      <c r="K14" s="62"/>
      <c r="L14" s="48"/>
      <c r="M14" s="47">
        <f t="shared" si="0"/>
        <v>0</v>
      </c>
      <c r="N14" s="48"/>
      <c r="O14" s="67" t="e">
        <f t="shared" si="1"/>
        <v>#DIV/0!</v>
      </c>
      <c r="P14" s="67" t="e">
        <f t="shared" si="2"/>
        <v>#DIV/0!</v>
      </c>
      <c r="Q14" s="62" t="e">
        <f t="shared" si="3"/>
        <v>#DIV/0!</v>
      </c>
      <c r="R14" s="62" t="e">
        <f t="shared" si="4"/>
        <v>#DIV/0!</v>
      </c>
      <c r="S14" s="192" t="str">
        <f t="shared" si="5"/>
        <v>Pass</v>
      </c>
      <c r="T14" s="191"/>
      <c r="U14" s="203"/>
    </row>
    <row r="15" spans="1:31" ht="15" customHeight="1" x14ac:dyDescent="0.25">
      <c r="A15" s="48"/>
      <c r="B15" s="48" t="s">
        <v>724</v>
      </c>
      <c r="D15" s="48"/>
      <c r="E15" s="43" t="s">
        <v>1220</v>
      </c>
      <c r="F15" s="48"/>
      <c r="G15" s="43" t="s">
        <v>1227</v>
      </c>
      <c r="H15" s="62">
        <v>16.100000000000001</v>
      </c>
      <c r="I15" s="47">
        <f t="shared" si="6"/>
        <v>0</v>
      </c>
      <c r="J15" s="43" t="s">
        <v>1228</v>
      </c>
      <c r="K15" s="62"/>
      <c r="L15" s="48"/>
      <c r="M15" s="47">
        <f t="shared" si="0"/>
        <v>0</v>
      </c>
      <c r="N15" s="48"/>
      <c r="O15" s="67" t="e">
        <f t="shared" si="1"/>
        <v>#DIV/0!</v>
      </c>
      <c r="P15" s="67" t="e">
        <f t="shared" si="2"/>
        <v>#DIV/0!</v>
      </c>
      <c r="Q15" s="62" t="e">
        <f t="shared" si="3"/>
        <v>#DIV/0!</v>
      </c>
      <c r="R15" s="62" t="e">
        <f t="shared" si="4"/>
        <v>#DIV/0!</v>
      </c>
      <c r="S15" s="192" t="str">
        <f t="shared" si="5"/>
        <v>Pass</v>
      </c>
      <c r="T15" s="191"/>
      <c r="U15" s="203"/>
    </row>
    <row r="16" spans="1:31" ht="15" customHeight="1" x14ac:dyDescent="0.25">
      <c r="A16" s="48"/>
      <c r="B16" s="48" t="s">
        <v>734</v>
      </c>
      <c r="D16" s="48"/>
      <c r="E16" s="43" t="s">
        <v>1229</v>
      </c>
      <c r="F16" s="48"/>
      <c r="G16" s="43" t="s">
        <v>1227</v>
      </c>
      <c r="H16" s="62">
        <v>10</v>
      </c>
      <c r="I16" s="47">
        <f t="shared" si="6"/>
        <v>0</v>
      </c>
      <c r="J16" s="43" t="s">
        <v>1228</v>
      </c>
      <c r="K16" s="62"/>
      <c r="L16" s="48"/>
      <c r="M16" s="47">
        <f t="shared" si="0"/>
        <v>0</v>
      </c>
      <c r="N16" s="48"/>
      <c r="O16" s="67" t="e">
        <f t="shared" si="1"/>
        <v>#DIV/0!</v>
      </c>
      <c r="P16" s="67" t="e">
        <f t="shared" si="2"/>
        <v>#DIV/0!</v>
      </c>
      <c r="Q16" s="62" t="e">
        <f t="shared" si="3"/>
        <v>#DIV/0!</v>
      </c>
      <c r="R16" s="62" t="e">
        <f t="shared" si="4"/>
        <v>#DIV/0!</v>
      </c>
      <c r="S16" s="192" t="str">
        <f t="shared" si="5"/>
        <v>Pass</v>
      </c>
      <c r="T16" s="191"/>
      <c r="U16" s="203"/>
    </row>
    <row r="17" spans="1:31" ht="15" customHeight="1" x14ac:dyDescent="0.25">
      <c r="A17" s="48"/>
      <c r="B17" s="48" t="s">
        <v>734</v>
      </c>
      <c r="D17" s="48"/>
      <c r="E17" s="43" t="s">
        <v>1229</v>
      </c>
      <c r="F17" s="48"/>
      <c r="G17" s="43" t="s">
        <v>1227</v>
      </c>
      <c r="H17" s="62">
        <v>10</v>
      </c>
      <c r="I17" s="47">
        <f t="shared" si="6"/>
        <v>0</v>
      </c>
      <c r="J17" s="43" t="s">
        <v>1228</v>
      </c>
      <c r="K17" s="62"/>
      <c r="L17" s="48"/>
      <c r="M17" s="47">
        <f t="shared" si="0"/>
        <v>0</v>
      </c>
      <c r="N17" s="48"/>
      <c r="O17" s="67" t="e">
        <f t="shared" si="1"/>
        <v>#DIV/0!</v>
      </c>
      <c r="P17" s="67" t="e">
        <f t="shared" si="2"/>
        <v>#DIV/0!</v>
      </c>
      <c r="Q17" s="62" t="e">
        <f t="shared" si="3"/>
        <v>#DIV/0!</v>
      </c>
      <c r="R17" s="62" t="e">
        <f t="shared" si="4"/>
        <v>#DIV/0!</v>
      </c>
      <c r="S17" s="192" t="str">
        <f t="shared" si="5"/>
        <v>Pass</v>
      </c>
      <c r="T17" s="191"/>
      <c r="U17" s="203"/>
      <c r="V17" s="122"/>
      <c r="W17" s="122"/>
      <c r="X17" s="122"/>
      <c r="Y17" s="122"/>
      <c r="AB17" s="122"/>
      <c r="AC17" s="121"/>
      <c r="AD17" s="121"/>
      <c r="AE17" s="121"/>
    </row>
    <row r="18" spans="1:31" ht="15" customHeight="1" x14ac:dyDescent="0.25">
      <c r="A18" s="48"/>
      <c r="B18" s="48" t="s">
        <v>734</v>
      </c>
      <c r="D18" s="48"/>
      <c r="E18" s="43" t="s">
        <v>1229</v>
      </c>
      <c r="F18" s="48"/>
      <c r="G18" s="43" t="s">
        <v>1227</v>
      </c>
      <c r="H18" s="62">
        <v>10</v>
      </c>
      <c r="I18" s="47">
        <f t="shared" si="6"/>
        <v>0</v>
      </c>
      <c r="J18" s="43" t="s">
        <v>1228</v>
      </c>
      <c r="K18" s="62"/>
      <c r="L18" s="48"/>
      <c r="M18" s="47">
        <f t="shared" si="0"/>
        <v>0</v>
      </c>
      <c r="N18" s="48"/>
      <c r="O18" s="67" t="e">
        <f t="shared" si="1"/>
        <v>#DIV/0!</v>
      </c>
      <c r="P18" s="67" t="e">
        <f t="shared" si="2"/>
        <v>#DIV/0!</v>
      </c>
      <c r="Q18" s="62" t="e">
        <f t="shared" si="3"/>
        <v>#DIV/0!</v>
      </c>
      <c r="R18" s="62" t="e">
        <f t="shared" si="4"/>
        <v>#DIV/0!</v>
      </c>
      <c r="S18" s="192" t="str">
        <f t="shared" si="5"/>
        <v>Pass</v>
      </c>
      <c r="T18" s="191"/>
      <c r="U18" s="203"/>
      <c r="V18" s="122"/>
      <c r="W18" s="122"/>
      <c r="X18" s="122"/>
      <c r="Y18" s="122"/>
      <c r="AB18" s="122"/>
      <c r="AC18" s="122"/>
      <c r="AD18" s="122"/>
      <c r="AE18" s="122"/>
    </row>
    <row r="19" spans="1:31" ht="15" customHeight="1" x14ac:dyDescent="0.25">
      <c r="A19" s="48"/>
      <c r="B19" s="48" t="s">
        <v>734</v>
      </c>
      <c r="D19" s="48"/>
      <c r="E19" s="43" t="s">
        <v>1229</v>
      </c>
      <c r="F19" s="48"/>
      <c r="G19" s="43" t="s">
        <v>1221</v>
      </c>
      <c r="H19" s="62">
        <v>10</v>
      </c>
      <c r="I19" s="47">
        <f t="shared" si="6"/>
        <v>0</v>
      </c>
      <c r="J19" s="43" t="s">
        <v>1228</v>
      </c>
      <c r="K19" s="62"/>
      <c r="L19" s="48"/>
      <c r="M19" s="47">
        <f t="shared" si="0"/>
        <v>0</v>
      </c>
      <c r="N19" s="48"/>
      <c r="O19" s="67" t="e">
        <f t="shared" si="1"/>
        <v>#DIV/0!</v>
      </c>
      <c r="P19" s="67" t="e">
        <f t="shared" si="2"/>
        <v>#DIV/0!</v>
      </c>
      <c r="Q19" s="62" t="e">
        <f t="shared" si="3"/>
        <v>#DIV/0!</v>
      </c>
      <c r="R19" s="62" t="e">
        <f t="shared" si="4"/>
        <v>#DIV/0!</v>
      </c>
      <c r="S19" s="192" t="str">
        <f t="shared" si="5"/>
        <v>Pass</v>
      </c>
      <c r="T19" s="191"/>
      <c r="U19" s="203"/>
      <c r="V19" s="122"/>
      <c r="W19" s="122"/>
      <c r="X19" s="122"/>
      <c r="Y19" s="122"/>
      <c r="AB19" s="122"/>
      <c r="AC19" s="131"/>
      <c r="AD19" s="131"/>
      <c r="AE19" s="131"/>
    </row>
    <row r="20" spans="1:31" ht="15" customHeight="1" x14ac:dyDescent="0.25">
      <c r="A20" s="48"/>
      <c r="B20" s="48" t="s">
        <v>1200</v>
      </c>
      <c r="D20" s="48"/>
      <c r="E20" s="43" t="s">
        <v>1230</v>
      </c>
      <c r="F20" s="48"/>
      <c r="G20" s="43" t="s">
        <v>1221</v>
      </c>
      <c r="H20" s="62">
        <v>23</v>
      </c>
      <c r="I20" s="47">
        <f t="shared" si="6"/>
        <v>0</v>
      </c>
      <c r="J20" s="43" t="s">
        <v>1231</v>
      </c>
      <c r="K20" s="62"/>
      <c r="L20" s="48"/>
      <c r="M20" s="47">
        <f t="shared" si="0"/>
        <v>0</v>
      </c>
      <c r="N20" s="48"/>
      <c r="O20" s="67" t="e">
        <f t="shared" si="1"/>
        <v>#DIV/0!</v>
      </c>
      <c r="P20" s="67" t="e">
        <f t="shared" si="2"/>
        <v>#DIV/0!</v>
      </c>
      <c r="Q20" s="62" t="e">
        <f t="shared" si="3"/>
        <v>#DIV/0!</v>
      </c>
      <c r="R20" s="62" t="e">
        <f t="shared" si="4"/>
        <v>#DIV/0!</v>
      </c>
      <c r="S20" s="192" t="str">
        <f t="shared" si="5"/>
        <v>Pass</v>
      </c>
      <c r="T20" s="191"/>
      <c r="U20" s="203"/>
      <c r="V20" s="122"/>
      <c r="W20" s="122"/>
      <c r="X20" s="122"/>
      <c r="Y20" s="122"/>
      <c r="AB20" s="122"/>
      <c r="AC20" s="122"/>
      <c r="AD20" s="122"/>
      <c r="AE20" s="122"/>
    </row>
    <row r="21" spans="1:31" ht="15" customHeight="1" x14ac:dyDescent="0.25">
      <c r="A21" s="48"/>
      <c r="B21" s="48" t="s">
        <v>1200</v>
      </c>
      <c r="D21" s="48"/>
      <c r="E21" s="43" t="s">
        <v>1230</v>
      </c>
      <c r="F21" s="48"/>
      <c r="G21" s="43" t="s">
        <v>1227</v>
      </c>
      <c r="H21" s="62">
        <v>23</v>
      </c>
      <c r="I21" s="47">
        <f t="shared" si="6"/>
        <v>0</v>
      </c>
      <c r="J21" s="43" t="s">
        <v>1231</v>
      </c>
      <c r="K21" s="62"/>
      <c r="L21" s="48"/>
      <c r="M21" s="47">
        <f t="shared" si="0"/>
        <v>0</v>
      </c>
      <c r="N21" s="48"/>
      <c r="O21" s="67" t="e">
        <f t="shared" si="1"/>
        <v>#DIV/0!</v>
      </c>
      <c r="P21" s="67" t="e">
        <f t="shared" si="2"/>
        <v>#DIV/0!</v>
      </c>
      <c r="Q21" s="62" t="e">
        <f t="shared" si="3"/>
        <v>#DIV/0!</v>
      </c>
      <c r="R21" s="62" t="e">
        <f t="shared" si="4"/>
        <v>#DIV/0!</v>
      </c>
      <c r="S21" s="192" t="str">
        <f t="shared" si="5"/>
        <v>Pass</v>
      </c>
      <c r="T21" s="191"/>
      <c r="U21" s="203"/>
      <c r="V21" s="122"/>
      <c r="W21" s="122"/>
      <c r="X21" s="122"/>
      <c r="Y21" s="122"/>
      <c r="AB21" s="122"/>
      <c r="AC21" s="122"/>
      <c r="AD21" s="122"/>
      <c r="AE21" s="122"/>
    </row>
    <row r="22" spans="1:31" ht="15" customHeight="1" x14ac:dyDescent="0.25">
      <c r="A22" s="48"/>
      <c r="B22" s="48" t="s">
        <v>1197</v>
      </c>
      <c r="D22" s="48"/>
      <c r="E22" s="43" t="s">
        <v>1230</v>
      </c>
      <c r="F22" s="48"/>
      <c r="G22" s="43" t="s">
        <v>1221</v>
      </c>
      <c r="H22" s="62">
        <v>40.6</v>
      </c>
      <c r="I22" s="47">
        <f t="shared" si="6"/>
        <v>0</v>
      </c>
      <c r="J22" s="43" t="s">
        <v>1222</v>
      </c>
      <c r="K22" s="62"/>
      <c r="L22" s="48"/>
      <c r="M22" s="47">
        <f t="shared" si="0"/>
        <v>0</v>
      </c>
      <c r="N22" s="48"/>
      <c r="O22" s="67" t="e">
        <f t="shared" si="1"/>
        <v>#DIV/0!</v>
      </c>
      <c r="P22" s="67" t="e">
        <f t="shared" si="2"/>
        <v>#DIV/0!</v>
      </c>
      <c r="Q22" s="62" t="e">
        <f t="shared" si="3"/>
        <v>#DIV/0!</v>
      </c>
      <c r="R22" s="62" t="e">
        <f t="shared" si="4"/>
        <v>#DIV/0!</v>
      </c>
      <c r="S22" s="192" t="str">
        <f t="shared" si="5"/>
        <v>Pass</v>
      </c>
      <c r="T22" s="191"/>
      <c r="U22" s="203"/>
      <c r="V22" s="69"/>
      <c r="W22" s="69"/>
      <c r="X22" s="69"/>
      <c r="Y22" s="69"/>
      <c r="AB22" s="69"/>
      <c r="AC22" s="69"/>
      <c r="AD22" s="69"/>
      <c r="AE22" s="69"/>
    </row>
    <row r="23" spans="1:31" ht="15" customHeight="1" x14ac:dyDescent="0.25">
      <c r="A23" s="48"/>
      <c r="B23" s="48" t="s">
        <v>1197</v>
      </c>
      <c r="D23" s="48"/>
      <c r="E23" s="43" t="s">
        <v>1230</v>
      </c>
      <c r="F23" s="48"/>
      <c r="G23" s="43" t="s">
        <v>1221</v>
      </c>
      <c r="H23" s="62">
        <v>40.6</v>
      </c>
      <c r="I23" s="47">
        <f t="shared" si="6"/>
        <v>0</v>
      </c>
      <c r="J23" s="43" t="s">
        <v>1222</v>
      </c>
      <c r="K23" s="62"/>
      <c r="L23" s="48"/>
      <c r="M23" s="47">
        <f t="shared" si="0"/>
        <v>0</v>
      </c>
      <c r="N23" s="48"/>
      <c r="O23" s="67" t="e">
        <f t="shared" si="1"/>
        <v>#DIV/0!</v>
      </c>
      <c r="P23" s="67" t="e">
        <f t="shared" si="2"/>
        <v>#DIV/0!</v>
      </c>
      <c r="Q23" s="62" t="e">
        <f t="shared" si="3"/>
        <v>#DIV/0!</v>
      </c>
      <c r="R23" s="62" t="e">
        <f t="shared" si="4"/>
        <v>#DIV/0!</v>
      </c>
      <c r="S23" s="192" t="str">
        <f t="shared" si="5"/>
        <v>Pass</v>
      </c>
      <c r="T23" s="191"/>
      <c r="U23" s="203"/>
      <c r="V23" s="69"/>
      <c r="W23" s="69"/>
      <c r="X23" s="69"/>
      <c r="Y23" s="69"/>
      <c r="AB23" s="69"/>
      <c r="AC23" s="69"/>
      <c r="AD23" s="69"/>
      <c r="AE23" s="69"/>
    </row>
    <row r="24" spans="1:31" ht="15" customHeight="1" x14ac:dyDescent="0.25">
      <c r="A24" s="48"/>
      <c r="B24" s="48" t="s">
        <v>1139</v>
      </c>
      <c r="D24" s="48"/>
      <c r="E24" s="43" t="s">
        <v>1220</v>
      </c>
      <c r="F24" s="48"/>
      <c r="G24" s="43" t="s">
        <v>1227</v>
      </c>
      <c r="H24" s="62">
        <v>14.5</v>
      </c>
      <c r="I24" s="47">
        <f t="shared" si="6"/>
        <v>0</v>
      </c>
      <c r="J24" s="43" t="s">
        <v>1228</v>
      </c>
      <c r="K24" s="62"/>
      <c r="L24" s="48"/>
      <c r="M24" s="47">
        <f t="shared" si="0"/>
        <v>0</v>
      </c>
      <c r="N24" s="48"/>
      <c r="O24" s="67" t="e">
        <f t="shared" si="1"/>
        <v>#DIV/0!</v>
      </c>
      <c r="P24" s="67" t="e">
        <f t="shared" si="2"/>
        <v>#DIV/0!</v>
      </c>
      <c r="Q24" s="62" t="e">
        <f t="shared" si="3"/>
        <v>#DIV/0!</v>
      </c>
      <c r="R24" s="62" t="e">
        <f t="shared" si="4"/>
        <v>#DIV/0!</v>
      </c>
      <c r="S24" s="192" t="str">
        <f t="shared" si="5"/>
        <v>Pass</v>
      </c>
      <c r="T24" s="191"/>
      <c r="U24" s="203"/>
    </row>
    <row r="25" spans="1:31" ht="15" customHeight="1" x14ac:dyDescent="0.25">
      <c r="A25" s="48"/>
      <c r="B25" s="48" t="s">
        <v>1139</v>
      </c>
      <c r="D25" s="48"/>
      <c r="E25" s="43" t="s">
        <v>1220</v>
      </c>
      <c r="F25" s="48"/>
      <c r="G25" s="43" t="s">
        <v>1227</v>
      </c>
      <c r="H25" s="62">
        <v>14.5</v>
      </c>
      <c r="I25" s="47">
        <f t="shared" si="6"/>
        <v>0</v>
      </c>
      <c r="J25" s="43" t="s">
        <v>1228</v>
      </c>
      <c r="K25" s="62"/>
      <c r="L25" s="48"/>
      <c r="M25" s="47">
        <f t="shared" si="0"/>
        <v>0</v>
      </c>
      <c r="N25" s="48"/>
      <c r="O25" s="67" t="e">
        <f t="shared" si="1"/>
        <v>#DIV/0!</v>
      </c>
      <c r="P25" s="67" t="e">
        <f t="shared" si="2"/>
        <v>#DIV/0!</v>
      </c>
      <c r="Q25" s="62" t="e">
        <f t="shared" si="3"/>
        <v>#DIV/0!</v>
      </c>
      <c r="R25" s="62" t="e">
        <f t="shared" si="4"/>
        <v>#DIV/0!</v>
      </c>
      <c r="S25" s="192" t="str">
        <f t="shared" si="5"/>
        <v>Pass</v>
      </c>
      <c r="T25" s="191"/>
      <c r="U25" s="203"/>
    </row>
    <row r="26" spans="1:31" ht="15" customHeight="1" x14ac:dyDescent="0.25">
      <c r="A26" s="48"/>
      <c r="B26" s="48" t="s">
        <v>1139</v>
      </c>
      <c r="D26" s="48"/>
      <c r="E26" s="43" t="s">
        <v>1220</v>
      </c>
      <c r="F26" s="48"/>
      <c r="G26" s="43" t="s">
        <v>1227</v>
      </c>
      <c r="H26" s="62">
        <v>14.5</v>
      </c>
      <c r="I26" s="47">
        <f t="shared" si="6"/>
        <v>0</v>
      </c>
      <c r="J26" s="43" t="s">
        <v>1228</v>
      </c>
      <c r="K26" s="62"/>
      <c r="L26" s="48"/>
      <c r="M26" s="47">
        <f t="shared" si="0"/>
        <v>0</v>
      </c>
      <c r="N26" s="48"/>
      <c r="O26" s="67" t="e">
        <f t="shared" si="1"/>
        <v>#DIV/0!</v>
      </c>
      <c r="P26" s="67" t="e">
        <f t="shared" si="2"/>
        <v>#DIV/0!</v>
      </c>
      <c r="Q26" s="62" t="e">
        <f t="shared" si="3"/>
        <v>#DIV/0!</v>
      </c>
      <c r="R26" s="62" t="e">
        <f t="shared" si="4"/>
        <v>#DIV/0!</v>
      </c>
      <c r="S26" s="192" t="str">
        <f t="shared" si="5"/>
        <v>Pass</v>
      </c>
      <c r="T26" s="191"/>
      <c r="U26" s="203"/>
    </row>
    <row r="27" spans="1:31" ht="15" customHeight="1" x14ac:dyDescent="0.25">
      <c r="A27" s="48"/>
      <c r="B27" s="48" t="s">
        <v>1139</v>
      </c>
      <c r="D27" s="48"/>
      <c r="E27" s="43" t="s">
        <v>1220</v>
      </c>
      <c r="F27" s="48"/>
      <c r="G27" s="43" t="s">
        <v>1227</v>
      </c>
      <c r="H27" s="62">
        <v>14.5</v>
      </c>
      <c r="I27" s="47">
        <f t="shared" si="6"/>
        <v>0</v>
      </c>
      <c r="J27" s="43" t="s">
        <v>1228</v>
      </c>
      <c r="K27" s="62"/>
      <c r="L27" s="48"/>
      <c r="M27" s="47">
        <f t="shared" si="0"/>
        <v>0</v>
      </c>
      <c r="N27" s="48"/>
      <c r="O27" s="67" t="e">
        <f t="shared" si="1"/>
        <v>#DIV/0!</v>
      </c>
      <c r="P27" s="67" t="e">
        <f t="shared" si="2"/>
        <v>#DIV/0!</v>
      </c>
      <c r="Q27" s="62" t="e">
        <f t="shared" si="3"/>
        <v>#DIV/0!</v>
      </c>
      <c r="R27" s="62" t="e">
        <f t="shared" si="4"/>
        <v>#DIV/0!</v>
      </c>
      <c r="S27" s="192" t="str">
        <f t="shared" si="5"/>
        <v>Pass</v>
      </c>
      <c r="T27" s="191"/>
      <c r="U27" s="203"/>
    </row>
    <row r="28" spans="1:31" ht="15" customHeight="1" x14ac:dyDescent="0.25">
      <c r="A28" s="48"/>
      <c r="B28" s="48" t="s">
        <v>709</v>
      </c>
      <c r="D28" s="48"/>
      <c r="E28" s="43" t="s">
        <v>1229</v>
      </c>
      <c r="F28" s="48"/>
      <c r="G28" s="43" t="s">
        <v>1221</v>
      </c>
      <c r="H28" s="62">
        <v>9.6</v>
      </c>
      <c r="I28" s="47">
        <f t="shared" si="6"/>
        <v>0</v>
      </c>
      <c r="J28" s="43" t="s">
        <v>1228</v>
      </c>
      <c r="K28" s="62"/>
      <c r="L28" s="48"/>
      <c r="M28" s="47">
        <f t="shared" si="0"/>
        <v>0</v>
      </c>
      <c r="N28" s="48"/>
      <c r="O28" s="67" t="e">
        <f t="shared" si="1"/>
        <v>#DIV/0!</v>
      </c>
      <c r="P28" s="67" t="e">
        <f t="shared" si="2"/>
        <v>#DIV/0!</v>
      </c>
      <c r="Q28" s="62" t="e">
        <f t="shared" si="3"/>
        <v>#DIV/0!</v>
      </c>
      <c r="R28" s="62" t="e">
        <f t="shared" si="4"/>
        <v>#DIV/0!</v>
      </c>
      <c r="S28" s="192" t="str">
        <f t="shared" si="5"/>
        <v>Pass</v>
      </c>
      <c r="T28" s="191"/>
      <c r="U28" s="203"/>
    </row>
    <row r="29" spans="1:31" ht="15" customHeight="1" x14ac:dyDescent="0.25">
      <c r="A29" s="48"/>
      <c r="B29" s="48" t="s">
        <v>709</v>
      </c>
      <c r="D29" s="48"/>
      <c r="E29" s="43" t="s">
        <v>1229</v>
      </c>
      <c r="F29" s="48"/>
      <c r="G29" s="43" t="s">
        <v>1221</v>
      </c>
      <c r="H29" s="62">
        <v>9.6</v>
      </c>
      <c r="I29" s="47">
        <f t="shared" si="6"/>
        <v>0</v>
      </c>
      <c r="J29" s="43" t="s">
        <v>1228</v>
      </c>
      <c r="K29" s="62"/>
      <c r="L29" s="48"/>
      <c r="M29" s="47">
        <f t="shared" si="0"/>
        <v>0</v>
      </c>
      <c r="N29" s="48"/>
      <c r="O29" s="67" t="e">
        <f t="shared" si="1"/>
        <v>#DIV/0!</v>
      </c>
      <c r="P29" s="67" t="e">
        <f t="shared" si="2"/>
        <v>#DIV/0!</v>
      </c>
      <c r="Q29" s="62" t="e">
        <f t="shared" si="3"/>
        <v>#DIV/0!</v>
      </c>
      <c r="R29" s="62" t="e">
        <f t="shared" si="4"/>
        <v>#DIV/0!</v>
      </c>
      <c r="S29" s="192" t="str">
        <f t="shared" si="5"/>
        <v>Pass</v>
      </c>
      <c r="T29" s="191"/>
      <c r="U29" s="203"/>
    </row>
    <row r="30" spans="1:31" ht="15" customHeight="1" x14ac:dyDescent="0.25">
      <c r="A30" s="48"/>
      <c r="B30" s="48" t="s">
        <v>748</v>
      </c>
      <c r="D30" s="48"/>
      <c r="E30" s="43" t="s">
        <v>1232</v>
      </c>
      <c r="F30" s="48"/>
      <c r="G30" s="43" t="s">
        <v>1221</v>
      </c>
      <c r="H30" s="62">
        <v>21.9</v>
      </c>
      <c r="I30" s="47">
        <f t="shared" si="6"/>
        <v>0</v>
      </c>
      <c r="J30" s="43" t="s">
        <v>1228</v>
      </c>
      <c r="K30" s="62"/>
      <c r="L30" s="48"/>
      <c r="M30" s="47">
        <f t="shared" si="0"/>
        <v>0</v>
      </c>
      <c r="N30" s="48"/>
      <c r="O30" s="67" t="e">
        <f t="shared" si="1"/>
        <v>#DIV/0!</v>
      </c>
      <c r="P30" s="67" t="e">
        <f t="shared" si="2"/>
        <v>#DIV/0!</v>
      </c>
      <c r="Q30" s="62" t="e">
        <f t="shared" si="3"/>
        <v>#DIV/0!</v>
      </c>
      <c r="R30" s="62" t="e">
        <f t="shared" si="4"/>
        <v>#DIV/0!</v>
      </c>
      <c r="S30" s="192" t="str">
        <f t="shared" si="5"/>
        <v>Pass</v>
      </c>
      <c r="T30" s="191"/>
      <c r="U30" s="203"/>
    </row>
    <row r="31" spans="1:31" ht="15" customHeight="1" x14ac:dyDescent="0.25">
      <c r="A31" s="48"/>
      <c r="B31" s="48" t="s">
        <v>748</v>
      </c>
      <c r="D31" s="48"/>
      <c r="E31" s="43" t="s">
        <v>1232</v>
      </c>
      <c r="F31" s="48"/>
      <c r="G31" s="43" t="s">
        <v>1221</v>
      </c>
      <c r="H31" s="62">
        <v>21.9</v>
      </c>
      <c r="I31" s="47">
        <f t="shared" si="6"/>
        <v>0</v>
      </c>
      <c r="J31" s="43" t="s">
        <v>1228</v>
      </c>
      <c r="K31" s="62"/>
      <c r="L31" s="48"/>
      <c r="M31" s="47">
        <f t="shared" si="0"/>
        <v>0</v>
      </c>
      <c r="N31" s="48"/>
      <c r="O31" s="67" t="e">
        <f t="shared" si="1"/>
        <v>#DIV/0!</v>
      </c>
      <c r="P31" s="67" t="e">
        <f t="shared" si="2"/>
        <v>#DIV/0!</v>
      </c>
      <c r="Q31" s="62" t="e">
        <f t="shared" si="3"/>
        <v>#DIV/0!</v>
      </c>
      <c r="R31" s="62" t="e">
        <f t="shared" si="4"/>
        <v>#DIV/0!</v>
      </c>
      <c r="S31" s="192" t="str">
        <f t="shared" si="5"/>
        <v>Pass</v>
      </c>
      <c r="T31" s="191"/>
      <c r="U31" s="203"/>
    </row>
    <row r="32" spans="1:31" ht="15" customHeight="1" x14ac:dyDescent="0.25">
      <c r="A32" s="48"/>
      <c r="B32" s="48" t="s">
        <v>1150</v>
      </c>
      <c r="D32" s="48"/>
      <c r="E32" s="43" t="s">
        <v>1233</v>
      </c>
      <c r="F32" s="48"/>
      <c r="G32" s="43" t="s">
        <v>1221</v>
      </c>
      <c r="H32" s="62">
        <v>20</v>
      </c>
      <c r="I32" s="47">
        <f t="shared" si="6"/>
        <v>0</v>
      </c>
      <c r="J32" s="43" t="s">
        <v>1226</v>
      </c>
      <c r="K32" s="62"/>
      <c r="L32" s="48"/>
      <c r="M32" s="47">
        <f t="shared" si="0"/>
        <v>0</v>
      </c>
      <c r="N32" s="48"/>
      <c r="O32" s="67" t="e">
        <f t="shared" si="1"/>
        <v>#DIV/0!</v>
      </c>
      <c r="P32" s="67" t="e">
        <f t="shared" si="2"/>
        <v>#DIV/0!</v>
      </c>
      <c r="Q32" s="62" t="e">
        <f t="shared" si="3"/>
        <v>#DIV/0!</v>
      </c>
      <c r="R32" s="62" t="e">
        <f t="shared" si="4"/>
        <v>#DIV/0!</v>
      </c>
      <c r="S32" s="192" t="str">
        <f t="shared" si="5"/>
        <v>Pass</v>
      </c>
      <c r="T32" s="191"/>
      <c r="U32" s="203"/>
    </row>
    <row r="33" spans="1:31" ht="15" customHeight="1" x14ac:dyDescent="0.25">
      <c r="A33" s="48"/>
      <c r="B33" s="48" t="s">
        <v>1150</v>
      </c>
      <c r="D33" s="48"/>
      <c r="E33" s="43" t="s">
        <v>1233</v>
      </c>
      <c r="F33" s="48"/>
      <c r="G33" s="43" t="s">
        <v>1221</v>
      </c>
      <c r="H33" s="62">
        <v>20</v>
      </c>
      <c r="I33" s="47">
        <f t="shared" si="6"/>
        <v>0</v>
      </c>
      <c r="J33" s="43" t="s">
        <v>1226</v>
      </c>
      <c r="K33" s="62"/>
      <c r="L33" s="48"/>
      <c r="M33" s="47">
        <f t="shared" si="0"/>
        <v>0</v>
      </c>
      <c r="N33" s="48"/>
      <c r="O33" s="67" t="e">
        <f t="shared" si="1"/>
        <v>#DIV/0!</v>
      </c>
      <c r="P33" s="67" t="e">
        <f t="shared" si="2"/>
        <v>#DIV/0!</v>
      </c>
      <c r="Q33" s="62" t="e">
        <f t="shared" si="3"/>
        <v>#DIV/0!</v>
      </c>
      <c r="R33" s="62" t="e">
        <f t="shared" si="4"/>
        <v>#DIV/0!</v>
      </c>
      <c r="S33" s="192" t="str">
        <f t="shared" si="5"/>
        <v>Pass</v>
      </c>
      <c r="T33" s="191"/>
      <c r="U33" s="203"/>
      <c r="V33" s="69"/>
      <c r="W33" s="69"/>
      <c r="X33" s="69"/>
      <c r="Y33" s="69"/>
      <c r="AB33" s="69"/>
      <c r="AC33" s="70"/>
      <c r="AD33" s="70"/>
      <c r="AE33" s="70"/>
    </row>
    <row r="34" spans="1:31" ht="15" customHeight="1" x14ac:dyDescent="0.25">
      <c r="A34" s="48"/>
      <c r="B34" s="48" t="s">
        <v>1234</v>
      </c>
      <c r="D34" s="48"/>
      <c r="E34" s="43" t="s">
        <v>1223</v>
      </c>
      <c r="F34" s="48"/>
      <c r="G34" s="43" t="s">
        <v>1235</v>
      </c>
      <c r="H34" s="62">
        <v>20.6</v>
      </c>
      <c r="I34" s="47">
        <f t="shared" si="6"/>
        <v>0</v>
      </c>
      <c r="J34" s="43"/>
      <c r="K34" s="62"/>
      <c r="L34" s="48"/>
      <c r="M34" s="47">
        <f t="shared" si="0"/>
        <v>0</v>
      </c>
      <c r="N34" s="48"/>
      <c r="O34" s="67" t="e">
        <f t="shared" si="1"/>
        <v>#DIV/0!</v>
      </c>
      <c r="P34" s="67" t="e">
        <f t="shared" si="2"/>
        <v>#DIV/0!</v>
      </c>
      <c r="Q34" s="62" t="e">
        <f t="shared" si="3"/>
        <v>#DIV/0!</v>
      </c>
      <c r="R34" s="62" t="e">
        <f t="shared" si="4"/>
        <v>#DIV/0!</v>
      </c>
      <c r="S34" s="192" t="str">
        <f t="shared" si="5"/>
        <v>Pass</v>
      </c>
      <c r="T34" s="191"/>
      <c r="U34" s="203"/>
      <c r="V34" s="69"/>
      <c r="W34" s="69"/>
      <c r="X34" s="69"/>
      <c r="Y34" s="69"/>
      <c r="AB34" s="69"/>
      <c r="AC34" s="70"/>
      <c r="AD34" s="70"/>
      <c r="AE34" s="70"/>
    </row>
    <row r="35" spans="1:31" ht="15" customHeight="1" x14ac:dyDescent="0.25">
      <c r="A35" s="48"/>
      <c r="B35" s="48" t="s">
        <v>1234</v>
      </c>
      <c r="D35" s="48"/>
      <c r="E35" s="43" t="s">
        <v>1223</v>
      </c>
      <c r="F35" s="48"/>
      <c r="G35" s="43" t="s">
        <v>1235</v>
      </c>
      <c r="H35" s="62">
        <v>20.6</v>
      </c>
      <c r="I35" s="47">
        <f t="shared" si="6"/>
        <v>0</v>
      </c>
      <c r="J35" s="43"/>
      <c r="K35" s="62"/>
      <c r="L35" s="48"/>
      <c r="M35" s="47">
        <f t="shared" si="0"/>
        <v>0</v>
      </c>
      <c r="N35" s="48"/>
      <c r="O35" s="67" t="e">
        <f t="shared" si="1"/>
        <v>#DIV/0!</v>
      </c>
      <c r="P35" s="67" t="e">
        <f t="shared" si="2"/>
        <v>#DIV/0!</v>
      </c>
      <c r="Q35" s="62" t="e">
        <f t="shared" si="3"/>
        <v>#DIV/0!</v>
      </c>
      <c r="R35" s="62" t="e">
        <f t="shared" si="4"/>
        <v>#DIV/0!</v>
      </c>
      <c r="S35" s="192" t="str">
        <f t="shared" si="5"/>
        <v>Pass</v>
      </c>
      <c r="T35" s="191"/>
      <c r="U35" s="203"/>
      <c r="V35" s="69"/>
      <c r="W35" s="69"/>
      <c r="X35" s="69"/>
      <c r="Y35" s="69"/>
      <c r="AB35" s="69"/>
      <c r="AC35" s="70"/>
      <c r="AD35" s="70"/>
      <c r="AE35" s="70"/>
    </row>
    <row r="36" spans="1:31" ht="15" customHeight="1" x14ac:dyDescent="0.25">
      <c r="A36" s="48"/>
      <c r="B36" s="48" t="s">
        <v>1203</v>
      </c>
      <c r="D36" s="48"/>
      <c r="E36" s="43" t="s">
        <v>1236</v>
      </c>
      <c r="F36" s="48"/>
      <c r="G36" s="43" t="s">
        <v>1227</v>
      </c>
      <c r="H36" s="62">
        <v>27.6</v>
      </c>
      <c r="I36" s="47">
        <f t="shared" si="6"/>
        <v>0</v>
      </c>
      <c r="J36" s="43" t="s">
        <v>1222</v>
      </c>
      <c r="K36" s="62"/>
      <c r="L36" s="48"/>
      <c r="M36" s="47">
        <f t="shared" si="0"/>
        <v>0</v>
      </c>
      <c r="N36" s="48"/>
      <c r="O36" s="67" t="e">
        <f t="shared" si="1"/>
        <v>#DIV/0!</v>
      </c>
      <c r="P36" s="67" t="e">
        <f t="shared" si="2"/>
        <v>#DIV/0!</v>
      </c>
      <c r="Q36" s="62" t="e">
        <f t="shared" si="3"/>
        <v>#DIV/0!</v>
      </c>
      <c r="R36" s="62" t="e">
        <f t="shared" si="4"/>
        <v>#DIV/0!</v>
      </c>
      <c r="S36" s="192" t="str">
        <f t="shared" si="5"/>
        <v>Pass</v>
      </c>
      <c r="T36" s="191"/>
      <c r="U36" s="203"/>
      <c r="V36" s="69"/>
      <c r="W36" s="69"/>
      <c r="X36" s="69"/>
      <c r="Y36" s="69"/>
      <c r="AB36" s="69"/>
      <c r="AC36" s="69"/>
      <c r="AD36" s="69"/>
      <c r="AE36" s="69"/>
    </row>
    <row r="37" spans="1:31" ht="15" customHeight="1" x14ac:dyDescent="0.25">
      <c r="A37" s="48"/>
      <c r="B37" s="48" t="s">
        <v>1203</v>
      </c>
      <c r="D37" s="48"/>
      <c r="E37" s="43" t="s">
        <v>1236</v>
      </c>
      <c r="F37" s="48"/>
      <c r="G37" s="43" t="s">
        <v>1227</v>
      </c>
      <c r="H37" s="62">
        <v>27.6</v>
      </c>
      <c r="I37" s="47">
        <f t="shared" si="6"/>
        <v>0</v>
      </c>
      <c r="J37" s="43" t="s">
        <v>1222</v>
      </c>
      <c r="K37" s="62"/>
      <c r="L37" s="48"/>
      <c r="M37" s="47">
        <f t="shared" si="0"/>
        <v>0</v>
      </c>
      <c r="N37" s="48"/>
      <c r="O37" s="67" t="e">
        <f t="shared" si="1"/>
        <v>#DIV/0!</v>
      </c>
      <c r="P37" s="67" t="e">
        <f t="shared" si="2"/>
        <v>#DIV/0!</v>
      </c>
      <c r="Q37" s="62" t="e">
        <f t="shared" si="3"/>
        <v>#DIV/0!</v>
      </c>
      <c r="R37" s="62" t="e">
        <f t="shared" si="4"/>
        <v>#DIV/0!</v>
      </c>
      <c r="S37" s="192" t="str">
        <f t="shared" si="5"/>
        <v>Pass</v>
      </c>
      <c r="T37" s="191"/>
      <c r="U37" s="203"/>
      <c r="V37" s="69"/>
      <c r="W37" s="69"/>
      <c r="X37" s="69"/>
      <c r="Y37" s="69"/>
      <c r="AB37" s="69"/>
      <c r="AC37" s="69"/>
      <c r="AD37" s="69"/>
      <c r="AE37" s="69"/>
    </row>
    <row r="38" spans="1:31" ht="15" customHeight="1" x14ac:dyDescent="0.25">
      <c r="A38" s="48"/>
      <c r="B38" s="48" t="s">
        <v>1204</v>
      </c>
      <c r="D38" s="48"/>
      <c r="E38" s="43" t="s">
        <v>1236</v>
      </c>
      <c r="F38" s="48"/>
      <c r="G38" s="43" t="s">
        <v>1221</v>
      </c>
      <c r="H38" s="62">
        <v>46.2</v>
      </c>
      <c r="I38" s="47">
        <f t="shared" si="6"/>
        <v>0</v>
      </c>
      <c r="J38" s="43" t="s">
        <v>1222</v>
      </c>
      <c r="K38" s="62"/>
      <c r="L38" s="48"/>
      <c r="M38" s="47">
        <f t="shared" si="0"/>
        <v>0</v>
      </c>
      <c r="N38" s="48"/>
      <c r="O38" s="67" t="e">
        <f t="shared" si="1"/>
        <v>#DIV/0!</v>
      </c>
      <c r="P38" s="67" t="e">
        <f t="shared" si="2"/>
        <v>#DIV/0!</v>
      </c>
      <c r="Q38" s="62" t="e">
        <f t="shared" si="3"/>
        <v>#DIV/0!</v>
      </c>
      <c r="R38" s="62" t="e">
        <f t="shared" si="4"/>
        <v>#DIV/0!</v>
      </c>
      <c r="S38" s="192" t="str">
        <f t="shared" si="5"/>
        <v>Pass</v>
      </c>
      <c r="T38" s="191"/>
      <c r="U38" s="203"/>
      <c r="V38" s="69"/>
      <c r="W38" s="69"/>
      <c r="X38" s="69"/>
      <c r="Y38" s="69"/>
      <c r="AB38" s="69"/>
      <c r="AC38" s="69"/>
      <c r="AD38" s="69"/>
      <c r="AE38" s="69"/>
    </row>
    <row r="39" spans="1:31" ht="15" customHeight="1" x14ac:dyDescent="0.25">
      <c r="A39" s="48"/>
      <c r="B39" s="48" t="s">
        <v>1204</v>
      </c>
      <c r="D39" s="48"/>
      <c r="E39" s="43" t="s">
        <v>1236</v>
      </c>
      <c r="F39" s="48"/>
      <c r="G39" s="43" t="s">
        <v>1221</v>
      </c>
      <c r="H39" s="62">
        <v>46.2</v>
      </c>
      <c r="I39" s="47">
        <f t="shared" si="6"/>
        <v>0</v>
      </c>
      <c r="J39" s="43" t="s">
        <v>1222</v>
      </c>
      <c r="K39" s="62"/>
      <c r="L39" s="48"/>
      <c r="M39" s="47">
        <f t="shared" ref="M39:M70" si="7">ABS(K39-F39) + 1.65*L39</f>
        <v>0</v>
      </c>
      <c r="N39" s="48"/>
      <c r="O39" s="67" t="e">
        <f t="shared" ref="O39:O70" si="8">L39/K39</f>
        <v>#DIV/0!</v>
      </c>
      <c r="P39" s="67" t="e">
        <f t="shared" ref="P39:P70" si="9">ABS((K39-F39)/F39)</f>
        <v>#DIV/0!</v>
      </c>
      <c r="Q39" s="62" t="e">
        <f t="shared" ref="Q39:Q70" si="10">((I39-ABS(K39-F39))/L39)-1.65</f>
        <v>#DIV/0!</v>
      </c>
      <c r="R39" s="62" t="e">
        <f t="shared" ref="R39:R70" si="11">Q39+1.65</f>
        <v>#DIV/0!</v>
      </c>
      <c r="S39" s="192" t="str">
        <f t="shared" ref="S39:S70" si="12">IF(M39&gt;I39,"Fail","Pass")</f>
        <v>Pass</v>
      </c>
      <c r="T39" s="191"/>
      <c r="U39" s="203"/>
      <c r="V39" s="69"/>
      <c r="W39" s="69"/>
      <c r="X39" s="69"/>
      <c r="Y39" s="69"/>
      <c r="AB39" s="69"/>
      <c r="AC39" s="69"/>
      <c r="AD39" s="69"/>
      <c r="AE39" s="69"/>
    </row>
    <row r="40" spans="1:31" ht="15" customHeight="1" x14ac:dyDescent="0.25">
      <c r="A40" s="48"/>
      <c r="B40" s="48" t="s">
        <v>762</v>
      </c>
      <c r="D40" s="48"/>
      <c r="E40" s="43" t="s">
        <v>1229</v>
      </c>
      <c r="F40" s="48"/>
      <c r="G40" s="43" t="s">
        <v>1221</v>
      </c>
      <c r="H40" s="62">
        <v>11.3</v>
      </c>
      <c r="I40" s="47">
        <f t="shared" si="6"/>
        <v>0</v>
      </c>
      <c r="J40" s="43" t="s">
        <v>1228</v>
      </c>
      <c r="K40" s="62"/>
      <c r="L40" s="48"/>
      <c r="M40" s="47">
        <f t="shared" si="7"/>
        <v>0</v>
      </c>
      <c r="N40" s="48"/>
      <c r="O40" s="67" t="e">
        <f t="shared" si="8"/>
        <v>#DIV/0!</v>
      </c>
      <c r="P40" s="67" t="e">
        <f t="shared" si="9"/>
        <v>#DIV/0!</v>
      </c>
      <c r="Q40" s="62" t="e">
        <f t="shared" si="10"/>
        <v>#DIV/0!</v>
      </c>
      <c r="R40" s="62" t="e">
        <f t="shared" si="11"/>
        <v>#DIV/0!</v>
      </c>
      <c r="S40" s="192" t="str">
        <f t="shared" si="12"/>
        <v>Pass</v>
      </c>
      <c r="T40" s="191"/>
      <c r="U40" s="203"/>
      <c r="V40" s="69"/>
      <c r="W40" s="69"/>
      <c r="X40" s="69"/>
      <c r="Y40" s="69"/>
      <c r="AB40" s="69"/>
      <c r="AC40" s="131"/>
      <c r="AD40" s="131"/>
      <c r="AE40" s="131"/>
    </row>
    <row r="41" spans="1:31" ht="15" customHeight="1" x14ac:dyDescent="0.25">
      <c r="A41" s="48"/>
      <c r="B41" s="48" t="s">
        <v>762</v>
      </c>
      <c r="D41" s="48"/>
      <c r="E41" s="43" t="s">
        <v>1229</v>
      </c>
      <c r="F41" s="48"/>
      <c r="G41" s="43" t="s">
        <v>1221</v>
      </c>
      <c r="H41" s="62">
        <v>11.3</v>
      </c>
      <c r="I41" s="64">
        <f t="shared" si="6"/>
        <v>0</v>
      </c>
      <c r="J41" s="43" t="s">
        <v>1228</v>
      </c>
      <c r="K41" s="62"/>
      <c r="L41" s="48"/>
      <c r="M41" s="64">
        <f t="shared" si="7"/>
        <v>0</v>
      </c>
      <c r="N41" s="48"/>
      <c r="O41" s="67" t="e">
        <f t="shared" si="8"/>
        <v>#DIV/0!</v>
      </c>
      <c r="P41" s="67" t="e">
        <f t="shared" si="9"/>
        <v>#DIV/0!</v>
      </c>
      <c r="Q41" s="62" t="e">
        <f t="shared" si="10"/>
        <v>#DIV/0!</v>
      </c>
      <c r="R41" s="62" t="e">
        <f t="shared" si="11"/>
        <v>#DIV/0!</v>
      </c>
      <c r="S41" s="192" t="str">
        <f t="shared" si="12"/>
        <v>Pass</v>
      </c>
      <c r="T41" s="191"/>
      <c r="U41" s="203"/>
      <c r="V41" s="69"/>
      <c r="W41" s="69"/>
      <c r="X41" s="69"/>
      <c r="Y41" s="69"/>
      <c r="AB41" s="69"/>
      <c r="AC41" s="131"/>
      <c r="AD41" s="131"/>
      <c r="AE41" s="131"/>
    </row>
    <row r="42" spans="1:31" ht="15" customHeight="1" x14ac:dyDescent="0.25">
      <c r="A42" s="48"/>
      <c r="B42" s="48" t="s">
        <v>766</v>
      </c>
      <c r="D42" s="48"/>
      <c r="E42" s="43" t="s">
        <v>1229</v>
      </c>
      <c r="F42" s="48"/>
      <c r="G42" s="43" t="s">
        <v>1221</v>
      </c>
      <c r="H42" s="62">
        <v>11.6</v>
      </c>
      <c r="I42" s="47">
        <f t="shared" si="6"/>
        <v>0</v>
      </c>
      <c r="J42" s="43" t="s">
        <v>1228</v>
      </c>
      <c r="K42" s="62"/>
      <c r="L42" s="48"/>
      <c r="M42" s="47">
        <f t="shared" si="7"/>
        <v>0</v>
      </c>
      <c r="N42" s="48"/>
      <c r="O42" s="67" t="e">
        <f t="shared" si="8"/>
        <v>#DIV/0!</v>
      </c>
      <c r="P42" s="67" t="e">
        <f t="shared" si="9"/>
        <v>#DIV/0!</v>
      </c>
      <c r="Q42" s="62" t="e">
        <f t="shared" si="10"/>
        <v>#DIV/0!</v>
      </c>
      <c r="R42" s="62" t="e">
        <f t="shared" si="11"/>
        <v>#DIV/0!</v>
      </c>
      <c r="S42" s="192" t="str">
        <f t="shared" si="12"/>
        <v>Pass</v>
      </c>
      <c r="T42" s="191"/>
      <c r="U42" s="203"/>
      <c r="V42" s="122"/>
      <c r="W42" s="122"/>
      <c r="X42" s="122"/>
      <c r="Y42" s="122"/>
      <c r="AB42" s="122"/>
      <c r="AC42" s="120"/>
      <c r="AD42" s="120"/>
      <c r="AE42" s="120"/>
    </row>
    <row r="43" spans="1:31" ht="15" customHeight="1" x14ac:dyDescent="0.25">
      <c r="A43" s="48"/>
      <c r="B43" s="48" t="s">
        <v>766</v>
      </c>
      <c r="D43" s="48"/>
      <c r="E43" s="43" t="s">
        <v>1229</v>
      </c>
      <c r="F43" s="48"/>
      <c r="G43" s="43" t="s">
        <v>1221</v>
      </c>
      <c r="H43" s="62">
        <v>11.6</v>
      </c>
      <c r="I43" s="64">
        <f t="shared" si="6"/>
        <v>0</v>
      </c>
      <c r="J43" s="43" t="s">
        <v>1228</v>
      </c>
      <c r="K43" s="62"/>
      <c r="L43" s="48"/>
      <c r="M43" s="64">
        <f t="shared" si="7"/>
        <v>0</v>
      </c>
      <c r="N43" s="48"/>
      <c r="O43" s="67" t="e">
        <f t="shared" si="8"/>
        <v>#DIV/0!</v>
      </c>
      <c r="P43" s="67" t="e">
        <f t="shared" si="9"/>
        <v>#DIV/0!</v>
      </c>
      <c r="Q43" s="62" t="e">
        <f t="shared" si="10"/>
        <v>#DIV/0!</v>
      </c>
      <c r="R43" s="62" t="e">
        <f t="shared" si="11"/>
        <v>#DIV/0!</v>
      </c>
      <c r="S43" s="192" t="str">
        <f t="shared" si="12"/>
        <v>Pass</v>
      </c>
      <c r="T43" s="191"/>
      <c r="U43" s="203"/>
      <c r="V43" s="122"/>
      <c r="W43" s="122"/>
      <c r="X43" s="122"/>
      <c r="Y43" s="122"/>
      <c r="AB43" s="122"/>
      <c r="AC43" s="122"/>
      <c r="AD43" s="122"/>
      <c r="AE43" s="122"/>
    </row>
    <row r="44" spans="1:31" ht="15" customHeight="1" x14ac:dyDescent="0.25">
      <c r="A44" s="48"/>
      <c r="B44" s="48" t="s">
        <v>769</v>
      </c>
      <c r="D44" s="48"/>
      <c r="E44" s="43" t="s">
        <v>1220</v>
      </c>
      <c r="F44" s="48"/>
      <c r="G44" s="43" t="s">
        <v>1227</v>
      </c>
      <c r="H44" s="62">
        <v>16.7</v>
      </c>
      <c r="I44" s="47">
        <f t="shared" si="6"/>
        <v>0</v>
      </c>
      <c r="J44" s="43" t="s">
        <v>1228</v>
      </c>
      <c r="K44" s="62"/>
      <c r="L44" s="48"/>
      <c r="M44" s="47">
        <f t="shared" si="7"/>
        <v>0</v>
      </c>
      <c r="N44" s="48"/>
      <c r="O44" s="67" t="e">
        <f t="shared" si="8"/>
        <v>#DIV/0!</v>
      </c>
      <c r="P44" s="67" t="e">
        <f t="shared" si="9"/>
        <v>#DIV/0!</v>
      </c>
      <c r="Q44" s="62" t="e">
        <f t="shared" si="10"/>
        <v>#DIV/0!</v>
      </c>
      <c r="R44" s="62" t="e">
        <f t="shared" si="11"/>
        <v>#DIV/0!</v>
      </c>
      <c r="S44" s="192" t="str">
        <f t="shared" si="12"/>
        <v>Pass</v>
      </c>
      <c r="T44" s="191"/>
      <c r="U44" s="203"/>
      <c r="V44" s="122"/>
      <c r="W44" s="122"/>
      <c r="X44" s="122"/>
      <c r="Y44" s="122"/>
      <c r="AB44" s="187"/>
      <c r="AC44" s="187"/>
      <c r="AD44" s="187"/>
      <c r="AE44" s="187"/>
    </row>
    <row r="45" spans="1:31" ht="15" customHeight="1" x14ac:dyDescent="0.25">
      <c r="A45" s="48"/>
      <c r="B45" s="48" t="s">
        <v>769</v>
      </c>
      <c r="D45" s="48"/>
      <c r="E45" s="43" t="s">
        <v>1220</v>
      </c>
      <c r="F45" s="48"/>
      <c r="G45" s="43" t="s">
        <v>1227</v>
      </c>
      <c r="H45" s="62">
        <v>16.7</v>
      </c>
      <c r="I45" s="47">
        <f t="shared" si="6"/>
        <v>0</v>
      </c>
      <c r="J45" s="43" t="s">
        <v>1228</v>
      </c>
      <c r="K45" s="62"/>
      <c r="L45" s="48"/>
      <c r="M45" s="47">
        <f t="shared" si="7"/>
        <v>0</v>
      </c>
      <c r="N45" s="48"/>
      <c r="O45" s="67" t="e">
        <f t="shared" si="8"/>
        <v>#DIV/0!</v>
      </c>
      <c r="P45" s="67" t="e">
        <f t="shared" si="9"/>
        <v>#DIV/0!</v>
      </c>
      <c r="Q45" s="62" t="e">
        <f t="shared" si="10"/>
        <v>#DIV/0!</v>
      </c>
      <c r="R45" s="62" t="e">
        <f t="shared" si="11"/>
        <v>#DIV/0!</v>
      </c>
      <c r="S45" s="192" t="str">
        <f t="shared" si="12"/>
        <v>Pass</v>
      </c>
      <c r="T45" s="191"/>
      <c r="U45" s="203"/>
      <c r="V45" s="122"/>
      <c r="W45" s="122"/>
      <c r="X45" s="122"/>
      <c r="Y45" s="122"/>
      <c r="AB45" s="187"/>
      <c r="AC45" s="187"/>
      <c r="AD45" s="187"/>
      <c r="AE45" s="187"/>
    </row>
    <row r="46" spans="1:31" ht="15" customHeight="1" x14ac:dyDescent="0.25">
      <c r="A46" s="48"/>
      <c r="B46" s="48" t="s">
        <v>769</v>
      </c>
      <c r="D46" s="48"/>
      <c r="E46" s="43" t="s">
        <v>1220</v>
      </c>
      <c r="F46" s="48"/>
      <c r="G46" s="43" t="s">
        <v>1227</v>
      </c>
      <c r="H46" s="62">
        <v>16.7</v>
      </c>
      <c r="I46" s="47">
        <f t="shared" si="6"/>
        <v>0</v>
      </c>
      <c r="J46" s="43" t="s">
        <v>1228</v>
      </c>
      <c r="K46" s="62"/>
      <c r="L46" s="48"/>
      <c r="M46" s="47">
        <f t="shared" si="7"/>
        <v>0</v>
      </c>
      <c r="N46" s="48"/>
      <c r="O46" s="67" t="e">
        <f t="shared" si="8"/>
        <v>#DIV/0!</v>
      </c>
      <c r="P46" s="67" t="e">
        <f t="shared" si="9"/>
        <v>#DIV/0!</v>
      </c>
      <c r="Q46" s="62" t="e">
        <f t="shared" si="10"/>
        <v>#DIV/0!</v>
      </c>
      <c r="R46" s="62" t="e">
        <f t="shared" si="11"/>
        <v>#DIV/0!</v>
      </c>
      <c r="S46" s="192" t="str">
        <f t="shared" si="12"/>
        <v>Pass</v>
      </c>
      <c r="T46" s="191"/>
      <c r="U46" s="203"/>
      <c r="V46" s="122"/>
      <c r="W46" s="122"/>
      <c r="X46" s="122"/>
      <c r="Y46" s="122"/>
      <c r="AB46" s="122"/>
      <c r="AC46" s="122"/>
      <c r="AD46" s="122"/>
      <c r="AE46" s="122"/>
    </row>
    <row r="47" spans="1:31" ht="15" customHeight="1" x14ac:dyDescent="0.25">
      <c r="A47" s="48"/>
      <c r="B47" s="48" t="s">
        <v>769</v>
      </c>
      <c r="D47" s="48"/>
      <c r="E47" s="43" t="s">
        <v>1220</v>
      </c>
      <c r="F47" s="48"/>
      <c r="G47" s="43" t="s">
        <v>1227</v>
      </c>
      <c r="H47" s="62">
        <v>16.7</v>
      </c>
      <c r="I47" s="47">
        <f t="shared" si="6"/>
        <v>0</v>
      </c>
      <c r="J47" s="43" t="s">
        <v>1228</v>
      </c>
      <c r="K47" s="62"/>
      <c r="L47" s="48"/>
      <c r="M47" s="47">
        <f t="shared" si="7"/>
        <v>0</v>
      </c>
      <c r="N47" s="48"/>
      <c r="O47" s="67" t="e">
        <f t="shared" si="8"/>
        <v>#DIV/0!</v>
      </c>
      <c r="P47" s="67" t="e">
        <f t="shared" si="9"/>
        <v>#DIV/0!</v>
      </c>
      <c r="Q47" s="62" t="e">
        <f t="shared" si="10"/>
        <v>#DIV/0!</v>
      </c>
      <c r="R47" s="62" t="e">
        <f t="shared" si="11"/>
        <v>#DIV/0!</v>
      </c>
      <c r="S47" s="192" t="str">
        <f t="shared" si="12"/>
        <v>Pass</v>
      </c>
      <c r="T47" s="191"/>
      <c r="U47" s="203"/>
    </row>
    <row r="48" spans="1:31" ht="15" customHeight="1" x14ac:dyDescent="0.25">
      <c r="A48" s="48"/>
      <c r="B48" s="48" t="s">
        <v>1165</v>
      </c>
      <c r="D48" s="48"/>
      <c r="E48" s="43" t="s">
        <v>1220</v>
      </c>
      <c r="F48" s="48"/>
      <c r="G48" s="43" t="s">
        <v>1221</v>
      </c>
      <c r="H48" s="62">
        <v>18</v>
      </c>
      <c r="I48" s="47">
        <f t="shared" si="6"/>
        <v>0</v>
      </c>
      <c r="J48" s="43" t="s">
        <v>1228</v>
      </c>
      <c r="K48" s="62"/>
      <c r="L48" s="48"/>
      <c r="M48" s="47">
        <f t="shared" si="7"/>
        <v>0</v>
      </c>
      <c r="N48" s="48"/>
      <c r="O48" s="67" t="e">
        <f t="shared" si="8"/>
        <v>#DIV/0!</v>
      </c>
      <c r="P48" s="67" t="e">
        <f t="shared" si="9"/>
        <v>#DIV/0!</v>
      </c>
      <c r="Q48" s="62" t="e">
        <f t="shared" si="10"/>
        <v>#DIV/0!</v>
      </c>
      <c r="R48" s="62" t="e">
        <f t="shared" si="11"/>
        <v>#DIV/0!</v>
      </c>
      <c r="S48" s="192" t="str">
        <f t="shared" si="12"/>
        <v>Pass</v>
      </c>
      <c r="T48" s="191"/>
      <c r="U48" s="203"/>
    </row>
    <row r="49" spans="1:32" ht="15" customHeight="1" x14ac:dyDescent="0.25">
      <c r="A49" s="48"/>
      <c r="B49" s="48" t="s">
        <v>1165</v>
      </c>
      <c r="D49" s="48"/>
      <c r="E49" s="43" t="s">
        <v>1220</v>
      </c>
      <c r="F49" s="48"/>
      <c r="G49" s="43" t="s">
        <v>1221</v>
      </c>
      <c r="H49" s="62">
        <v>18</v>
      </c>
      <c r="I49" s="47">
        <f t="shared" si="6"/>
        <v>0</v>
      </c>
      <c r="J49" s="43" t="s">
        <v>1228</v>
      </c>
      <c r="K49" s="62"/>
      <c r="L49" s="48"/>
      <c r="M49" s="47">
        <f t="shared" si="7"/>
        <v>0</v>
      </c>
      <c r="N49" s="48"/>
      <c r="O49" s="67" t="e">
        <f t="shared" si="8"/>
        <v>#DIV/0!</v>
      </c>
      <c r="P49" s="67" t="e">
        <f t="shared" si="9"/>
        <v>#DIV/0!</v>
      </c>
      <c r="Q49" s="62" t="e">
        <f t="shared" si="10"/>
        <v>#DIV/0!</v>
      </c>
      <c r="R49" s="62" t="e">
        <f t="shared" si="11"/>
        <v>#DIV/0!</v>
      </c>
      <c r="S49" s="192" t="str">
        <f t="shared" si="12"/>
        <v>Pass</v>
      </c>
      <c r="T49" s="191"/>
      <c r="U49" s="203"/>
    </row>
    <row r="50" spans="1:32" ht="15" customHeight="1" x14ac:dyDescent="0.25">
      <c r="A50" s="48"/>
      <c r="B50" s="48" t="s">
        <v>1165</v>
      </c>
      <c r="D50" s="48"/>
      <c r="E50" s="43" t="s">
        <v>1220</v>
      </c>
      <c r="F50" s="48"/>
      <c r="G50" s="43" t="s">
        <v>1221</v>
      </c>
      <c r="H50" s="62">
        <v>18</v>
      </c>
      <c r="I50" s="47">
        <f t="shared" si="6"/>
        <v>0</v>
      </c>
      <c r="J50" s="43" t="s">
        <v>1228</v>
      </c>
      <c r="K50" s="62"/>
      <c r="L50" s="48"/>
      <c r="M50" s="47">
        <f t="shared" si="7"/>
        <v>0</v>
      </c>
      <c r="N50" s="48"/>
      <c r="O50" s="67" t="e">
        <f t="shared" si="8"/>
        <v>#DIV/0!</v>
      </c>
      <c r="P50" s="67" t="e">
        <f t="shared" si="9"/>
        <v>#DIV/0!</v>
      </c>
      <c r="Q50" s="62" t="e">
        <f t="shared" si="10"/>
        <v>#DIV/0!</v>
      </c>
      <c r="R50" s="62" t="e">
        <f t="shared" si="11"/>
        <v>#DIV/0!</v>
      </c>
      <c r="S50" s="192" t="str">
        <f t="shared" si="12"/>
        <v>Pass</v>
      </c>
      <c r="T50" s="191"/>
      <c r="U50" s="203"/>
    </row>
    <row r="51" spans="1:32" ht="15" customHeight="1" x14ac:dyDescent="0.25">
      <c r="A51" s="48"/>
      <c r="B51" s="48" t="s">
        <v>1165</v>
      </c>
      <c r="D51" s="48"/>
      <c r="E51" s="43" t="s">
        <v>1220</v>
      </c>
      <c r="F51" s="48"/>
      <c r="G51" s="43" t="s">
        <v>1221</v>
      </c>
      <c r="H51" s="62">
        <v>18</v>
      </c>
      <c r="I51" s="47">
        <f t="shared" si="6"/>
        <v>0</v>
      </c>
      <c r="J51" s="43" t="s">
        <v>1228</v>
      </c>
      <c r="K51" s="62"/>
      <c r="L51" s="48"/>
      <c r="M51" s="47">
        <f t="shared" si="7"/>
        <v>0</v>
      </c>
      <c r="N51" s="48"/>
      <c r="O51" s="67" t="e">
        <f t="shared" si="8"/>
        <v>#DIV/0!</v>
      </c>
      <c r="P51" s="67" t="e">
        <f t="shared" si="9"/>
        <v>#DIV/0!</v>
      </c>
      <c r="Q51" s="62" t="e">
        <f t="shared" si="10"/>
        <v>#DIV/0!</v>
      </c>
      <c r="R51" s="62" t="e">
        <f t="shared" si="11"/>
        <v>#DIV/0!</v>
      </c>
      <c r="S51" s="192" t="str">
        <f t="shared" si="12"/>
        <v>Pass</v>
      </c>
      <c r="T51" s="191"/>
      <c r="U51" s="203"/>
    </row>
    <row r="52" spans="1:32" ht="15" customHeight="1" x14ac:dyDescent="0.25">
      <c r="A52" s="48"/>
      <c r="B52" s="48" t="s">
        <v>1145</v>
      </c>
      <c r="D52" s="48"/>
      <c r="E52" s="43" t="s">
        <v>1237</v>
      </c>
      <c r="F52" s="48"/>
      <c r="G52" s="43" t="s">
        <v>1227</v>
      </c>
      <c r="H52" s="63">
        <v>17.3</v>
      </c>
      <c r="I52" s="47">
        <v>2</v>
      </c>
      <c r="J52" s="43" t="s">
        <v>1238</v>
      </c>
      <c r="K52" s="63"/>
      <c r="L52" s="48"/>
      <c r="M52" s="47">
        <f t="shared" si="7"/>
        <v>0</v>
      </c>
      <c r="N52" s="48"/>
      <c r="O52" s="67" t="e">
        <f t="shared" si="8"/>
        <v>#DIV/0!</v>
      </c>
      <c r="P52" s="67" t="e">
        <f t="shared" si="9"/>
        <v>#DIV/0!</v>
      </c>
      <c r="Q52" s="62" t="e">
        <f t="shared" si="10"/>
        <v>#DIV/0!</v>
      </c>
      <c r="R52" s="62" t="e">
        <f t="shared" si="11"/>
        <v>#DIV/0!</v>
      </c>
      <c r="S52" s="192" t="str">
        <f t="shared" si="12"/>
        <v>Pass</v>
      </c>
      <c r="T52" s="191"/>
      <c r="U52" s="203"/>
      <c r="V52" s="69"/>
      <c r="W52" s="69"/>
      <c r="X52" s="69"/>
      <c r="Y52" s="69"/>
      <c r="AB52" s="69"/>
      <c r="AC52" s="66"/>
      <c r="AD52" s="66"/>
      <c r="AE52" s="66"/>
    </row>
    <row r="53" spans="1:32" ht="15" customHeight="1" x14ac:dyDescent="0.25">
      <c r="A53" s="48"/>
      <c r="B53" s="48" t="s">
        <v>1145</v>
      </c>
      <c r="D53" s="48"/>
      <c r="E53" s="43" t="s">
        <v>1237</v>
      </c>
      <c r="F53" s="48"/>
      <c r="G53" s="43" t="s">
        <v>1221</v>
      </c>
      <c r="H53" s="63">
        <v>17.3</v>
      </c>
      <c r="I53" s="47">
        <f t="shared" ref="I53:I83" si="13">(H53*F53)/100</f>
        <v>0</v>
      </c>
      <c r="J53" s="43" t="s">
        <v>1238</v>
      </c>
      <c r="K53" s="63"/>
      <c r="L53" s="48"/>
      <c r="M53" s="47">
        <f t="shared" si="7"/>
        <v>0</v>
      </c>
      <c r="N53" s="48"/>
      <c r="O53" s="67" t="e">
        <f t="shared" si="8"/>
        <v>#DIV/0!</v>
      </c>
      <c r="P53" s="67" t="e">
        <f t="shared" si="9"/>
        <v>#DIV/0!</v>
      </c>
      <c r="Q53" s="62" t="e">
        <f t="shared" si="10"/>
        <v>#DIV/0!</v>
      </c>
      <c r="R53" s="62" t="e">
        <f t="shared" si="11"/>
        <v>#DIV/0!</v>
      </c>
      <c r="S53" s="48" t="str">
        <f t="shared" si="12"/>
        <v>Pass</v>
      </c>
      <c r="T53" s="191"/>
      <c r="U53" s="203"/>
      <c r="V53" s="69"/>
      <c r="W53" s="69"/>
      <c r="X53" s="69"/>
      <c r="Y53" s="69"/>
      <c r="AB53" s="69"/>
      <c r="AC53" s="71"/>
      <c r="AD53" s="71"/>
      <c r="AE53" s="71"/>
    </row>
    <row r="54" spans="1:32" ht="15" customHeight="1" x14ac:dyDescent="0.25">
      <c r="A54" s="48"/>
      <c r="B54" s="48" t="s">
        <v>795</v>
      </c>
      <c r="D54" s="48"/>
      <c r="E54" s="43" t="s">
        <v>1239</v>
      </c>
      <c r="F54" s="48"/>
      <c r="G54" s="43" t="s">
        <v>1221</v>
      </c>
      <c r="H54" s="62">
        <v>35.4</v>
      </c>
      <c r="I54" s="47">
        <f t="shared" si="13"/>
        <v>0</v>
      </c>
      <c r="J54" s="43" t="s">
        <v>1228</v>
      </c>
      <c r="K54" s="63"/>
      <c r="L54" s="48"/>
      <c r="M54" s="47">
        <f t="shared" si="7"/>
        <v>0</v>
      </c>
      <c r="N54" s="48"/>
      <c r="O54" s="67" t="e">
        <f t="shared" si="8"/>
        <v>#DIV/0!</v>
      </c>
      <c r="P54" s="67" t="e">
        <f t="shared" si="9"/>
        <v>#DIV/0!</v>
      </c>
      <c r="Q54" s="62" t="e">
        <f t="shared" si="10"/>
        <v>#DIV/0!</v>
      </c>
      <c r="R54" s="62" t="e">
        <f t="shared" si="11"/>
        <v>#DIV/0!</v>
      </c>
      <c r="S54" s="48" t="str">
        <f t="shared" si="12"/>
        <v>Pass</v>
      </c>
      <c r="T54" s="191"/>
      <c r="U54" s="203"/>
      <c r="V54" s="69"/>
      <c r="W54" s="69"/>
      <c r="X54" s="69"/>
      <c r="Y54" s="69"/>
      <c r="AB54" s="69"/>
      <c r="AC54" s="71"/>
      <c r="AD54" s="71"/>
      <c r="AE54" s="71"/>
    </row>
    <row r="55" spans="1:32" ht="15" customHeight="1" x14ac:dyDescent="0.25">
      <c r="A55" s="48"/>
      <c r="B55" s="48" t="s">
        <v>795</v>
      </c>
      <c r="D55" s="48"/>
      <c r="E55" s="43" t="s">
        <v>1239</v>
      </c>
      <c r="F55" s="48"/>
      <c r="G55" s="43" t="s">
        <v>1221</v>
      </c>
      <c r="H55" s="62">
        <v>35.4</v>
      </c>
      <c r="I55" s="47">
        <f t="shared" si="13"/>
        <v>0</v>
      </c>
      <c r="J55" s="43" t="s">
        <v>1228</v>
      </c>
      <c r="K55" s="63"/>
      <c r="L55" s="48"/>
      <c r="M55" s="47">
        <f t="shared" si="7"/>
        <v>0</v>
      </c>
      <c r="N55" s="48"/>
      <c r="O55" s="67" t="e">
        <f t="shared" si="8"/>
        <v>#DIV/0!</v>
      </c>
      <c r="P55" s="67" t="e">
        <f t="shared" si="9"/>
        <v>#DIV/0!</v>
      </c>
      <c r="Q55" s="62" t="e">
        <f t="shared" si="10"/>
        <v>#DIV/0!</v>
      </c>
      <c r="R55" s="62" t="e">
        <f t="shared" si="11"/>
        <v>#DIV/0!</v>
      </c>
      <c r="S55" s="48" t="str">
        <f t="shared" si="12"/>
        <v>Pass</v>
      </c>
      <c r="T55" s="191"/>
      <c r="U55" s="203"/>
      <c r="V55" s="69"/>
      <c r="W55" s="69"/>
      <c r="X55" s="69"/>
      <c r="Y55" s="69"/>
      <c r="AB55" s="69"/>
      <c r="AC55" s="71"/>
      <c r="AD55" s="71"/>
      <c r="AE55" s="71"/>
    </row>
    <row r="56" spans="1:32" ht="15" customHeight="1" x14ac:dyDescent="0.25">
      <c r="A56" s="48"/>
      <c r="B56" s="48" t="s">
        <v>800</v>
      </c>
      <c r="D56" s="48"/>
      <c r="E56" s="43" t="s">
        <v>1239</v>
      </c>
      <c r="F56" s="48"/>
      <c r="G56" s="43" t="s">
        <v>1227</v>
      </c>
      <c r="H56" s="62">
        <v>46</v>
      </c>
      <c r="I56" s="47">
        <f t="shared" si="13"/>
        <v>0</v>
      </c>
      <c r="J56" s="43" t="s">
        <v>1228</v>
      </c>
      <c r="K56" s="62"/>
      <c r="L56" s="48"/>
      <c r="M56" s="47">
        <f t="shared" si="7"/>
        <v>0</v>
      </c>
      <c r="N56" s="48"/>
      <c r="O56" s="67" t="e">
        <f t="shared" si="8"/>
        <v>#DIV/0!</v>
      </c>
      <c r="P56" s="67" t="e">
        <f t="shared" si="9"/>
        <v>#DIV/0!</v>
      </c>
      <c r="Q56" s="62" t="e">
        <f t="shared" si="10"/>
        <v>#DIV/0!</v>
      </c>
      <c r="R56" s="62" t="e">
        <f t="shared" si="11"/>
        <v>#DIV/0!</v>
      </c>
      <c r="S56" s="192" t="str">
        <f t="shared" si="12"/>
        <v>Pass</v>
      </c>
      <c r="T56" s="191"/>
      <c r="U56" s="203"/>
      <c r="V56" s="69"/>
      <c r="W56" s="69"/>
      <c r="X56" s="69"/>
      <c r="Y56" s="69"/>
      <c r="AB56" s="69"/>
      <c r="AC56" s="71"/>
      <c r="AD56" s="71"/>
      <c r="AE56" s="71"/>
    </row>
    <row r="57" spans="1:32" ht="15" customHeight="1" x14ac:dyDescent="0.25">
      <c r="A57" s="48"/>
      <c r="B57" s="48" t="s">
        <v>800</v>
      </c>
      <c r="D57" s="48"/>
      <c r="E57" s="43" t="s">
        <v>1239</v>
      </c>
      <c r="F57" s="48"/>
      <c r="G57" s="43" t="s">
        <v>1221</v>
      </c>
      <c r="H57" s="62">
        <v>46</v>
      </c>
      <c r="I57" s="47">
        <f t="shared" si="13"/>
        <v>0</v>
      </c>
      <c r="J57" s="43" t="s">
        <v>1228</v>
      </c>
      <c r="K57" s="62"/>
      <c r="L57" s="48"/>
      <c r="M57" s="47">
        <f t="shared" si="7"/>
        <v>0</v>
      </c>
      <c r="N57" s="48"/>
      <c r="O57" s="67" t="e">
        <f t="shared" si="8"/>
        <v>#DIV/0!</v>
      </c>
      <c r="P57" s="67" t="e">
        <f t="shared" si="9"/>
        <v>#DIV/0!</v>
      </c>
      <c r="Q57" s="62" t="e">
        <f t="shared" si="10"/>
        <v>#DIV/0!</v>
      </c>
      <c r="R57" s="62" t="e">
        <f t="shared" si="11"/>
        <v>#DIV/0!</v>
      </c>
      <c r="S57" s="192" t="str">
        <f t="shared" si="12"/>
        <v>Pass</v>
      </c>
      <c r="T57" s="191"/>
      <c r="U57" s="203"/>
    </row>
    <row r="58" spans="1:32" ht="15" customHeight="1" x14ac:dyDescent="0.25">
      <c r="A58" s="48"/>
      <c r="B58" s="48" t="s">
        <v>786</v>
      </c>
      <c r="D58" s="48"/>
      <c r="E58" s="43" t="s">
        <v>1237</v>
      </c>
      <c r="F58" s="48"/>
      <c r="G58" s="43" t="s">
        <v>1221</v>
      </c>
      <c r="H58" s="62">
        <v>8.3000000000000007</v>
      </c>
      <c r="I58" s="47">
        <f t="shared" si="13"/>
        <v>0</v>
      </c>
      <c r="J58" s="43" t="s">
        <v>1238</v>
      </c>
      <c r="K58" s="62"/>
      <c r="L58" s="48"/>
      <c r="M58" s="64">
        <f t="shared" si="7"/>
        <v>0</v>
      </c>
      <c r="N58" s="48"/>
      <c r="O58" s="67" t="e">
        <f t="shared" si="8"/>
        <v>#DIV/0!</v>
      </c>
      <c r="P58" s="67" t="e">
        <f t="shared" si="9"/>
        <v>#DIV/0!</v>
      </c>
      <c r="Q58" s="62" t="e">
        <f t="shared" si="10"/>
        <v>#DIV/0!</v>
      </c>
      <c r="R58" s="62" t="e">
        <f t="shared" si="11"/>
        <v>#DIV/0!</v>
      </c>
      <c r="S58" s="192" t="str">
        <f t="shared" si="12"/>
        <v>Pass</v>
      </c>
      <c r="T58" s="191"/>
      <c r="U58" s="203"/>
    </row>
    <row r="59" spans="1:32" ht="15" customHeight="1" x14ac:dyDescent="0.25">
      <c r="A59" s="48"/>
      <c r="B59" s="48" t="s">
        <v>786</v>
      </c>
      <c r="D59" s="48"/>
      <c r="E59" s="43" t="s">
        <v>1237</v>
      </c>
      <c r="F59" s="48"/>
      <c r="G59" s="43" t="s">
        <v>1221</v>
      </c>
      <c r="H59" s="62">
        <v>8.3000000000000007</v>
      </c>
      <c r="I59" s="47">
        <f t="shared" si="13"/>
        <v>0</v>
      </c>
      <c r="J59" s="43" t="s">
        <v>1238</v>
      </c>
      <c r="K59" s="62"/>
      <c r="L59" s="48"/>
      <c r="M59" s="47">
        <f t="shared" si="7"/>
        <v>0</v>
      </c>
      <c r="N59" s="48"/>
      <c r="O59" s="67" t="e">
        <f t="shared" si="8"/>
        <v>#DIV/0!</v>
      </c>
      <c r="P59" s="67" t="e">
        <f t="shared" si="9"/>
        <v>#DIV/0!</v>
      </c>
      <c r="Q59" s="62" t="e">
        <f t="shared" si="10"/>
        <v>#DIV/0!</v>
      </c>
      <c r="R59" s="62" t="e">
        <f t="shared" si="11"/>
        <v>#DIV/0!</v>
      </c>
      <c r="S59" s="192" t="str">
        <f t="shared" si="12"/>
        <v>Pass</v>
      </c>
      <c r="T59" s="191"/>
      <c r="U59" s="203"/>
      <c r="V59" s="127"/>
      <c r="W59" s="127"/>
      <c r="X59" s="127"/>
      <c r="Y59" s="127"/>
      <c r="AB59" s="127"/>
      <c r="AC59" s="128"/>
      <c r="AD59" s="128"/>
      <c r="AE59" s="128"/>
    </row>
    <row r="60" spans="1:32" ht="15" customHeight="1" x14ac:dyDescent="0.25">
      <c r="A60" s="48"/>
      <c r="B60" s="48" t="s">
        <v>786</v>
      </c>
      <c r="D60" s="48"/>
      <c r="E60" s="43" t="s">
        <v>1237</v>
      </c>
      <c r="F60" s="48"/>
      <c r="G60" s="43" t="s">
        <v>1221</v>
      </c>
      <c r="H60" s="62">
        <v>8.3000000000000007</v>
      </c>
      <c r="I60" s="47">
        <f t="shared" si="13"/>
        <v>0</v>
      </c>
      <c r="J60" s="43" t="s">
        <v>1238</v>
      </c>
      <c r="K60" s="62"/>
      <c r="L60" s="48"/>
      <c r="M60" s="64">
        <f t="shared" si="7"/>
        <v>0</v>
      </c>
      <c r="N60" s="48"/>
      <c r="O60" s="67" t="e">
        <f t="shared" si="8"/>
        <v>#DIV/0!</v>
      </c>
      <c r="P60" s="67" t="e">
        <f t="shared" si="9"/>
        <v>#DIV/0!</v>
      </c>
      <c r="Q60" s="62" t="e">
        <f t="shared" si="10"/>
        <v>#DIV/0!</v>
      </c>
      <c r="R60" s="62" t="e">
        <f t="shared" si="11"/>
        <v>#DIV/0!</v>
      </c>
      <c r="S60" s="192" t="str">
        <f t="shared" si="12"/>
        <v>Pass</v>
      </c>
      <c r="T60" s="191"/>
      <c r="U60" s="203"/>
      <c r="V60" s="123"/>
      <c r="W60" s="123"/>
      <c r="X60" s="123"/>
      <c r="Y60" s="123"/>
      <c r="AB60" s="123"/>
      <c r="AC60" s="59"/>
      <c r="AD60" s="59"/>
      <c r="AE60" s="59"/>
      <c r="AF60" s="59"/>
    </row>
    <row r="61" spans="1:32" ht="15" customHeight="1" x14ac:dyDescent="0.25">
      <c r="A61" s="48"/>
      <c r="B61" s="48" t="s">
        <v>786</v>
      </c>
      <c r="D61" s="48"/>
      <c r="E61" s="43" t="s">
        <v>1237</v>
      </c>
      <c r="F61" s="48"/>
      <c r="G61" s="43" t="s">
        <v>1221</v>
      </c>
      <c r="H61" s="62">
        <v>8.3000000000000007</v>
      </c>
      <c r="I61" s="47">
        <f t="shared" si="13"/>
        <v>0</v>
      </c>
      <c r="J61" s="43" t="s">
        <v>1238</v>
      </c>
      <c r="K61" s="62"/>
      <c r="L61" s="48"/>
      <c r="M61" s="47">
        <f t="shared" si="7"/>
        <v>0</v>
      </c>
      <c r="N61" s="48"/>
      <c r="O61" s="67" t="e">
        <f t="shared" si="8"/>
        <v>#DIV/0!</v>
      </c>
      <c r="P61" s="67" t="e">
        <f t="shared" si="9"/>
        <v>#DIV/0!</v>
      </c>
      <c r="Q61" s="62" t="e">
        <f t="shared" si="10"/>
        <v>#DIV/0!</v>
      </c>
      <c r="R61" s="62" t="e">
        <f t="shared" si="11"/>
        <v>#DIV/0!</v>
      </c>
      <c r="S61" s="192" t="str">
        <f t="shared" si="12"/>
        <v>Pass</v>
      </c>
      <c r="T61" s="191"/>
      <c r="U61" s="203"/>
      <c r="V61" s="69"/>
      <c r="W61" s="69"/>
      <c r="X61" s="69"/>
      <c r="Y61" s="69"/>
      <c r="AB61" s="69"/>
      <c r="AC61" s="126"/>
      <c r="AD61" s="126"/>
      <c r="AE61" s="126"/>
    </row>
    <row r="62" spans="1:32" ht="15" customHeight="1" x14ac:dyDescent="0.25">
      <c r="A62" s="48"/>
      <c r="B62" s="48" t="s">
        <v>1192</v>
      </c>
      <c r="D62" s="48"/>
      <c r="E62" s="43" t="s">
        <v>1237</v>
      </c>
      <c r="F62" s="48"/>
      <c r="G62" s="43" t="s">
        <v>1227</v>
      </c>
      <c r="H62" s="62">
        <v>31</v>
      </c>
      <c r="I62" s="47">
        <f t="shared" si="13"/>
        <v>0</v>
      </c>
      <c r="J62" s="43" t="s">
        <v>1222</v>
      </c>
      <c r="K62" s="62"/>
      <c r="L62" s="48"/>
      <c r="M62" s="47">
        <f t="shared" si="7"/>
        <v>0</v>
      </c>
      <c r="N62" s="48"/>
      <c r="O62" s="67" t="e">
        <f t="shared" si="8"/>
        <v>#DIV/0!</v>
      </c>
      <c r="P62" s="67" t="e">
        <f t="shared" si="9"/>
        <v>#DIV/0!</v>
      </c>
      <c r="Q62" s="62" t="e">
        <f t="shared" si="10"/>
        <v>#DIV/0!</v>
      </c>
      <c r="R62" s="62" t="e">
        <f t="shared" si="11"/>
        <v>#DIV/0!</v>
      </c>
      <c r="S62" s="192" t="str">
        <f t="shared" si="12"/>
        <v>Pass</v>
      </c>
      <c r="T62" s="191"/>
      <c r="U62" s="203"/>
      <c r="V62" s="69"/>
      <c r="W62" s="69"/>
      <c r="X62" s="69"/>
      <c r="Y62" s="69"/>
      <c r="AB62" s="69"/>
      <c r="AC62" s="69"/>
      <c r="AD62" s="69"/>
      <c r="AE62" s="69"/>
    </row>
    <row r="63" spans="1:32" ht="15" customHeight="1" x14ac:dyDescent="0.25">
      <c r="A63" s="48"/>
      <c r="B63" s="48" t="s">
        <v>1192</v>
      </c>
      <c r="D63" s="48"/>
      <c r="E63" s="43" t="s">
        <v>1237</v>
      </c>
      <c r="F63" s="48"/>
      <c r="G63" s="43" t="s">
        <v>1227</v>
      </c>
      <c r="H63" s="62">
        <v>31</v>
      </c>
      <c r="I63" s="47">
        <f t="shared" si="13"/>
        <v>0</v>
      </c>
      <c r="J63" s="43" t="s">
        <v>1222</v>
      </c>
      <c r="K63" s="62"/>
      <c r="L63" s="48"/>
      <c r="M63" s="47">
        <f t="shared" si="7"/>
        <v>0</v>
      </c>
      <c r="N63" s="48"/>
      <c r="O63" s="67" t="e">
        <f t="shared" si="8"/>
        <v>#DIV/0!</v>
      </c>
      <c r="P63" s="67" t="e">
        <f t="shared" si="9"/>
        <v>#DIV/0!</v>
      </c>
      <c r="Q63" s="62" t="e">
        <f t="shared" si="10"/>
        <v>#DIV/0!</v>
      </c>
      <c r="R63" s="62" t="e">
        <f t="shared" si="11"/>
        <v>#DIV/0!</v>
      </c>
      <c r="S63" s="192" t="str">
        <f t="shared" si="12"/>
        <v>Pass</v>
      </c>
      <c r="T63" s="191"/>
      <c r="U63" s="203"/>
      <c r="V63" s="69"/>
      <c r="W63" s="69"/>
      <c r="X63" s="69"/>
      <c r="Y63" s="69"/>
      <c r="AB63" s="69"/>
      <c r="AC63" s="69"/>
      <c r="AD63" s="69"/>
      <c r="AE63" s="69"/>
    </row>
    <row r="64" spans="1:32" ht="15" customHeight="1" x14ac:dyDescent="0.25">
      <c r="A64" s="48"/>
      <c r="B64" s="48" t="s">
        <v>808</v>
      </c>
      <c r="D64" s="48"/>
      <c r="E64" s="43" t="s">
        <v>1237</v>
      </c>
      <c r="F64" s="48"/>
      <c r="G64" s="43" t="s">
        <v>1221</v>
      </c>
      <c r="H64" s="63">
        <v>24.7</v>
      </c>
      <c r="I64" s="47">
        <f t="shared" si="13"/>
        <v>0</v>
      </c>
      <c r="J64" s="43" t="s">
        <v>1228</v>
      </c>
      <c r="K64" s="62"/>
      <c r="L64" s="48"/>
      <c r="M64" s="47">
        <f t="shared" si="7"/>
        <v>0</v>
      </c>
      <c r="N64" s="48"/>
      <c r="O64" s="67" t="e">
        <f t="shared" si="8"/>
        <v>#DIV/0!</v>
      </c>
      <c r="P64" s="67" t="e">
        <f t="shared" si="9"/>
        <v>#DIV/0!</v>
      </c>
      <c r="Q64" s="62" t="e">
        <f t="shared" si="10"/>
        <v>#DIV/0!</v>
      </c>
      <c r="R64" s="62" t="e">
        <f t="shared" si="11"/>
        <v>#DIV/0!</v>
      </c>
      <c r="S64" s="192" t="str">
        <f t="shared" si="12"/>
        <v>Pass</v>
      </c>
      <c r="T64" s="191"/>
      <c r="U64" s="203"/>
      <c r="V64" s="69"/>
      <c r="W64" s="69"/>
      <c r="X64" s="69"/>
      <c r="Y64" s="69"/>
      <c r="AB64" s="69"/>
      <c r="AC64" s="69"/>
      <c r="AD64" s="69"/>
      <c r="AE64" s="69"/>
    </row>
    <row r="65" spans="1:31" ht="15" customHeight="1" x14ac:dyDescent="0.25">
      <c r="A65" s="48"/>
      <c r="B65" s="48" t="s">
        <v>808</v>
      </c>
      <c r="D65" s="48"/>
      <c r="E65" s="43" t="s">
        <v>1237</v>
      </c>
      <c r="F65" s="48"/>
      <c r="G65" s="43" t="s">
        <v>1227</v>
      </c>
      <c r="H65" s="63">
        <v>24.7</v>
      </c>
      <c r="I65" s="47">
        <f t="shared" si="13"/>
        <v>0</v>
      </c>
      <c r="J65" s="43" t="s">
        <v>1228</v>
      </c>
      <c r="K65" s="62"/>
      <c r="L65" s="48"/>
      <c r="M65" s="47">
        <f t="shared" si="7"/>
        <v>0</v>
      </c>
      <c r="N65" s="48"/>
      <c r="O65" s="67" t="e">
        <f t="shared" si="8"/>
        <v>#DIV/0!</v>
      </c>
      <c r="P65" s="67" t="e">
        <f t="shared" si="9"/>
        <v>#DIV/0!</v>
      </c>
      <c r="Q65" s="62" t="e">
        <f t="shared" si="10"/>
        <v>#DIV/0!</v>
      </c>
      <c r="R65" s="62" t="e">
        <f t="shared" si="11"/>
        <v>#DIV/0!</v>
      </c>
      <c r="S65" s="192" t="str">
        <f t="shared" si="12"/>
        <v>Pass</v>
      </c>
      <c r="T65" s="191"/>
      <c r="U65" s="203"/>
      <c r="V65" s="69"/>
      <c r="W65" s="69"/>
      <c r="X65" s="69"/>
      <c r="Y65" s="69"/>
      <c r="AB65" s="69"/>
      <c r="AC65" s="69"/>
      <c r="AD65" s="69"/>
      <c r="AE65" s="69"/>
    </row>
    <row r="66" spans="1:31" ht="15" customHeight="1" x14ac:dyDescent="0.25">
      <c r="A66" s="48"/>
      <c r="B66" s="48" t="s">
        <v>817</v>
      </c>
      <c r="D66" s="48"/>
      <c r="E66" s="43" t="s">
        <v>1237</v>
      </c>
      <c r="F66" s="48"/>
      <c r="G66" s="43" t="s">
        <v>1240</v>
      </c>
      <c r="H66" s="62">
        <v>5</v>
      </c>
      <c r="I66" s="47">
        <f t="shared" si="13"/>
        <v>0</v>
      </c>
      <c r="J66" s="43" t="s">
        <v>1228</v>
      </c>
      <c r="K66" s="63"/>
      <c r="L66" s="48"/>
      <c r="M66" s="47">
        <f t="shared" si="7"/>
        <v>0</v>
      </c>
      <c r="N66" s="48"/>
      <c r="O66" s="67" t="e">
        <f t="shared" si="8"/>
        <v>#DIV/0!</v>
      </c>
      <c r="P66" s="67" t="e">
        <f t="shared" si="9"/>
        <v>#DIV/0!</v>
      </c>
      <c r="Q66" s="62" t="e">
        <f t="shared" si="10"/>
        <v>#DIV/0!</v>
      </c>
      <c r="R66" s="62" t="e">
        <f t="shared" si="11"/>
        <v>#DIV/0!</v>
      </c>
      <c r="S66" s="192" t="str">
        <f t="shared" si="12"/>
        <v>Pass</v>
      </c>
      <c r="T66" s="191"/>
      <c r="U66" s="203"/>
      <c r="V66" s="69"/>
      <c r="W66" s="69"/>
      <c r="X66" s="69"/>
      <c r="Y66" s="69"/>
      <c r="AB66" s="69"/>
      <c r="AC66" s="66"/>
      <c r="AD66" s="66"/>
      <c r="AE66" s="66"/>
    </row>
    <row r="67" spans="1:31" ht="15" customHeight="1" x14ac:dyDescent="0.25">
      <c r="A67" s="48"/>
      <c r="B67" s="48" t="s">
        <v>817</v>
      </c>
      <c r="D67" s="48"/>
      <c r="E67" s="43" t="s">
        <v>1237</v>
      </c>
      <c r="F67" s="48"/>
      <c r="G67" s="43" t="s">
        <v>1221</v>
      </c>
      <c r="H67" s="62">
        <v>5</v>
      </c>
      <c r="I67" s="47">
        <f t="shared" si="13"/>
        <v>0</v>
      </c>
      <c r="J67" s="43" t="s">
        <v>1228</v>
      </c>
      <c r="K67" s="63"/>
      <c r="L67" s="48"/>
      <c r="M67" s="47">
        <f t="shared" si="7"/>
        <v>0</v>
      </c>
      <c r="N67" s="48"/>
      <c r="O67" s="67" t="e">
        <f t="shared" si="8"/>
        <v>#DIV/0!</v>
      </c>
      <c r="P67" s="67" t="e">
        <f t="shared" si="9"/>
        <v>#DIV/0!</v>
      </c>
      <c r="Q67" s="62" t="e">
        <f t="shared" si="10"/>
        <v>#DIV/0!</v>
      </c>
      <c r="R67" s="62" t="e">
        <f t="shared" si="11"/>
        <v>#DIV/0!</v>
      </c>
      <c r="S67" s="192" t="str">
        <f t="shared" si="12"/>
        <v>Pass</v>
      </c>
      <c r="T67" s="191"/>
      <c r="U67" s="203"/>
      <c r="V67" s="122"/>
      <c r="W67" s="122"/>
      <c r="X67" s="122"/>
      <c r="Y67" s="122"/>
      <c r="AB67" s="122"/>
      <c r="AC67" s="120"/>
      <c r="AD67" s="120"/>
      <c r="AE67" s="120"/>
    </row>
    <row r="68" spans="1:31" ht="15" customHeight="1" x14ac:dyDescent="0.25">
      <c r="A68" s="48"/>
      <c r="B68" s="48" t="s">
        <v>817</v>
      </c>
      <c r="D68" s="48"/>
      <c r="E68" s="43" t="s">
        <v>1237</v>
      </c>
      <c r="F68" s="48"/>
      <c r="G68" s="43" t="s">
        <v>1240</v>
      </c>
      <c r="H68" s="62">
        <v>5</v>
      </c>
      <c r="I68" s="47">
        <f t="shared" si="13"/>
        <v>0</v>
      </c>
      <c r="J68" s="43" t="s">
        <v>1228</v>
      </c>
      <c r="K68" s="62"/>
      <c r="L68" s="48"/>
      <c r="M68" s="47">
        <f t="shared" si="7"/>
        <v>0</v>
      </c>
      <c r="N68" s="48"/>
      <c r="O68" s="67" t="e">
        <f t="shared" si="8"/>
        <v>#DIV/0!</v>
      </c>
      <c r="P68" s="67" t="e">
        <f t="shared" si="9"/>
        <v>#DIV/0!</v>
      </c>
      <c r="Q68" s="62" t="e">
        <f t="shared" si="10"/>
        <v>#DIV/0!</v>
      </c>
      <c r="R68" s="62" t="e">
        <f t="shared" si="11"/>
        <v>#DIV/0!</v>
      </c>
      <c r="S68" s="192" t="str">
        <f t="shared" si="12"/>
        <v>Pass</v>
      </c>
      <c r="T68" s="191"/>
      <c r="U68" s="203"/>
      <c r="V68" s="122"/>
      <c r="W68" s="122"/>
      <c r="X68" s="122"/>
      <c r="Y68" s="122"/>
      <c r="AB68" s="122"/>
      <c r="AC68" s="120"/>
      <c r="AD68" s="120"/>
      <c r="AE68" s="120"/>
    </row>
    <row r="69" spans="1:31" ht="15" customHeight="1" x14ac:dyDescent="0.25">
      <c r="A69" s="48"/>
      <c r="B69" s="48" t="s">
        <v>817</v>
      </c>
      <c r="D69" s="48"/>
      <c r="E69" s="43" t="s">
        <v>1237</v>
      </c>
      <c r="F69" s="48"/>
      <c r="G69" s="43" t="s">
        <v>1221</v>
      </c>
      <c r="H69" s="62">
        <v>5</v>
      </c>
      <c r="I69" s="47">
        <f t="shared" si="13"/>
        <v>0</v>
      </c>
      <c r="J69" s="43" t="s">
        <v>1228</v>
      </c>
      <c r="K69" s="62"/>
      <c r="L69" s="48"/>
      <c r="M69" s="47">
        <f t="shared" si="7"/>
        <v>0</v>
      </c>
      <c r="N69" s="48"/>
      <c r="O69" s="67" t="e">
        <f t="shared" si="8"/>
        <v>#DIV/0!</v>
      </c>
      <c r="P69" s="67" t="e">
        <f t="shared" si="9"/>
        <v>#DIV/0!</v>
      </c>
      <c r="Q69" s="62" t="e">
        <f t="shared" si="10"/>
        <v>#DIV/0!</v>
      </c>
      <c r="R69" s="62" t="e">
        <f t="shared" si="11"/>
        <v>#DIV/0!</v>
      </c>
      <c r="S69" s="192" t="str">
        <f t="shared" si="12"/>
        <v>Pass</v>
      </c>
      <c r="T69" s="191"/>
      <c r="U69" s="203"/>
      <c r="V69" s="122"/>
      <c r="W69" s="122"/>
      <c r="X69" s="122"/>
      <c r="Y69" s="122"/>
      <c r="AB69" s="122"/>
      <c r="AC69" s="132"/>
      <c r="AD69" s="132"/>
      <c r="AE69" s="132"/>
    </row>
    <row r="70" spans="1:31" ht="15" customHeight="1" x14ac:dyDescent="0.25">
      <c r="A70" s="48"/>
      <c r="B70" s="48" t="s">
        <v>1188</v>
      </c>
      <c r="D70" s="48"/>
      <c r="E70" s="43" t="s">
        <v>1237</v>
      </c>
      <c r="F70" s="48"/>
      <c r="G70" s="43" t="s">
        <v>1227</v>
      </c>
      <c r="H70" s="62">
        <v>12</v>
      </c>
      <c r="I70" s="47">
        <f t="shared" si="13"/>
        <v>0</v>
      </c>
      <c r="J70" s="43" t="s">
        <v>1228</v>
      </c>
      <c r="K70" s="62"/>
      <c r="L70" s="48"/>
      <c r="M70" s="47">
        <f t="shared" si="7"/>
        <v>0</v>
      </c>
      <c r="N70" s="48"/>
      <c r="O70" s="67" t="e">
        <f t="shared" si="8"/>
        <v>#DIV/0!</v>
      </c>
      <c r="P70" s="67" t="e">
        <f t="shared" si="9"/>
        <v>#DIV/0!</v>
      </c>
      <c r="Q70" s="62" t="e">
        <f t="shared" si="10"/>
        <v>#DIV/0!</v>
      </c>
      <c r="R70" s="62" t="e">
        <f t="shared" si="11"/>
        <v>#DIV/0!</v>
      </c>
      <c r="S70" s="192" t="str">
        <f t="shared" si="12"/>
        <v>Pass</v>
      </c>
      <c r="T70" s="191"/>
      <c r="U70" s="203"/>
      <c r="V70" s="122"/>
      <c r="W70" s="122"/>
      <c r="X70" s="122"/>
      <c r="Y70" s="122"/>
      <c r="AB70" s="122"/>
      <c r="AC70" s="132"/>
      <c r="AD70" s="132"/>
      <c r="AE70" s="132"/>
    </row>
    <row r="71" spans="1:31" ht="15" customHeight="1" x14ac:dyDescent="0.25">
      <c r="A71" s="48"/>
      <c r="B71" s="48" t="s">
        <v>1188</v>
      </c>
      <c r="D71" s="48"/>
      <c r="E71" s="43" t="s">
        <v>1237</v>
      </c>
      <c r="F71" s="48"/>
      <c r="G71" s="43" t="s">
        <v>1227</v>
      </c>
      <c r="H71" s="62">
        <v>12</v>
      </c>
      <c r="I71" s="47">
        <f t="shared" si="13"/>
        <v>0</v>
      </c>
      <c r="J71" s="43" t="s">
        <v>1228</v>
      </c>
      <c r="K71" s="62"/>
      <c r="L71" s="48"/>
      <c r="M71" s="47">
        <f t="shared" ref="M71:M83" si="14">ABS(K71-F71) + 1.65*L71</f>
        <v>0</v>
      </c>
      <c r="N71" s="48"/>
      <c r="O71" s="67" t="e">
        <f t="shared" ref="O71:O83" si="15">L71/K71</f>
        <v>#DIV/0!</v>
      </c>
      <c r="P71" s="67" t="e">
        <f t="shared" ref="P71:P83" si="16">ABS((K71-F71)/F71)</f>
        <v>#DIV/0!</v>
      </c>
      <c r="Q71" s="62" t="e">
        <f t="shared" ref="Q71:Q83" si="17">((I71-ABS(K71-F71))/L71)-1.65</f>
        <v>#DIV/0!</v>
      </c>
      <c r="R71" s="62" t="e">
        <f t="shared" ref="R71:R83" si="18">Q71+1.65</f>
        <v>#DIV/0!</v>
      </c>
      <c r="S71" s="192" t="str">
        <f t="shared" ref="S71:S83" si="19">IF(M71&gt;I71,"Fail","Pass")</f>
        <v>Pass</v>
      </c>
      <c r="T71" s="191"/>
      <c r="U71" s="203"/>
      <c r="V71" s="122"/>
      <c r="W71" s="122"/>
      <c r="X71" s="122"/>
      <c r="Y71" s="122"/>
      <c r="AB71" s="122"/>
      <c r="AC71" s="122"/>
      <c r="AD71" s="122"/>
      <c r="AE71" s="122"/>
    </row>
    <row r="72" spans="1:31" ht="15" customHeight="1" x14ac:dyDescent="0.25">
      <c r="A72" s="48"/>
      <c r="B72" s="48" t="s">
        <v>829</v>
      </c>
      <c r="D72" s="48"/>
      <c r="E72" s="43" t="s">
        <v>1229</v>
      </c>
      <c r="F72" s="48"/>
      <c r="G72" s="43" t="s">
        <v>1221</v>
      </c>
      <c r="H72" s="62">
        <v>15</v>
      </c>
      <c r="I72" s="47">
        <f t="shared" si="13"/>
        <v>0</v>
      </c>
      <c r="J72" s="43" t="s">
        <v>1228</v>
      </c>
      <c r="K72" s="62"/>
      <c r="L72" s="48"/>
      <c r="M72" s="47">
        <f t="shared" si="14"/>
        <v>0</v>
      </c>
      <c r="N72" s="48"/>
      <c r="O72" s="67" t="e">
        <f t="shared" si="15"/>
        <v>#DIV/0!</v>
      </c>
      <c r="P72" s="67" t="e">
        <f t="shared" si="16"/>
        <v>#DIV/0!</v>
      </c>
      <c r="Q72" s="62" t="e">
        <f t="shared" si="17"/>
        <v>#DIV/0!</v>
      </c>
      <c r="R72" s="62" t="e">
        <f t="shared" si="18"/>
        <v>#DIV/0!</v>
      </c>
      <c r="S72" s="192" t="str">
        <f t="shared" si="19"/>
        <v>Pass</v>
      </c>
      <c r="T72" s="191"/>
      <c r="U72" s="203"/>
      <c r="V72" s="71"/>
      <c r="W72" s="71"/>
      <c r="X72" s="71"/>
      <c r="Y72" s="71"/>
      <c r="AB72" s="71"/>
      <c r="AC72" s="134"/>
      <c r="AD72" s="134"/>
      <c r="AE72" s="134"/>
    </row>
    <row r="73" spans="1:31" ht="15" customHeight="1" x14ac:dyDescent="0.25">
      <c r="A73" s="48"/>
      <c r="B73" s="48" t="s">
        <v>829</v>
      </c>
      <c r="D73" s="48"/>
      <c r="E73" s="43" t="s">
        <v>1229</v>
      </c>
      <c r="F73" s="48"/>
      <c r="G73" s="43" t="s">
        <v>1221</v>
      </c>
      <c r="H73" s="62">
        <v>15</v>
      </c>
      <c r="I73" s="47">
        <f t="shared" si="13"/>
        <v>0</v>
      </c>
      <c r="J73" s="43" t="s">
        <v>1228</v>
      </c>
      <c r="K73" s="62"/>
      <c r="L73" s="48"/>
      <c r="M73" s="47">
        <f t="shared" si="14"/>
        <v>0</v>
      </c>
      <c r="N73" s="48"/>
      <c r="O73" s="67" t="e">
        <f t="shared" si="15"/>
        <v>#DIV/0!</v>
      </c>
      <c r="P73" s="67" t="e">
        <f t="shared" si="16"/>
        <v>#DIV/0!</v>
      </c>
      <c r="Q73" s="62" t="e">
        <f t="shared" si="17"/>
        <v>#DIV/0!</v>
      </c>
      <c r="R73" s="62" t="e">
        <f t="shared" si="18"/>
        <v>#DIV/0!</v>
      </c>
      <c r="S73" s="192" t="str">
        <f t="shared" si="19"/>
        <v>Pass</v>
      </c>
      <c r="T73" s="191"/>
      <c r="U73" s="203"/>
      <c r="V73" s="69"/>
      <c r="W73" s="69"/>
      <c r="X73" s="69"/>
      <c r="Y73" s="69"/>
      <c r="AB73" s="69"/>
      <c r="AC73" s="126"/>
      <c r="AD73" s="126"/>
      <c r="AE73" s="126"/>
    </row>
    <row r="74" spans="1:31" ht="15" customHeight="1" x14ac:dyDescent="0.25">
      <c r="A74" s="48"/>
      <c r="B74" s="48" t="s">
        <v>836</v>
      </c>
      <c r="D74" s="48"/>
      <c r="E74" s="43" t="s">
        <v>1229</v>
      </c>
      <c r="F74" s="48"/>
      <c r="G74" s="43" t="s">
        <v>1240</v>
      </c>
      <c r="H74" s="62">
        <v>16</v>
      </c>
      <c r="I74" s="64">
        <f t="shared" si="13"/>
        <v>0</v>
      </c>
      <c r="J74" s="43" t="s">
        <v>1228</v>
      </c>
      <c r="K74" s="62"/>
      <c r="L74" s="48"/>
      <c r="M74" s="64">
        <f t="shared" si="14"/>
        <v>0</v>
      </c>
      <c r="N74" s="48"/>
      <c r="O74" s="67" t="e">
        <f t="shared" si="15"/>
        <v>#DIV/0!</v>
      </c>
      <c r="P74" s="67" t="e">
        <f t="shared" si="16"/>
        <v>#DIV/0!</v>
      </c>
      <c r="Q74" s="62" t="e">
        <f t="shared" si="17"/>
        <v>#DIV/0!</v>
      </c>
      <c r="R74" s="62" t="e">
        <f t="shared" si="18"/>
        <v>#DIV/0!</v>
      </c>
      <c r="S74" s="192" t="str">
        <f t="shared" si="19"/>
        <v>Pass</v>
      </c>
      <c r="T74" s="191"/>
      <c r="U74" s="203"/>
      <c r="V74" s="69"/>
      <c r="W74" s="69"/>
      <c r="X74" s="69"/>
      <c r="Y74" s="69"/>
      <c r="AB74" s="69"/>
      <c r="AC74" s="126"/>
      <c r="AD74" s="126"/>
      <c r="AE74" s="126"/>
    </row>
    <row r="75" spans="1:31" ht="15" customHeight="1" x14ac:dyDescent="0.25">
      <c r="A75" s="48"/>
      <c r="B75" s="48" t="s">
        <v>836</v>
      </c>
      <c r="D75" s="48"/>
      <c r="E75" s="43" t="s">
        <v>1229</v>
      </c>
      <c r="F75" s="48"/>
      <c r="G75" s="43" t="s">
        <v>1240</v>
      </c>
      <c r="H75" s="62">
        <v>16</v>
      </c>
      <c r="I75" s="64">
        <f t="shared" si="13"/>
        <v>0</v>
      </c>
      <c r="J75" s="43" t="s">
        <v>1228</v>
      </c>
      <c r="K75" s="62"/>
      <c r="L75" s="48"/>
      <c r="M75" s="64">
        <f t="shared" si="14"/>
        <v>0</v>
      </c>
      <c r="N75" s="48"/>
      <c r="O75" s="67" t="e">
        <f t="shared" si="15"/>
        <v>#DIV/0!</v>
      </c>
      <c r="P75" s="67" t="e">
        <f t="shared" si="16"/>
        <v>#DIV/0!</v>
      </c>
      <c r="Q75" s="62" t="e">
        <f t="shared" si="17"/>
        <v>#DIV/0!</v>
      </c>
      <c r="R75" s="62" t="e">
        <f t="shared" si="18"/>
        <v>#DIV/0!</v>
      </c>
      <c r="S75" s="192" t="str">
        <f t="shared" si="19"/>
        <v>Pass</v>
      </c>
      <c r="T75" s="191"/>
      <c r="U75" s="203"/>
      <c r="V75" s="69"/>
      <c r="W75" s="69"/>
      <c r="X75" s="69"/>
      <c r="Y75" s="69"/>
      <c r="AB75" s="69"/>
      <c r="AC75" s="131"/>
      <c r="AD75" s="131"/>
      <c r="AE75" s="131"/>
    </row>
    <row r="76" spans="1:31" ht="15" customHeight="1" x14ac:dyDescent="0.25">
      <c r="A76" s="48"/>
      <c r="B76" s="48" t="s">
        <v>1153</v>
      </c>
      <c r="D76" s="48"/>
      <c r="E76" s="43" t="s">
        <v>1233</v>
      </c>
      <c r="F76" s="48"/>
      <c r="G76" s="43" t="s">
        <v>1227</v>
      </c>
      <c r="H76" s="62">
        <v>44.5</v>
      </c>
      <c r="I76" s="47">
        <f t="shared" si="13"/>
        <v>0</v>
      </c>
      <c r="J76" s="43" t="s">
        <v>1228</v>
      </c>
      <c r="K76" s="62"/>
      <c r="L76" s="48"/>
      <c r="M76" s="47">
        <f t="shared" si="14"/>
        <v>0</v>
      </c>
      <c r="N76" s="48"/>
      <c r="O76" s="67" t="e">
        <f t="shared" si="15"/>
        <v>#DIV/0!</v>
      </c>
      <c r="P76" s="67" t="e">
        <f t="shared" si="16"/>
        <v>#DIV/0!</v>
      </c>
      <c r="Q76" s="62" t="e">
        <f t="shared" si="17"/>
        <v>#DIV/0!</v>
      </c>
      <c r="R76" s="62" t="e">
        <f t="shared" si="18"/>
        <v>#DIV/0!</v>
      </c>
      <c r="S76" s="192" t="str">
        <f t="shared" si="19"/>
        <v>Pass</v>
      </c>
      <c r="T76" s="191"/>
      <c r="U76" s="203"/>
      <c r="V76" s="69"/>
      <c r="W76" s="69"/>
      <c r="X76" s="69"/>
      <c r="Y76" s="69"/>
      <c r="AB76" s="69"/>
      <c r="AC76" s="69"/>
      <c r="AD76" s="69"/>
      <c r="AE76" s="69"/>
    </row>
    <row r="77" spans="1:31" ht="15" customHeight="1" x14ac:dyDescent="0.25">
      <c r="A77" s="48"/>
      <c r="B77" s="48" t="s">
        <v>1153</v>
      </c>
      <c r="D77" s="48"/>
      <c r="E77" s="43" t="s">
        <v>1233</v>
      </c>
      <c r="F77" s="48"/>
      <c r="G77" s="43" t="s">
        <v>1240</v>
      </c>
      <c r="H77" s="62">
        <v>44.5</v>
      </c>
      <c r="I77" s="47">
        <f t="shared" si="13"/>
        <v>0</v>
      </c>
      <c r="J77" s="43" t="s">
        <v>1228</v>
      </c>
      <c r="K77" s="62"/>
      <c r="L77" s="48"/>
      <c r="M77" s="47">
        <f t="shared" si="14"/>
        <v>0</v>
      </c>
      <c r="N77" s="48"/>
      <c r="O77" s="67" t="e">
        <f t="shared" si="15"/>
        <v>#DIV/0!</v>
      </c>
      <c r="P77" s="67" t="e">
        <f t="shared" si="16"/>
        <v>#DIV/0!</v>
      </c>
      <c r="Q77" s="62" t="e">
        <f t="shared" si="17"/>
        <v>#DIV/0!</v>
      </c>
      <c r="R77" s="62" t="e">
        <f t="shared" si="18"/>
        <v>#DIV/0!</v>
      </c>
      <c r="S77" s="192" t="str">
        <f t="shared" si="19"/>
        <v>Pass</v>
      </c>
      <c r="T77" s="191"/>
      <c r="U77" s="203"/>
      <c r="V77" s="69"/>
      <c r="W77" s="69"/>
      <c r="X77" s="69"/>
      <c r="Y77" s="69"/>
      <c r="AB77" s="69"/>
      <c r="AC77" s="69"/>
      <c r="AD77" s="69"/>
      <c r="AE77" s="69"/>
    </row>
    <row r="78" spans="1:31" ht="15" customHeight="1" x14ac:dyDescent="0.25">
      <c r="A78" s="48"/>
      <c r="B78" s="48" t="s">
        <v>1153</v>
      </c>
      <c r="D78" s="48"/>
      <c r="E78" s="43" t="s">
        <v>1233</v>
      </c>
      <c r="F78" s="48"/>
      <c r="G78" s="43" t="s">
        <v>1240</v>
      </c>
      <c r="H78" s="62">
        <v>44.5</v>
      </c>
      <c r="I78" s="47">
        <f t="shared" si="13"/>
        <v>0</v>
      </c>
      <c r="J78" s="43" t="s">
        <v>1228</v>
      </c>
      <c r="K78" s="62"/>
      <c r="L78" s="48"/>
      <c r="M78" s="47">
        <f t="shared" si="14"/>
        <v>0</v>
      </c>
      <c r="N78" s="48"/>
      <c r="O78" s="67" t="e">
        <f t="shared" si="15"/>
        <v>#DIV/0!</v>
      </c>
      <c r="P78" s="67" t="e">
        <f t="shared" si="16"/>
        <v>#DIV/0!</v>
      </c>
      <c r="Q78" s="62" t="e">
        <f t="shared" si="17"/>
        <v>#DIV/0!</v>
      </c>
      <c r="R78" s="62" t="e">
        <f t="shared" si="18"/>
        <v>#DIV/0!</v>
      </c>
      <c r="S78" s="192" t="str">
        <f t="shared" si="19"/>
        <v>Pass</v>
      </c>
      <c r="T78" s="191"/>
      <c r="U78" s="203"/>
      <c r="V78" s="69"/>
      <c r="W78" s="69"/>
      <c r="X78" s="69"/>
      <c r="Y78" s="69"/>
      <c r="AB78" s="69"/>
      <c r="AC78" s="69"/>
      <c r="AD78" s="69"/>
      <c r="AE78" s="69"/>
    </row>
    <row r="79" spans="1:31" ht="15" customHeight="1" x14ac:dyDescent="0.25">
      <c r="A79" s="48"/>
      <c r="B79" s="48" t="s">
        <v>1153</v>
      </c>
      <c r="D79" s="48"/>
      <c r="E79" s="43" t="s">
        <v>1233</v>
      </c>
      <c r="F79" s="48"/>
      <c r="G79" s="43" t="s">
        <v>1227</v>
      </c>
      <c r="H79" s="62">
        <v>44.5</v>
      </c>
      <c r="I79" s="47">
        <f t="shared" si="13"/>
        <v>0</v>
      </c>
      <c r="J79" s="43" t="s">
        <v>1228</v>
      </c>
      <c r="K79" s="62"/>
      <c r="L79" s="48"/>
      <c r="M79" s="47">
        <f t="shared" si="14"/>
        <v>0</v>
      </c>
      <c r="N79" s="48"/>
      <c r="O79" s="67" t="e">
        <f t="shared" si="15"/>
        <v>#DIV/0!</v>
      </c>
      <c r="P79" s="67" t="e">
        <f t="shared" si="16"/>
        <v>#DIV/0!</v>
      </c>
      <c r="Q79" s="62" t="e">
        <f t="shared" si="17"/>
        <v>#DIV/0!</v>
      </c>
      <c r="R79" s="62" t="e">
        <f t="shared" si="18"/>
        <v>#DIV/0!</v>
      </c>
      <c r="S79" s="192" t="str">
        <f t="shared" si="19"/>
        <v>Pass</v>
      </c>
      <c r="T79" s="191"/>
      <c r="U79" s="203"/>
    </row>
    <row r="80" spans="1:31" ht="15" customHeight="1" x14ac:dyDescent="0.25">
      <c r="A80" s="48"/>
      <c r="B80" s="48" t="s">
        <v>1153</v>
      </c>
      <c r="D80" s="48"/>
      <c r="E80" s="43" t="s">
        <v>1233</v>
      </c>
      <c r="F80" s="48"/>
      <c r="G80" s="43" t="s">
        <v>1227</v>
      </c>
      <c r="H80" s="62">
        <v>44.5</v>
      </c>
      <c r="I80" s="47">
        <f t="shared" si="13"/>
        <v>0</v>
      </c>
      <c r="J80" s="43" t="s">
        <v>1228</v>
      </c>
      <c r="K80" s="62"/>
      <c r="L80" s="48"/>
      <c r="M80" s="47">
        <f t="shared" si="14"/>
        <v>0</v>
      </c>
      <c r="N80" s="48"/>
      <c r="O80" s="67" t="e">
        <f t="shared" si="15"/>
        <v>#DIV/0!</v>
      </c>
      <c r="P80" s="67" t="e">
        <f t="shared" si="16"/>
        <v>#DIV/0!</v>
      </c>
      <c r="Q80" s="62" t="e">
        <f t="shared" si="17"/>
        <v>#DIV/0!</v>
      </c>
      <c r="R80" s="62" t="e">
        <f t="shared" si="18"/>
        <v>#DIV/0!</v>
      </c>
      <c r="S80" s="192" t="str">
        <f t="shared" si="19"/>
        <v>Pass</v>
      </c>
      <c r="T80" s="191"/>
      <c r="U80" s="203"/>
    </row>
    <row r="81" spans="1:21" ht="15" customHeight="1" x14ac:dyDescent="0.25">
      <c r="A81" s="48"/>
      <c r="B81" s="48" t="s">
        <v>1153</v>
      </c>
      <c r="D81" s="48"/>
      <c r="E81" s="43" t="s">
        <v>1233</v>
      </c>
      <c r="F81" s="48"/>
      <c r="G81" s="43" t="s">
        <v>1227</v>
      </c>
      <c r="H81" s="62">
        <v>44.5</v>
      </c>
      <c r="I81" s="47">
        <f t="shared" si="13"/>
        <v>0</v>
      </c>
      <c r="J81" s="43" t="s">
        <v>1228</v>
      </c>
      <c r="K81" s="62"/>
      <c r="L81" s="48"/>
      <c r="M81" s="47">
        <f t="shared" si="14"/>
        <v>0</v>
      </c>
      <c r="N81" s="48"/>
      <c r="O81" s="67" t="e">
        <f t="shared" si="15"/>
        <v>#DIV/0!</v>
      </c>
      <c r="P81" s="67" t="e">
        <f t="shared" si="16"/>
        <v>#DIV/0!</v>
      </c>
      <c r="Q81" s="62" t="e">
        <f t="shared" si="17"/>
        <v>#DIV/0!</v>
      </c>
      <c r="R81" s="62" t="e">
        <f t="shared" si="18"/>
        <v>#DIV/0!</v>
      </c>
      <c r="S81" s="192" t="str">
        <f t="shared" si="19"/>
        <v>Pass</v>
      </c>
      <c r="T81" s="191"/>
      <c r="U81" s="203"/>
    </row>
    <row r="82" spans="1:21" ht="15" customHeight="1" x14ac:dyDescent="0.25">
      <c r="A82" s="48"/>
      <c r="B82" s="48" t="s">
        <v>843</v>
      </c>
      <c r="D82" s="48"/>
      <c r="E82" s="43" t="s">
        <v>1241</v>
      </c>
      <c r="F82" s="48"/>
      <c r="G82" s="43" t="s">
        <v>1227</v>
      </c>
      <c r="H82" s="62">
        <v>22.8</v>
      </c>
      <c r="I82" s="47">
        <f t="shared" si="13"/>
        <v>0</v>
      </c>
      <c r="J82" s="43" t="s">
        <v>1228</v>
      </c>
      <c r="K82" s="62"/>
      <c r="L82" s="48"/>
      <c r="M82" s="47">
        <f t="shared" si="14"/>
        <v>0</v>
      </c>
      <c r="N82" s="48"/>
      <c r="O82" s="67" t="e">
        <f t="shared" si="15"/>
        <v>#DIV/0!</v>
      </c>
      <c r="P82" s="67" t="e">
        <f t="shared" si="16"/>
        <v>#DIV/0!</v>
      </c>
      <c r="Q82" s="62" t="e">
        <f t="shared" si="17"/>
        <v>#DIV/0!</v>
      </c>
      <c r="R82" s="62" t="e">
        <f t="shared" si="18"/>
        <v>#DIV/0!</v>
      </c>
      <c r="S82" s="192" t="str">
        <f t="shared" si="19"/>
        <v>Pass</v>
      </c>
      <c r="T82" s="191"/>
      <c r="U82" s="203"/>
    </row>
    <row r="83" spans="1:21" ht="15" customHeight="1" x14ac:dyDescent="0.25">
      <c r="A83" s="48"/>
      <c r="B83" s="48" t="s">
        <v>843</v>
      </c>
      <c r="D83" s="48"/>
      <c r="E83" s="43" t="s">
        <v>1241</v>
      </c>
      <c r="F83" s="48"/>
      <c r="G83" s="43" t="s">
        <v>1221</v>
      </c>
      <c r="H83" s="62">
        <v>22.8</v>
      </c>
      <c r="I83" s="47">
        <f t="shared" si="13"/>
        <v>0</v>
      </c>
      <c r="J83" s="43" t="s">
        <v>1228</v>
      </c>
      <c r="K83" s="62"/>
      <c r="L83" s="48"/>
      <c r="M83" s="47">
        <f t="shared" si="14"/>
        <v>0</v>
      </c>
      <c r="N83" s="48"/>
      <c r="O83" s="67" t="e">
        <f t="shared" si="15"/>
        <v>#DIV/0!</v>
      </c>
      <c r="P83" s="67" t="e">
        <f t="shared" si="16"/>
        <v>#DIV/0!</v>
      </c>
      <c r="Q83" s="62" t="e">
        <f t="shared" si="17"/>
        <v>#DIV/0!</v>
      </c>
      <c r="R83" s="62" t="e">
        <f t="shared" si="18"/>
        <v>#DIV/0!</v>
      </c>
      <c r="S83" s="192" t="str">
        <f t="shared" si="19"/>
        <v>Pass</v>
      </c>
      <c r="T83" s="191"/>
      <c r="U83" s="203"/>
    </row>
    <row r="84" spans="1:21" ht="15" customHeight="1" x14ac:dyDescent="0.25">
      <c r="A84" s="48"/>
      <c r="B84" s="48" t="s">
        <v>1159</v>
      </c>
      <c r="D84" s="48"/>
      <c r="E84" s="43"/>
      <c r="F84" s="48"/>
      <c r="G84" s="43"/>
      <c r="H84" s="62">
        <v>20.8</v>
      </c>
      <c r="I84" s="47"/>
      <c r="J84" s="43"/>
      <c r="K84" s="62"/>
      <c r="L84" s="48"/>
      <c r="M84" s="47"/>
      <c r="N84" s="48"/>
      <c r="O84" s="67"/>
      <c r="P84" s="67"/>
      <c r="Q84" s="62"/>
      <c r="R84" s="62"/>
      <c r="S84" s="192"/>
      <c r="T84" s="191"/>
      <c r="U84" s="203"/>
    </row>
    <row r="85" spans="1:21" ht="15" customHeight="1" x14ac:dyDescent="0.25">
      <c r="A85" s="48"/>
      <c r="B85" s="48" t="s">
        <v>1159</v>
      </c>
      <c r="D85" s="48"/>
      <c r="E85" s="43"/>
      <c r="F85" s="48"/>
      <c r="G85" s="43"/>
      <c r="H85" s="62">
        <v>20.8</v>
      </c>
      <c r="I85" s="47"/>
      <c r="J85" s="43"/>
      <c r="K85" s="62"/>
      <c r="L85" s="48"/>
      <c r="M85" s="47"/>
      <c r="N85" s="48"/>
      <c r="O85" s="67"/>
      <c r="P85" s="67"/>
      <c r="Q85" s="62"/>
      <c r="R85" s="62"/>
      <c r="S85" s="192"/>
      <c r="T85" s="191"/>
      <c r="U85" s="203"/>
    </row>
    <row r="86" spans="1:21" ht="15" customHeight="1" x14ac:dyDescent="0.25">
      <c r="A86" s="48"/>
      <c r="B86" s="48" t="s">
        <v>851</v>
      </c>
      <c r="D86" s="48"/>
      <c r="E86" s="43" t="s">
        <v>1230</v>
      </c>
      <c r="F86" s="48"/>
      <c r="G86" s="43" t="s">
        <v>1221</v>
      </c>
      <c r="H86" s="62">
        <v>50.7</v>
      </c>
      <c r="I86" s="47">
        <f t="shared" ref="I86:I117" si="20">(H86*F86)/100</f>
        <v>0</v>
      </c>
      <c r="J86" s="43" t="s">
        <v>1228</v>
      </c>
      <c r="K86" s="62"/>
      <c r="L86" s="48"/>
      <c r="M86" s="47">
        <f t="shared" ref="M86:M117" si="21">ABS(K86-F86) + 1.65*L86</f>
        <v>0</v>
      </c>
      <c r="N86" s="48"/>
      <c r="O86" s="67" t="e">
        <f t="shared" ref="O86:O117" si="22">L86/K86</f>
        <v>#DIV/0!</v>
      </c>
      <c r="P86" s="67" t="e">
        <f t="shared" ref="P86:P117" si="23">ABS((K86-F86)/F86)</f>
        <v>#DIV/0!</v>
      </c>
      <c r="Q86" s="62" t="e">
        <f t="shared" ref="Q86:Q117" si="24">((I86-ABS(K86-F86))/L86)-1.65</f>
        <v>#DIV/0!</v>
      </c>
      <c r="R86" s="62" t="e">
        <f t="shared" ref="R86:R117" si="25">Q86+1.65</f>
        <v>#DIV/0!</v>
      </c>
      <c r="S86" s="192" t="str">
        <f t="shared" ref="S86:S117" si="26">IF(M86&gt;I86,"Fail","Pass")</f>
        <v>Pass</v>
      </c>
      <c r="T86" s="191"/>
      <c r="U86" s="203"/>
    </row>
    <row r="87" spans="1:21" ht="15" customHeight="1" x14ac:dyDescent="0.25">
      <c r="A87" s="48"/>
      <c r="B87" s="48" t="s">
        <v>851</v>
      </c>
      <c r="D87" s="48"/>
      <c r="E87" s="43" t="s">
        <v>1230</v>
      </c>
      <c r="F87" s="48"/>
      <c r="G87" s="43" t="s">
        <v>1221</v>
      </c>
      <c r="H87" s="62">
        <v>50.7</v>
      </c>
      <c r="I87" s="47">
        <f t="shared" si="20"/>
        <v>0</v>
      </c>
      <c r="J87" s="43" t="s">
        <v>1228</v>
      </c>
      <c r="K87" s="62"/>
      <c r="L87" s="48"/>
      <c r="M87" s="47">
        <f t="shared" si="21"/>
        <v>0</v>
      </c>
      <c r="N87" s="48"/>
      <c r="O87" s="67" t="e">
        <f t="shared" si="22"/>
        <v>#DIV/0!</v>
      </c>
      <c r="P87" s="67" t="e">
        <f t="shared" si="23"/>
        <v>#DIV/0!</v>
      </c>
      <c r="Q87" s="62" t="e">
        <f t="shared" si="24"/>
        <v>#DIV/0!</v>
      </c>
      <c r="R87" s="62" t="e">
        <f t="shared" si="25"/>
        <v>#DIV/0!</v>
      </c>
      <c r="S87" s="192" t="str">
        <f t="shared" si="26"/>
        <v>Pass</v>
      </c>
      <c r="T87" s="191"/>
      <c r="U87" s="203"/>
    </row>
    <row r="88" spans="1:21" ht="15" customHeight="1" x14ac:dyDescent="0.25">
      <c r="A88" s="48"/>
      <c r="B88" s="48" t="s">
        <v>851</v>
      </c>
      <c r="D88" s="48"/>
      <c r="E88" s="43" t="s">
        <v>1230</v>
      </c>
      <c r="F88" s="48"/>
      <c r="G88" s="43" t="s">
        <v>1221</v>
      </c>
      <c r="H88" s="62">
        <v>50.7</v>
      </c>
      <c r="I88" s="47">
        <f t="shared" si="20"/>
        <v>0</v>
      </c>
      <c r="J88" s="43" t="s">
        <v>1228</v>
      </c>
      <c r="K88" s="62"/>
      <c r="L88" s="48"/>
      <c r="M88" s="47">
        <f t="shared" si="21"/>
        <v>0</v>
      </c>
      <c r="N88" s="48"/>
      <c r="O88" s="67" t="e">
        <f t="shared" si="22"/>
        <v>#DIV/0!</v>
      </c>
      <c r="P88" s="67" t="e">
        <f t="shared" si="23"/>
        <v>#DIV/0!</v>
      </c>
      <c r="Q88" s="62" t="e">
        <f t="shared" si="24"/>
        <v>#DIV/0!</v>
      </c>
      <c r="R88" s="62" t="e">
        <f t="shared" si="25"/>
        <v>#DIV/0!</v>
      </c>
      <c r="S88" s="192" t="str">
        <f t="shared" si="26"/>
        <v>Pass</v>
      </c>
      <c r="T88" s="191"/>
      <c r="U88" s="203"/>
    </row>
    <row r="89" spans="1:21" ht="15" customHeight="1" x14ac:dyDescent="0.25">
      <c r="A89" s="48"/>
      <c r="B89" s="48" t="s">
        <v>851</v>
      </c>
      <c r="D89" s="48"/>
      <c r="E89" s="43" t="s">
        <v>1230</v>
      </c>
      <c r="F89" s="48"/>
      <c r="G89" s="43" t="s">
        <v>1221</v>
      </c>
      <c r="H89" s="62">
        <v>50.7</v>
      </c>
      <c r="I89" s="47">
        <f t="shared" si="20"/>
        <v>0</v>
      </c>
      <c r="J89" s="43" t="s">
        <v>1228</v>
      </c>
      <c r="K89" s="62"/>
      <c r="L89" s="48"/>
      <c r="M89" s="47">
        <f t="shared" si="21"/>
        <v>0</v>
      </c>
      <c r="N89" s="48"/>
      <c r="O89" s="67" t="e">
        <f t="shared" si="22"/>
        <v>#DIV/0!</v>
      </c>
      <c r="P89" s="67" t="e">
        <f t="shared" si="23"/>
        <v>#DIV/0!</v>
      </c>
      <c r="Q89" s="62" t="e">
        <f t="shared" si="24"/>
        <v>#DIV/0!</v>
      </c>
      <c r="R89" s="62" t="e">
        <f t="shared" si="25"/>
        <v>#DIV/0!</v>
      </c>
      <c r="S89" s="192" t="str">
        <f t="shared" si="26"/>
        <v>Pass</v>
      </c>
      <c r="T89" s="191"/>
      <c r="U89" s="203"/>
    </row>
    <row r="90" spans="1:21" ht="15" customHeight="1" x14ac:dyDescent="0.25">
      <c r="A90" s="48"/>
      <c r="B90" s="48" t="s">
        <v>861</v>
      </c>
      <c r="D90" s="48"/>
      <c r="E90" s="43" t="s">
        <v>1220</v>
      </c>
      <c r="F90" s="48"/>
      <c r="G90" s="43" t="s">
        <v>1221</v>
      </c>
      <c r="H90" s="62">
        <v>24</v>
      </c>
      <c r="I90" s="47">
        <f t="shared" si="20"/>
        <v>0</v>
      </c>
      <c r="J90" s="43" t="s">
        <v>1228</v>
      </c>
      <c r="K90" s="62"/>
      <c r="L90" s="48"/>
      <c r="M90" s="47">
        <f t="shared" si="21"/>
        <v>0</v>
      </c>
      <c r="N90" s="48"/>
      <c r="O90" s="67" t="e">
        <f t="shared" si="22"/>
        <v>#DIV/0!</v>
      </c>
      <c r="P90" s="67" t="e">
        <f t="shared" si="23"/>
        <v>#DIV/0!</v>
      </c>
      <c r="Q90" s="62" t="e">
        <f t="shared" si="24"/>
        <v>#DIV/0!</v>
      </c>
      <c r="R90" s="62" t="e">
        <f t="shared" si="25"/>
        <v>#DIV/0!</v>
      </c>
      <c r="S90" s="192" t="str">
        <f t="shared" si="26"/>
        <v>Pass</v>
      </c>
      <c r="T90" s="191"/>
      <c r="U90" s="203"/>
    </row>
    <row r="91" spans="1:21" ht="15" customHeight="1" x14ac:dyDescent="0.25">
      <c r="A91" s="48"/>
      <c r="B91" s="48" t="s">
        <v>861</v>
      </c>
      <c r="D91" s="48"/>
      <c r="E91" s="43" t="s">
        <v>1220</v>
      </c>
      <c r="F91" s="48"/>
      <c r="G91" s="43" t="s">
        <v>1221</v>
      </c>
      <c r="H91" s="62">
        <v>24</v>
      </c>
      <c r="I91" s="47">
        <f t="shared" si="20"/>
        <v>0</v>
      </c>
      <c r="J91" s="43" t="s">
        <v>1228</v>
      </c>
      <c r="K91" s="62"/>
      <c r="L91" s="48"/>
      <c r="M91" s="47">
        <f t="shared" si="21"/>
        <v>0</v>
      </c>
      <c r="N91" s="48"/>
      <c r="O91" s="67" t="e">
        <f t="shared" si="22"/>
        <v>#DIV/0!</v>
      </c>
      <c r="P91" s="67" t="e">
        <f t="shared" si="23"/>
        <v>#DIV/0!</v>
      </c>
      <c r="Q91" s="62" t="e">
        <f t="shared" si="24"/>
        <v>#DIV/0!</v>
      </c>
      <c r="R91" s="62" t="e">
        <f t="shared" si="25"/>
        <v>#DIV/0!</v>
      </c>
      <c r="S91" s="192" t="str">
        <f t="shared" si="26"/>
        <v>Pass</v>
      </c>
      <c r="T91" s="191"/>
      <c r="U91" s="203"/>
    </row>
    <row r="92" spans="1:21" ht="15" customHeight="1" x14ac:dyDescent="0.25">
      <c r="A92" s="48"/>
      <c r="B92" s="48" t="s">
        <v>868</v>
      </c>
      <c r="D92" s="48"/>
      <c r="E92" s="43" t="s">
        <v>1233</v>
      </c>
      <c r="F92" s="48"/>
      <c r="G92" s="43" t="s">
        <v>1227</v>
      </c>
      <c r="H92" s="62">
        <v>15</v>
      </c>
      <c r="I92" s="47">
        <f t="shared" si="20"/>
        <v>0</v>
      </c>
      <c r="J92" s="43" t="s">
        <v>1228</v>
      </c>
      <c r="K92" s="62"/>
      <c r="L92" s="48"/>
      <c r="M92" s="47">
        <f t="shared" si="21"/>
        <v>0</v>
      </c>
      <c r="N92" s="48"/>
      <c r="O92" s="67" t="e">
        <f t="shared" si="22"/>
        <v>#DIV/0!</v>
      </c>
      <c r="P92" s="67" t="e">
        <f t="shared" si="23"/>
        <v>#DIV/0!</v>
      </c>
      <c r="Q92" s="62" t="e">
        <f t="shared" si="24"/>
        <v>#DIV/0!</v>
      </c>
      <c r="R92" s="62" t="e">
        <f t="shared" si="25"/>
        <v>#DIV/0!</v>
      </c>
      <c r="S92" s="192" t="str">
        <f t="shared" si="26"/>
        <v>Pass</v>
      </c>
      <c r="T92" s="191"/>
      <c r="U92" s="203"/>
    </row>
    <row r="93" spans="1:21" ht="15" customHeight="1" x14ac:dyDescent="0.25">
      <c r="A93" s="48"/>
      <c r="B93" s="48" t="s">
        <v>868</v>
      </c>
      <c r="D93" s="48"/>
      <c r="E93" s="43" t="s">
        <v>1233</v>
      </c>
      <c r="F93" s="48"/>
      <c r="G93" s="43" t="s">
        <v>1227</v>
      </c>
      <c r="H93" s="62">
        <v>15</v>
      </c>
      <c r="I93" s="47">
        <f t="shared" si="20"/>
        <v>0</v>
      </c>
      <c r="J93" s="43" t="s">
        <v>1228</v>
      </c>
      <c r="K93" s="62"/>
      <c r="L93" s="48"/>
      <c r="M93" s="47">
        <f t="shared" si="21"/>
        <v>0</v>
      </c>
      <c r="N93" s="48"/>
      <c r="O93" s="67" t="e">
        <f t="shared" si="22"/>
        <v>#DIV/0!</v>
      </c>
      <c r="P93" s="67" t="e">
        <f t="shared" si="23"/>
        <v>#DIV/0!</v>
      </c>
      <c r="Q93" s="62" t="e">
        <f t="shared" si="24"/>
        <v>#DIV/0!</v>
      </c>
      <c r="R93" s="62" t="e">
        <f t="shared" si="25"/>
        <v>#DIV/0!</v>
      </c>
      <c r="S93" s="192" t="str">
        <f t="shared" si="26"/>
        <v>Pass</v>
      </c>
      <c r="T93" s="191"/>
      <c r="U93" s="203"/>
    </row>
    <row r="94" spans="1:21" ht="15" customHeight="1" x14ac:dyDescent="0.25">
      <c r="A94" s="48"/>
      <c r="B94" s="48" t="s">
        <v>868</v>
      </c>
      <c r="D94" s="48"/>
      <c r="E94" s="43" t="s">
        <v>1233</v>
      </c>
      <c r="F94" s="48"/>
      <c r="G94" s="43" t="s">
        <v>1227</v>
      </c>
      <c r="H94" s="62">
        <v>15</v>
      </c>
      <c r="I94" s="47">
        <f t="shared" si="20"/>
        <v>0</v>
      </c>
      <c r="J94" s="43" t="s">
        <v>1228</v>
      </c>
      <c r="K94" s="62"/>
      <c r="L94" s="48"/>
      <c r="M94" s="47">
        <f t="shared" si="21"/>
        <v>0</v>
      </c>
      <c r="N94" s="48"/>
      <c r="O94" s="67" t="e">
        <f t="shared" si="22"/>
        <v>#DIV/0!</v>
      </c>
      <c r="P94" s="67" t="e">
        <f t="shared" si="23"/>
        <v>#DIV/0!</v>
      </c>
      <c r="Q94" s="62" t="e">
        <f t="shared" si="24"/>
        <v>#DIV/0!</v>
      </c>
      <c r="R94" s="62" t="e">
        <f t="shared" si="25"/>
        <v>#DIV/0!</v>
      </c>
      <c r="S94" s="192" t="str">
        <f t="shared" si="26"/>
        <v>Pass</v>
      </c>
      <c r="T94" s="191"/>
      <c r="U94" s="203"/>
    </row>
    <row r="95" spans="1:21" ht="15" customHeight="1" x14ac:dyDescent="0.25">
      <c r="A95" s="48"/>
      <c r="B95" s="48" t="s">
        <v>868</v>
      </c>
      <c r="D95" s="48"/>
      <c r="E95" s="43" t="s">
        <v>1233</v>
      </c>
      <c r="F95" s="48"/>
      <c r="G95" s="43" t="s">
        <v>1227</v>
      </c>
      <c r="H95" s="62">
        <v>15</v>
      </c>
      <c r="I95" s="47">
        <f t="shared" si="20"/>
        <v>0</v>
      </c>
      <c r="J95" s="43" t="s">
        <v>1228</v>
      </c>
      <c r="K95" s="62"/>
      <c r="L95" s="48"/>
      <c r="M95" s="47">
        <f t="shared" si="21"/>
        <v>0</v>
      </c>
      <c r="N95" s="48"/>
      <c r="O95" s="67" t="e">
        <f t="shared" si="22"/>
        <v>#DIV/0!</v>
      </c>
      <c r="P95" s="67" t="e">
        <f t="shared" si="23"/>
        <v>#DIV/0!</v>
      </c>
      <c r="Q95" s="62" t="e">
        <f t="shared" si="24"/>
        <v>#DIV/0!</v>
      </c>
      <c r="R95" s="62" t="e">
        <f t="shared" si="25"/>
        <v>#DIV/0!</v>
      </c>
      <c r="S95" s="192" t="str">
        <f t="shared" si="26"/>
        <v>Pass</v>
      </c>
      <c r="T95" s="191"/>
      <c r="U95" s="203"/>
    </row>
    <row r="96" spans="1:21" ht="15" customHeight="1" x14ac:dyDescent="0.25">
      <c r="A96" s="48"/>
      <c r="B96" s="48" t="s">
        <v>1190</v>
      </c>
      <c r="D96" s="48"/>
      <c r="E96" s="43" t="s">
        <v>1237</v>
      </c>
      <c r="F96" s="48"/>
      <c r="G96" s="43" t="s">
        <v>1242</v>
      </c>
      <c r="H96" s="62">
        <v>15.4</v>
      </c>
      <c r="I96" s="47">
        <f t="shared" si="20"/>
        <v>0</v>
      </c>
      <c r="J96" s="43" t="s">
        <v>1222</v>
      </c>
      <c r="K96" s="62"/>
      <c r="L96" s="48"/>
      <c r="M96" s="47">
        <f t="shared" si="21"/>
        <v>0</v>
      </c>
      <c r="N96" s="48"/>
      <c r="O96" s="67" t="e">
        <f t="shared" si="22"/>
        <v>#DIV/0!</v>
      </c>
      <c r="P96" s="67" t="e">
        <f t="shared" si="23"/>
        <v>#DIV/0!</v>
      </c>
      <c r="Q96" s="62" t="e">
        <f t="shared" si="24"/>
        <v>#DIV/0!</v>
      </c>
      <c r="R96" s="62" t="e">
        <f t="shared" si="25"/>
        <v>#DIV/0!</v>
      </c>
      <c r="S96" s="192" t="str">
        <f t="shared" si="26"/>
        <v>Pass</v>
      </c>
      <c r="T96" s="191"/>
      <c r="U96" s="203"/>
    </row>
    <row r="97" spans="1:31" ht="15" customHeight="1" x14ac:dyDescent="0.25">
      <c r="A97" s="48"/>
      <c r="B97" s="48" t="s">
        <v>1190</v>
      </c>
      <c r="D97" s="48"/>
      <c r="E97" s="43" t="s">
        <v>1237</v>
      </c>
      <c r="F97" s="48"/>
      <c r="G97" s="43" t="s">
        <v>1242</v>
      </c>
      <c r="H97" s="62">
        <v>15.4</v>
      </c>
      <c r="I97" s="47">
        <f t="shared" si="20"/>
        <v>0</v>
      </c>
      <c r="J97" s="43" t="s">
        <v>1222</v>
      </c>
      <c r="K97" s="62"/>
      <c r="L97" s="48"/>
      <c r="M97" s="47">
        <f t="shared" si="21"/>
        <v>0</v>
      </c>
      <c r="N97" s="48"/>
      <c r="O97" s="67" t="e">
        <f t="shared" si="22"/>
        <v>#DIV/0!</v>
      </c>
      <c r="P97" s="67" t="e">
        <f t="shared" si="23"/>
        <v>#DIV/0!</v>
      </c>
      <c r="Q97" s="62" t="e">
        <f t="shared" si="24"/>
        <v>#DIV/0!</v>
      </c>
      <c r="R97" s="62" t="e">
        <f t="shared" si="25"/>
        <v>#DIV/0!</v>
      </c>
      <c r="S97" s="192" t="str">
        <f t="shared" si="26"/>
        <v>Pass</v>
      </c>
      <c r="T97" s="191"/>
      <c r="U97" s="203"/>
    </row>
    <row r="98" spans="1:31" ht="15" customHeight="1" x14ac:dyDescent="0.25">
      <c r="A98" s="48"/>
      <c r="B98" s="48" t="s">
        <v>875</v>
      </c>
      <c r="D98" s="48"/>
      <c r="E98" s="43" t="s">
        <v>1233</v>
      </c>
      <c r="F98" s="48"/>
      <c r="G98" s="43" t="s">
        <v>1221</v>
      </c>
      <c r="H98" s="62">
        <v>15.5</v>
      </c>
      <c r="I98" s="47">
        <f t="shared" si="20"/>
        <v>0</v>
      </c>
      <c r="J98" s="43" t="s">
        <v>1235</v>
      </c>
      <c r="K98" s="62"/>
      <c r="L98" s="48"/>
      <c r="M98" s="47">
        <f t="shared" si="21"/>
        <v>0</v>
      </c>
      <c r="N98" s="48"/>
      <c r="O98" s="67" t="e">
        <f t="shared" si="22"/>
        <v>#DIV/0!</v>
      </c>
      <c r="P98" s="67" t="e">
        <f t="shared" si="23"/>
        <v>#DIV/0!</v>
      </c>
      <c r="Q98" s="62" t="e">
        <f t="shared" si="24"/>
        <v>#DIV/0!</v>
      </c>
      <c r="R98" s="62" t="e">
        <f t="shared" si="25"/>
        <v>#DIV/0!</v>
      </c>
      <c r="S98" s="192" t="str">
        <f t="shared" si="26"/>
        <v>Pass</v>
      </c>
      <c r="T98" s="191"/>
      <c r="U98" s="203"/>
    </row>
    <row r="99" spans="1:31" ht="15" customHeight="1" x14ac:dyDescent="0.25">
      <c r="A99" s="48"/>
      <c r="B99" s="48" t="s">
        <v>875</v>
      </c>
      <c r="D99" s="48"/>
      <c r="E99" s="43" t="s">
        <v>1233</v>
      </c>
      <c r="F99" s="48"/>
      <c r="G99" s="43" t="s">
        <v>1221</v>
      </c>
      <c r="H99" s="62">
        <v>15.5</v>
      </c>
      <c r="I99" s="47">
        <f t="shared" si="20"/>
        <v>0</v>
      </c>
      <c r="J99" s="43" t="s">
        <v>1235</v>
      </c>
      <c r="K99" s="62"/>
      <c r="L99" s="48"/>
      <c r="M99" s="47">
        <f t="shared" si="21"/>
        <v>0</v>
      </c>
      <c r="N99" s="48"/>
      <c r="O99" s="67" t="e">
        <f t="shared" si="22"/>
        <v>#DIV/0!</v>
      </c>
      <c r="P99" s="67" t="e">
        <f t="shared" si="23"/>
        <v>#DIV/0!</v>
      </c>
      <c r="Q99" s="62" t="e">
        <f t="shared" si="24"/>
        <v>#DIV/0!</v>
      </c>
      <c r="R99" s="62" t="e">
        <f t="shared" si="25"/>
        <v>#DIV/0!</v>
      </c>
      <c r="S99" s="192" t="str">
        <f t="shared" si="26"/>
        <v>Pass</v>
      </c>
      <c r="T99" s="191"/>
      <c r="U99" s="203"/>
    </row>
    <row r="100" spans="1:31" ht="15" customHeight="1" x14ac:dyDescent="0.25">
      <c r="A100" s="48"/>
      <c r="B100" s="48" t="s">
        <v>887</v>
      </c>
      <c r="D100" s="48"/>
      <c r="E100" s="43" t="s">
        <v>1232</v>
      </c>
      <c r="F100" s="48"/>
      <c r="G100" s="43" t="s">
        <v>1227</v>
      </c>
      <c r="H100" s="62">
        <v>16.899999999999999</v>
      </c>
      <c r="I100" s="47">
        <f t="shared" si="20"/>
        <v>0</v>
      </c>
      <c r="J100" s="43" t="s">
        <v>1228</v>
      </c>
      <c r="K100" s="62"/>
      <c r="L100" s="48"/>
      <c r="M100" s="47">
        <f t="shared" si="21"/>
        <v>0</v>
      </c>
      <c r="N100" s="48"/>
      <c r="O100" s="67" t="e">
        <f t="shared" si="22"/>
        <v>#DIV/0!</v>
      </c>
      <c r="P100" s="67" t="e">
        <f t="shared" si="23"/>
        <v>#DIV/0!</v>
      </c>
      <c r="Q100" s="62" t="e">
        <f t="shared" si="24"/>
        <v>#DIV/0!</v>
      </c>
      <c r="R100" s="62" t="e">
        <f t="shared" si="25"/>
        <v>#DIV/0!</v>
      </c>
      <c r="S100" s="192" t="str">
        <f t="shared" si="26"/>
        <v>Pass</v>
      </c>
      <c r="T100" s="191"/>
      <c r="U100" s="203"/>
    </row>
    <row r="101" spans="1:31" ht="15" customHeight="1" x14ac:dyDescent="0.25">
      <c r="A101" s="48"/>
      <c r="B101" s="48" t="s">
        <v>887</v>
      </c>
      <c r="D101" s="48"/>
      <c r="E101" s="43" t="s">
        <v>1232</v>
      </c>
      <c r="F101" s="48"/>
      <c r="G101" s="43" t="s">
        <v>1227</v>
      </c>
      <c r="H101" s="62">
        <v>16.899999999999999</v>
      </c>
      <c r="I101" s="47">
        <f t="shared" si="20"/>
        <v>0</v>
      </c>
      <c r="J101" s="43" t="s">
        <v>1228</v>
      </c>
      <c r="K101" s="62"/>
      <c r="L101" s="48"/>
      <c r="M101" s="47">
        <f t="shared" si="21"/>
        <v>0</v>
      </c>
      <c r="N101" s="48"/>
      <c r="O101" s="67" t="e">
        <f t="shared" si="22"/>
        <v>#DIV/0!</v>
      </c>
      <c r="P101" s="67" t="e">
        <f t="shared" si="23"/>
        <v>#DIV/0!</v>
      </c>
      <c r="Q101" s="62" t="e">
        <f t="shared" si="24"/>
        <v>#DIV/0!</v>
      </c>
      <c r="R101" s="62" t="e">
        <f t="shared" si="25"/>
        <v>#DIV/0!</v>
      </c>
      <c r="S101" s="192" t="str">
        <f t="shared" si="26"/>
        <v>Pass</v>
      </c>
      <c r="T101" s="191"/>
      <c r="U101" s="203"/>
    </row>
    <row r="102" spans="1:31" ht="15" customHeight="1" x14ac:dyDescent="0.25">
      <c r="A102" s="48"/>
      <c r="B102" s="48" t="s">
        <v>893</v>
      </c>
      <c r="D102" s="48"/>
      <c r="E102" s="43" t="s">
        <v>1220</v>
      </c>
      <c r="F102" s="48"/>
      <c r="G102" s="43" t="s">
        <v>1221</v>
      </c>
      <c r="H102" s="62">
        <v>21.2</v>
      </c>
      <c r="I102" s="47">
        <f t="shared" si="20"/>
        <v>0</v>
      </c>
      <c r="J102" s="43" t="s">
        <v>1228</v>
      </c>
      <c r="K102" s="62"/>
      <c r="L102" s="48"/>
      <c r="M102" s="47">
        <f t="shared" si="21"/>
        <v>0</v>
      </c>
      <c r="N102" s="48"/>
      <c r="O102" s="67" t="e">
        <f t="shared" si="22"/>
        <v>#DIV/0!</v>
      </c>
      <c r="P102" s="67" t="e">
        <f t="shared" si="23"/>
        <v>#DIV/0!</v>
      </c>
      <c r="Q102" s="62" t="e">
        <f t="shared" si="24"/>
        <v>#DIV/0!</v>
      </c>
      <c r="R102" s="62" t="e">
        <f t="shared" si="25"/>
        <v>#DIV/0!</v>
      </c>
      <c r="S102" s="192" t="str">
        <f t="shared" si="26"/>
        <v>Pass</v>
      </c>
      <c r="T102" s="191"/>
      <c r="U102" s="203"/>
    </row>
    <row r="103" spans="1:31" ht="15" customHeight="1" x14ac:dyDescent="0.25">
      <c r="A103" s="48"/>
      <c r="B103" s="48" t="s">
        <v>893</v>
      </c>
      <c r="D103" s="48"/>
      <c r="E103" s="43" t="s">
        <v>1220</v>
      </c>
      <c r="F103" s="48"/>
      <c r="G103" s="43" t="s">
        <v>1221</v>
      </c>
      <c r="H103" s="62">
        <v>21.2</v>
      </c>
      <c r="I103" s="47">
        <f t="shared" si="20"/>
        <v>0</v>
      </c>
      <c r="J103" s="43" t="s">
        <v>1228</v>
      </c>
      <c r="K103" s="62"/>
      <c r="L103" s="48"/>
      <c r="M103" s="47">
        <f t="shared" si="21"/>
        <v>0</v>
      </c>
      <c r="N103" s="48"/>
      <c r="O103" s="67" t="e">
        <f t="shared" si="22"/>
        <v>#DIV/0!</v>
      </c>
      <c r="P103" s="67" t="e">
        <f t="shared" si="23"/>
        <v>#DIV/0!</v>
      </c>
      <c r="Q103" s="62" t="e">
        <f t="shared" si="24"/>
        <v>#DIV/0!</v>
      </c>
      <c r="R103" s="62" t="e">
        <f t="shared" si="25"/>
        <v>#DIV/0!</v>
      </c>
      <c r="S103" s="192" t="str">
        <f t="shared" si="26"/>
        <v>Pass</v>
      </c>
      <c r="T103" s="191"/>
      <c r="U103" s="203"/>
    </row>
    <row r="104" spans="1:31" ht="15" customHeight="1" x14ac:dyDescent="0.25">
      <c r="A104" s="48"/>
      <c r="B104" s="48" t="s">
        <v>1047</v>
      </c>
      <c r="D104" s="48"/>
      <c r="E104" s="43" t="s">
        <v>1232</v>
      </c>
      <c r="F104" s="48"/>
      <c r="G104" s="43" t="s">
        <v>1221</v>
      </c>
      <c r="H104" s="62">
        <v>33.6</v>
      </c>
      <c r="I104" s="47">
        <f t="shared" si="20"/>
        <v>0</v>
      </c>
      <c r="J104" s="43" t="s">
        <v>1228</v>
      </c>
      <c r="K104" s="62"/>
      <c r="L104" s="48"/>
      <c r="M104" s="47">
        <f t="shared" si="21"/>
        <v>0</v>
      </c>
      <c r="N104" s="48"/>
      <c r="O104" s="67" t="e">
        <f t="shared" si="22"/>
        <v>#DIV/0!</v>
      </c>
      <c r="P104" s="67" t="e">
        <f t="shared" si="23"/>
        <v>#DIV/0!</v>
      </c>
      <c r="Q104" s="62" t="e">
        <f t="shared" si="24"/>
        <v>#DIV/0!</v>
      </c>
      <c r="R104" s="62" t="e">
        <f t="shared" si="25"/>
        <v>#DIV/0!</v>
      </c>
      <c r="S104" s="192" t="str">
        <f t="shared" si="26"/>
        <v>Pass</v>
      </c>
      <c r="T104" s="191"/>
      <c r="U104" s="203"/>
    </row>
    <row r="105" spans="1:31" ht="15" customHeight="1" x14ac:dyDescent="0.25">
      <c r="A105" s="48"/>
      <c r="B105" s="48" t="s">
        <v>1047</v>
      </c>
      <c r="D105" s="48"/>
      <c r="E105" s="43" t="s">
        <v>1232</v>
      </c>
      <c r="F105" s="48"/>
      <c r="G105" s="43" t="s">
        <v>1221</v>
      </c>
      <c r="H105" s="62">
        <v>33.6</v>
      </c>
      <c r="I105" s="47">
        <f t="shared" si="20"/>
        <v>0</v>
      </c>
      <c r="J105" s="43" t="s">
        <v>1228</v>
      </c>
      <c r="K105" s="62"/>
      <c r="L105" s="48"/>
      <c r="M105" s="47">
        <f t="shared" si="21"/>
        <v>0</v>
      </c>
      <c r="N105" s="48"/>
      <c r="O105" s="67" t="e">
        <f t="shared" si="22"/>
        <v>#DIV/0!</v>
      </c>
      <c r="P105" s="67" t="e">
        <f t="shared" si="23"/>
        <v>#DIV/0!</v>
      </c>
      <c r="Q105" s="62" t="e">
        <f t="shared" si="24"/>
        <v>#DIV/0!</v>
      </c>
      <c r="R105" s="62" t="e">
        <f t="shared" si="25"/>
        <v>#DIV/0!</v>
      </c>
      <c r="S105" s="192" t="str">
        <f t="shared" si="26"/>
        <v>Pass</v>
      </c>
      <c r="T105" s="191"/>
      <c r="U105" s="203"/>
    </row>
    <row r="106" spans="1:31" ht="15.75" customHeight="1" x14ac:dyDescent="0.25">
      <c r="A106" s="48"/>
      <c r="B106" s="48" t="s">
        <v>1093</v>
      </c>
      <c r="D106" s="48"/>
      <c r="E106" s="43" t="s">
        <v>1223</v>
      </c>
      <c r="F106" s="48"/>
      <c r="G106" s="43" t="s">
        <v>1227</v>
      </c>
      <c r="H106" s="62">
        <v>11.9</v>
      </c>
      <c r="I106" s="47">
        <f t="shared" si="20"/>
        <v>0</v>
      </c>
      <c r="J106" s="43" t="s">
        <v>1228</v>
      </c>
      <c r="K106" s="62"/>
      <c r="L106" s="48"/>
      <c r="M106" s="47">
        <f t="shared" si="21"/>
        <v>0</v>
      </c>
      <c r="N106" s="48"/>
      <c r="O106" s="67" t="e">
        <f t="shared" si="22"/>
        <v>#DIV/0!</v>
      </c>
      <c r="P106" s="67" t="e">
        <f t="shared" si="23"/>
        <v>#DIV/0!</v>
      </c>
      <c r="Q106" s="62" t="e">
        <f t="shared" si="24"/>
        <v>#DIV/0!</v>
      </c>
      <c r="R106" s="62" t="e">
        <f t="shared" si="25"/>
        <v>#DIV/0!</v>
      </c>
      <c r="S106" s="192" t="str">
        <f t="shared" si="26"/>
        <v>Pass</v>
      </c>
      <c r="T106" s="191"/>
      <c r="U106" s="204"/>
    </row>
    <row r="107" spans="1:31" ht="15" customHeight="1" x14ac:dyDescent="0.25">
      <c r="A107" s="48"/>
      <c r="B107" s="48" t="s">
        <v>1093</v>
      </c>
      <c r="D107" s="48"/>
      <c r="E107" s="43" t="s">
        <v>1223</v>
      </c>
      <c r="F107" s="48"/>
      <c r="G107" s="43" t="s">
        <v>1221</v>
      </c>
      <c r="H107" s="62">
        <v>11.9</v>
      </c>
      <c r="I107" s="47">
        <f t="shared" si="20"/>
        <v>0</v>
      </c>
      <c r="J107" s="43" t="s">
        <v>1228</v>
      </c>
      <c r="K107" s="62"/>
      <c r="L107" s="48"/>
      <c r="M107" s="47">
        <f t="shared" si="21"/>
        <v>0</v>
      </c>
      <c r="N107" s="48"/>
      <c r="O107" s="67" t="e">
        <f t="shared" si="22"/>
        <v>#DIV/0!</v>
      </c>
      <c r="P107" s="67" t="e">
        <f t="shared" si="23"/>
        <v>#DIV/0!</v>
      </c>
      <c r="Q107" s="62" t="e">
        <f t="shared" si="24"/>
        <v>#DIV/0!</v>
      </c>
      <c r="R107" s="62" t="e">
        <f t="shared" si="25"/>
        <v>#DIV/0!</v>
      </c>
      <c r="S107" s="192" t="str">
        <f t="shared" si="26"/>
        <v>Pass</v>
      </c>
      <c r="T107" s="191"/>
      <c r="U107" s="205"/>
      <c r="V107" s="122"/>
      <c r="W107" s="122"/>
      <c r="X107" s="122"/>
      <c r="Y107" s="122"/>
      <c r="AB107" s="122"/>
      <c r="AC107" s="121"/>
      <c r="AD107" s="121"/>
      <c r="AE107" s="121"/>
    </row>
    <row r="108" spans="1:31" ht="15" customHeight="1" x14ac:dyDescent="0.25">
      <c r="A108" s="48"/>
      <c r="B108" s="48" t="s">
        <v>903</v>
      </c>
      <c r="D108" s="48"/>
      <c r="E108" s="43" t="s">
        <v>1220</v>
      </c>
      <c r="F108" s="48"/>
      <c r="G108" s="43" t="s">
        <v>1221</v>
      </c>
      <c r="H108" s="62">
        <v>22.1</v>
      </c>
      <c r="I108" s="47">
        <f t="shared" si="20"/>
        <v>0</v>
      </c>
      <c r="J108" s="43" t="s">
        <v>1228</v>
      </c>
      <c r="K108" s="62"/>
      <c r="L108" s="48"/>
      <c r="M108" s="47">
        <f t="shared" si="21"/>
        <v>0</v>
      </c>
      <c r="N108" s="48"/>
      <c r="O108" s="67" t="e">
        <f t="shared" si="22"/>
        <v>#DIV/0!</v>
      </c>
      <c r="P108" s="67" t="e">
        <f t="shared" si="23"/>
        <v>#DIV/0!</v>
      </c>
      <c r="Q108" s="62" t="e">
        <f t="shared" si="24"/>
        <v>#DIV/0!</v>
      </c>
      <c r="R108" s="62" t="e">
        <f t="shared" si="25"/>
        <v>#DIV/0!</v>
      </c>
      <c r="S108" s="192" t="str">
        <f t="shared" si="26"/>
        <v>Pass</v>
      </c>
      <c r="T108" s="191"/>
      <c r="U108" s="203"/>
      <c r="V108" s="122"/>
      <c r="W108" s="122"/>
      <c r="X108" s="122"/>
      <c r="Y108" s="122"/>
      <c r="AB108" s="122"/>
      <c r="AC108" s="122"/>
      <c r="AD108" s="122"/>
      <c r="AE108" s="122"/>
    </row>
    <row r="109" spans="1:31" ht="15" customHeight="1" x14ac:dyDescent="0.25">
      <c r="A109" s="48"/>
      <c r="B109" s="48" t="s">
        <v>903</v>
      </c>
      <c r="D109" s="48"/>
      <c r="E109" s="43" t="s">
        <v>1220</v>
      </c>
      <c r="F109" s="48"/>
      <c r="G109" s="43" t="s">
        <v>1221</v>
      </c>
      <c r="H109" s="62">
        <v>22.1</v>
      </c>
      <c r="I109" s="47">
        <f t="shared" si="20"/>
        <v>0</v>
      </c>
      <c r="J109" s="43" t="s">
        <v>1228</v>
      </c>
      <c r="K109" s="62"/>
      <c r="L109" s="48"/>
      <c r="M109" s="47">
        <f t="shared" si="21"/>
        <v>0</v>
      </c>
      <c r="N109" s="48"/>
      <c r="O109" s="67" t="e">
        <f t="shared" si="22"/>
        <v>#DIV/0!</v>
      </c>
      <c r="P109" s="67" t="e">
        <f t="shared" si="23"/>
        <v>#DIV/0!</v>
      </c>
      <c r="Q109" s="62" t="e">
        <f t="shared" si="24"/>
        <v>#DIV/0!</v>
      </c>
      <c r="R109" s="62" t="e">
        <f t="shared" si="25"/>
        <v>#DIV/0!</v>
      </c>
      <c r="S109" s="192" t="str">
        <f t="shared" si="26"/>
        <v>Pass</v>
      </c>
      <c r="T109" s="191"/>
      <c r="U109" s="203"/>
      <c r="V109" s="122"/>
      <c r="W109" s="122"/>
      <c r="X109" s="122"/>
      <c r="Y109" s="122"/>
      <c r="AB109" s="122"/>
      <c r="AC109" s="122"/>
      <c r="AD109" s="122"/>
      <c r="AE109" s="122"/>
    </row>
    <row r="110" spans="1:31" ht="15" customHeight="1" x14ac:dyDescent="0.25">
      <c r="A110" s="48"/>
      <c r="B110" s="48" t="s">
        <v>903</v>
      </c>
      <c r="D110" s="48"/>
      <c r="E110" s="43" t="s">
        <v>1220</v>
      </c>
      <c r="F110" s="48"/>
      <c r="G110" s="43" t="s">
        <v>1221</v>
      </c>
      <c r="H110" s="62">
        <v>22.1</v>
      </c>
      <c r="I110" s="47">
        <f t="shared" si="20"/>
        <v>0</v>
      </c>
      <c r="J110" s="43" t="s">
        <v>1228</v>
      </c>
      <c r="K110" s="62"/>
      <c r="L110" s="48"/>
      <c r="M110" s="47">
        <f t="shared" si="21"/>
        <v>0</v>
      </c>
      <c r="N110" s="48"/>
      <c r="O110" s="67" t="e">
        <f t="shared" si="22"/>
        <v>#DIV/0!</v>
      </c>
      <c r="P110" s="67" t="e">
        <f t="shared" si="23"/>
        <v>#DIV/0!</v>
      </c>
      <c r="Q110" s="62" t="e">
        <f t="shared" si="24"/>
        <v>#DIV/0!</v>
      </c>
      <c r="R110" s="62" t="e">
        <f t="shared" si="25"/>
        <v>#DIV/0!</v>
      </c>
      <c r="S110" s="192" t="str">
        <f t="shared" si="26"/>
        <v>Pass</v>
      </c>
      <c r="T110" s="191"/>
      <c r="U110" s="203"/>
      <c r="V110" s="122"/>
      <c r="W110" s="122"/>
      <c r="X110" s="122"/>
      <c r="Y110" s="122"/>
      <c r="AB110" s="122"/>
      <c r="AC110" s="122"/>
      <c r="AD110" s="122"/>
      <c r="AE110" s="122"/>
    </row>
    <row r="111" spans="1:31" ht="15" customHeight="1" x14ac:dyDescent="0.25">
      <c r="A111" s="48"/>
      <c r="B111" s="48" t="s">
        <v>903</v>
      </c>
      <c r="D111" s="48"/>
      <c r="E111" s="43" t="s">
        <v>1220</v>
      </c>
      <c r="F111" s="48"/>
      <c r="G111" s="43" t="s">
        <v>1221</v>
      </c>
      <c r="H111" s="62">
        <v>22.1</v>
      </c>
      <c r="I111" s="47">
        <f t="shared" si="20"/>
        <v>0</v>
      </c>
      <c r="J111" s="43" t="s">
        <v>1228</v>
      </c>
      <c r="K111" s="62"/>
      <c r="L111" s="48"/>
      <c r="M111" s="47">
        <f t="shared" si="21"/>
        <v>0</v>
      </c>
      <c r="N111" s="48"/>
      <c r="O111" s="67" t="e">
        <f t="shared" si="22"/>
        <v>#DIV/0!</v>
      </c>
      <c r="P111" s="67" t="e">
        <f t="shared" si="23"/>
        <v>#DIV/0!</v>
      </c>
      <c r="Q111" s="62" t="e">
        <f t="shared" si="24"/>
        <v>#DIV/0!</v>
      </c>
      <c r="R111" s="62" t="e">
        <f t="shared" si="25"/>
        <v>#DIV/0!</v>
      </c>
      <c r="S111" s="192" t="str">
        <f t="shared" si="26"/>
        <v>Pass</v>
      </c>
      <c r="T111" s="191"/>
      <c r="U111" s="203"/>
      <c r="V111" s="122"/>
      <c r="W111" s="122"/>
      <c r="X111" s="122"/>
      <c r="Y111" s="122"/>
      <c r="AB111" s="122"/>
      <c r="AC111" s="122"/>
      <c r="AD111" s="122"/>
      <c r="AE111" s="122"/>
    </row>
    <row r="112" spans="1:31" ht="15" customHeight="1" x14ac:dyDescent="0.25">
      <c r="A112" s="48"/>
      <c r="B112" s="48" t="s">
        <v>911</v>
      </c>
      <c r="D112" s="48"/>
      <c r="E112" s="43" t="s">
        <v>1237</v>
      </c>
      <c r="F112" s="48"/>
      <c r="G112" s="43" t="s">
        <v>1227</v>
      </c>
      <c r="H112" s="62">
        <v>10</v>
      </c>
      <c r="I112" s="47">
        <f t="shared" si="20"/>
        <v>0</v>
      </c>
      <c r="J112" s="43" t="s">
        <v>1228</v>
      </c>
      <c r="K112" s="62"/>
      <c r="L112" s="48"/>
      <c r="M112" s="47">
        <f t="shared" si="21"/>
        <v>0</v>
      </c>
      <c r="N112" s="48"/>
      <c r="O112" s="67" t="e">
        <f t="shared" si="22"/>
        <v>#DIV/0!</v>
      </c>
      <c r="P112" s="67" t="e">
        <f t="shared" si="23"/>
        <v>#DIV/0!</v>
      </c>
      <c r="Q112" s="62" t="e">
        <f t="shared" si="24"/>
        <v>#DIV/0!</v>
      </c>
      <c r="R112" s="62" t="e">
        <f t="shared" si="25"/>
        <v>#DIV/0!</v>
      </c>
      <c r="S112" s="192" t="str">
        <f t="shared" si="26"/>
        <v>Pass</v>
      </c>
      <c r="T112" s="191"/>
      <c r="U112" s="203"/>
    </row>
    <row r="113" spans="1:31" ht="15" customHeight="1" x14ac:dyDescent="0.25">
      <c r="A113" s="48"/>
      <c r="B113" s="48" t="s">
        <v>911</v>
      </c>
      <c r="D113" s="48"/>
      <c r="E113" s="43" t="s">
        <v>1237</v>
      </c>
      <c r="F113" s="48"/>
      <c r="G113" s="43" t="s">
        <v>1227</v>
      </c>
      <c r="H113" s="62">
        <v>10</v>
      </c>
      <c r="I113" s="47">
        <f t="shared" si="20"/>
        <v>0</v>
      </c>
      <c r="J113" s="43" t="s">
        <v>1228</v>
      </c>
      <c r="K113" s="62"/>
      <c r="L113" s="48"/>
      <c r="M113" s="47">
        <f t="shared" si="21"/>
        <v>0</v>
      </c>
      <c r="N113" s="48"/>
      <c r="O113" s="67" t="e">
        <f t="shared" si="22"/>
        <v>#DIV/0!</v>
      </c>
      <c r="P113" s="67" t="e">
        <f t="shared" si="23"/>
        <v>#DIV/0!</v>
      </c>
      <c r="Q113" s="62" t="e">
        <f t="shared" si="24"/>
        <v>#DIV/0!</v>
      </c>
      <c r="R113" s="62" t="e">
        <f t="shared" si="25"/>
        <v>#DIV/0!</v>
      </c>
      <c r="S113" s="192" t="str">
        <f t="shared" si="26"/>
        <v>Pass</v>
      </c>
      <c r="T113" s="191"/>
      <c r="U113" s="203"/>
    </row>
    <row r="114" spans="1:31" ht="15" customHeight="1" x14ac:dyDescent="0.25">
      <c r="A114" s="48"/>
      <c r="B114" s="48" t="s">
        <v>911</v>
      </c>
      <c r="D114" s="48"/>
      <c r="E114" s="43" t="s">
        <v>1237</v>
      </c>
      <c r="F114" s="48"/>
      <c r="G114" s="43" t="s">
        <v>1227</v>
      </c>
      <c r="H114" s="62">
        <v>10</v>
      </c>
      <c r="I114" s="47">
        <f t="shared" si="20"/>
        <v>0</v>
      </c>
      <c r="J114" s="43" t="s">
        <v>1228</v>
      </c>
      <c r="K114" s="62"/>
      <c r="L114" s="48"/>
      <c r="M114" s="47">
        <f t="shared" si="21"/>
        <v>0</v>
      </c>
      <c r="N114" s="48"/>
      <c r="O114" s="67" t="e">
        <f t="shared" si="22"/>
        <v>#DIV/0!</v>
      </c>
      <c r="P114" s="67" t="e">
        <f t="shared" si="23"/>
        <v>#DIV/0!</v>
      </c>
      <c r="Q114" s="62" t="e">
        <f t="shared" si="24"/>
        <v>#DIV/0!</v>
      </c>
      <c r="R114" s="62" t="e">
        <f t="shared" si="25"/>
        <v>#DIV/0!</v>
      </c>
      <c r="S114" s="192" t="str">
        <f t="shared" si="26"/>
        <v>Pass</v>
      </c>
      <c r="T114" s="191"/>
      <c r="U114" s="203"/>
    </row>
    <row r="115" spans="1:31" ht="15" customHeight="1" x14ac:dyDescent="0.25">
      <c r="A115" s="48"/>
      <c r="B115" s="48" t="s">
        <v>911</v>
      </c>
      <c r="D115" s="48"/>
      <c r="E115" s="43" t="s">
        <v>1237</v>
      </c>
      <c r="F115" s="48"/>
      <c r="G115" s="43" t="s">
        <v>1227</v>
      </c>
      <c r="H115" s="62">
        <v>10</v>
      </c>
      <c r="I115" s="47">
        <f t="shared" si="20"/>
        <v>0</v>
      </c>
      <c r="J115" s="43" t="s">
        <v>1228</v>
      </c>
      <c r="K115" s="62"/>
      <c r="L115" s="48"/>
      <c r="M115" s="47">
        <f t="shared" si="21"/>
        <v>0</v>
      </c>
      <c r="N115" s="48"/>
      <c r="O115" s="67" t="e">
        <f t="shared" si="22"/>
        <v>#DIV/0!</v>
      </c>
      <c r="P115" s="67" t="e">
        <f t="shared" si="23"/>
        <v>#DIV/0!</v>
      </c>
      <c r="Q115" s="62" t="e">
        <f t="shared" si="24"/>
        <v>#DIV/0!</v>
      </c>
      <c r="R115" s="62" t="e">
        <f t="shared" si="25"/>
        <v>#DIV/0!</v>
      </c>
      <c r="S115" s="192" t="str">
        <f t="shared" si="26"/>
        <v>Pass</v>
      </c>
      <c r="T115" s="191"/>
      <c r="U115" s="203"/>
    </row>
    <row r="116" spans="1:31" ht="15" customHeight="1" x14ac:dyDescent="0.25">
      <c r="A116" s="48"/>
      <c r="B116" s="48" t="s">
        <v>929</v>
      </c>
      <c r="D116" s="48"/>
      <c r="E116" s="43" t="s">
        <v>1243</v>
      </c>
      <c r="F116" s="48"/>
      <c r="G116" s="43" t="s">
        <v>1221</v>
      </c>
      <c r="H116" s="63">
        <v>6</v>
      </c>
      <c r="I116" s="47">
        <f t="shared" si="20"/>
        <v>0</v>
      </c>
      <c r="J116" s="43" t="s">
        <v>1244</v>
      </c>
      <c r="K116" s="63"/>
      <c r="L116" s="48"/>
      <c r="M116" s="47">
        <f t="shared" si="21"/>
        <v>0</v>
      </c>
      <c r="N116" s="48"/>
      <c r="O116" s="67" t="e">
        <f t="shared" si="22"/>
        <v>#DIV/0!</v>
      </c>
      <c r="P116" s="67" t="e">
        <f t="shared" si="23"/>
        <v>#DIV/0!</v>
      </c>
      <c r="Q116" s="62" t="e">
        <f t="shared" si="24"/>
        <v>#DIV/0!</v>
      </c>
      <c r="R116" s="62" t="e">
        <f t="shared" si="25"/>
        <v>#DIV/0!</v>
      </c>
      <c r="S116" s="192" t="str">
        <f t="shared" si="26"/>
        <v>Pass</v>
      </c>
      <c r="T116" s="191"/>
      <c r="U116" s="203"/>
    </row>
    <row r="117" spans="1:31" ht="15" customHeight="1" x14ac:dyDescent="0.25">
      <c r="A117" s="48"/>
      <c r="B117" s="48" t="s">
        <v>929</v>
      </c>
      <c r="D117" s="48"/>
      <c r="E117" s="43" t="s">
        <v>1243</v>
      </c>
      <c r="F117" s="48"/>
      <c r="G117" s="43" t="s">
        <v>1221</v>
      </c>
      <c r="H117" s="63">
        <v>6</v>
      </c>
      <c r="I117" s="47">
        <f t="shared" si="20"/>
        <v>0</v>
      </c>
      <c r="J117" s="43" t="s">
        <v>1244</v>
      </c>
      <c r="K117" s="63"/>
      <c r="L117" s="48"/>
      <c r="M117" s="47">
        <f t="shared" si="21"/>
        <v>0</v>
      </c>
      <c r="N117" s="48"/>
      <c r="O117" s="67" t="e">
        <f t="shared" si="22"/>
        <v>#DIV/0!</v>
      </c>
      <c r="P117" s="67" t="e">
        <f t="shared" si="23"/>
        <v>#DIV/0!</v>
      </c>
      <c r="Q117" s="62" t="e">
        <f t="shared" si="24"/>
        <v>#DIV/0!</v>
      </c>
      <c r="R117" s="62" t="e">
        <f t="shared" si="25"/>
        <v>#DIV/0!</v>
      </c>
      <c r="S117" s="192" t="str">
        <f t="shared" si="26"/>
        <v>Pass</v>
      </c>
      <c r="T117" s="191"/>
      <c r="U117" s="203"/>
    </row>
    <row r="118" spans="1:31" ht="15" customHeight="1" x14ac:dyDescent="0.25">
      <c r="A118" s="48"/>
      <c r="B118" s="48" t="s">
        <v>929</v>
      </c>
      <c r="D118" s="48"/>
      <c r="E118" s="43" t="s">
        <v>1243</v>
      </c>
      <c r="F118" s="48"/>
      <c r="G118" s="43" t="s">
        <v>1221</v>
      </c>
      <c r="H118" s="63">
        <v>6</v>
      </c>
      <c r="I118" s="47">
        <f t="shared" ref="I118:I149" si="27">(H118*F118)/100</f>
        <v>0</v>
      </c>
      <c r="J118" s="43" t="s">
        <v>1244</v>
      </c>
      <c r="K118" s="63"/>
      <c r="L118" s="48"/>
      <c r="M118" s="47">
        <f t="shared" ref="M118:M149" si="28">ABS(K118-F118) + 1.65*L118</f>
        <v>0</v>
      </c>
      <c r="N118" s="48"/>
      <c r="O118" s="67" t="e">
        <f t="shared" ref="O118:O149" si="29">L118/K118</f>
        <v>#DIV/0!</v>
      </c>
      <c r="P118" s="67" t="e">
        <f t="shared" ref="P118:P149" si="30">ABS((K118-F118)/F118)</f>
        <v>#DIV/0!</v>
      </c>
      <c r="Q118" s="62" t="e">
        <f t="shared" ref="Q118:Q149" si="31">((I118-ABS(K118-F118))/L118)-1.65</f>
        <v>#DIV/0!</v>
      </c>
      <c r="R118" s="62" t="e">
        <f t="shared" ref="R118:R149" si="32">Q118+1.65</f>
        <v>#DIV/0!</v>
      </c>
      <c r="S118" s="192" t="str">
        <f t="shared" ref="S118:S149" si="33">IF(M118&gt;I118,"Fail","Pass")</f>
        <v>Pass</v>
      </c>
      <c r="T118" s="191"/>
      <c r="U118" s="203"/>
    </row>
    <row r="119" spans="1:31" ht="15" customHeight="1" x14ac:dyDescent="0.25">
      <c r="A119" s="48"/>
      <c r="B119" s="48" t="s">
        <v>929</v>
      </c>
      <c r="D119" s="48"/>
      <c r="E119" s="43" t="s">
        <v>1243</v>
      </c>
      <c r="F119" s="48"/>
      <c r="G119" s="43" t="s">
        <v>1221</v>
      </c>
      <c r="H119" s="63">
        <v>6</v>
      </c>
      <c r="I119" s="47">
        <f t="shared" si="27"/>
        <v>0</v>
      </c>
      <c r="J119" s="43" t="s">
        <v>1244</v>
      </c>
      <c r="K119" s="63"/>
      <c r="L119" s="48"/>
      <c r="M119" s="47">
        <f t="shared" si="28"/>
        <v>0</v>
      </c>
      <c r="N119" s="48"/>
      <c r="O119" s="67" t="e">
        <f t="shared" si="29"/>
        <v>#DIV/0!</v>
      </c>
      <c r="P119" s="67" t="e">
        <f t="shared" si="30"/>
        <v>#DIV/0!</v>
      </c>
      <c r="Q119" s="62" t="e">
        <f t="shared" si="31"/>
        <v>#DIV/0!</v>
      </c>
      <c r="R119" s="62" t="e">
        <f t="shared" si="32"/>
        <v>#DIV/0!</v>
      </c>
      <c r="S119" s="192" t="str">
        <f t="shared" si="33"/>
        <v>Pass</v>
      </c>
      <c r="T119" s="191"/>
      <c r="U119" s="203"/>
    </row>
    <row r="120" spans="1:31" ht="15" customHeight="1" x14ac:dyDescent="0.25">
      <c r="A120" s="48"/>
      <c r="B120" s="48" t="s">
        <v>931</v>
      </c>
      <c r="D120" s="48"/>
      <c r="E120" s="43" t="s">
        <v>1229</v>
      </c>
      <c r="F120" s="48"/>
      <c r="G120" s="43" t="s">
        <v>1221</v>
      </c>
      <c r="H120" s="62">
        <v>27.3</v>
      </c>
      <c r="I120" s="47">
        <f t="shared" si="27"/>
        <v>0</v>
      </c>
      <c r="J120" s="43" t="s">
        <v>1228</v>
      </c>
      <c r="K120" s="62"/>
      <c r="L120" s="48"/>
      <c r="M120" s="47">
        <f t="shared" si="28"/>
        <v>0</v>
      </c>
      <c r="N120" s="48"/>
      <c r="O120" s="67" t="e">
        <f t="shared" si="29"/>
        <v>#DIV/0!</v>
      </c>
      <c r="P120" s="67" t="e">
        <f t="shared" si="30"/>
        <v>#DIV/0!</v>
      </c>
      <c r="Q120" s="62" t="e">
        <f t="shared" si="31"/>
        <v>#DIV/0!</v>
      </c>
      <c r="R120" s="62" t="e">
        <f t="shared" si="32"/>
        <v>#DIV/0!</v>
      </c>
      <c r="S120" s="192" t="str">
        <f t="shared" si="33"/>
        <v>Pass</v>
      </c>
      <c r="T120" s="191"/>
      <c r="U120" s="203"/>
    </row>
    <row r="121" spans="1:31" ht="15" customHeight="1" x14ac:dyDescent="0.25">
      <c r="A121" s="48"/>
      <c r="B121" s="48" t="s">
        <v>931</v>
      </c>
      <c r="D121" s="48"/>
      <c r="E121" s="43" t="s">
        <v>1229</v>
      </c>
      <c r="F121" s="48"/>
      <c r="G121" s="43" t="s">
        <v>1221</v>
      </c>
      <c r="H121" s="62">
        <v>27.3</v>
      </c>
      <c r="I121" s="47">
        <f t="shared" si="27"/>
        <v>0</v>
      </c>
      <c r="J121" s="43" t="s">
        <v>1228</v>
      </c>
      <c r="K121" s="62"/>
      <c r="L121" s="48"/>
      <c r="M121" s="47">
        <f t="shared" si="28"/>
        <v>0</v>
      </c>
      <c r="N121" s="48"/>
      <c r="O121" s="67" t="e">
        <f t="shared" si="29"/>
        <v>#DIV/0!</v>
      </c>
      <c r="P121" s="67" t="e">
        <f t="shared" si="30"/>
        <v>#DIV/0!</v>
      </c>
      <c r="Q121" s="62" t="e">
        <f t="shared" si="31"/>
        <v>#DIV/0!</v>
      </c>
      <c r="R121" s="62" t="e">
        <f t="shared" si="32"/>
        <v>#DIV/0!</v>
      </c>
      <c r="S121" s="192" t="str">
        <f t="shared" si="33"/>
        <v>Pass</v>
      </c>
      <c r="T121" s="191"/>
      <c r="U121" s="203"/>
    </row>
    <row r="122" spans="1:31" ht="15" customHeight="1" x14ac:dyDescent="0.25">
      <c r="A122" s="48"/>
      <c r="B122" s="48" t="s">
        <v>934</v>
      </c>
      <c r="D122" s="48"/>
      <c r="E122" s="43" t="s">
        <v>1237</v>
      </c>
      <c r="F122" s="48"/>
      <c r="G122" s="43" t="s">
        <v>1221</v>
      </c>
      <c r="H122" s="62">
        <v>20</v>
      </c>
      <c r="I122" s="47">
        <f t="shared" si="27"/>
        <v>0</v>
      </c>
      <c r="J122" s="43" t="s">
        <v>1228</v>
      </c>
      <c r="K122" s="62"/>
      <c r="L122" s="48"/>
      <c r="M122" s="47">
        <f t="shared" si="28"/>
        <v>0</v>
      </c>
      <c r="N122" s="48"/>
      <c r="O122" s="67" t="e">
        <f t="shared" si="29"/>
        <v>#DIV/0!</v>
      </c>
      <c r="P122" s="67" t="e">
        <f t="shared" si="30"/>
        <v>#DIV/0!</v>
      </c>
      <c r="Q122" s="62" t="e">
        <f t="shared" si="31"/>
        <v>#DIV/0!</v>
      </c>
      <c r="R122" s="62" t="e">
        <f t="shared" si="32"/>
        <v>#DIV/0!</v>
      </c>
      <c r="S122" s="192" t="str">
        <f t="shared" si="33"/>
        <v>Pass</v>
      </c>
      <c r="T122" s="191"/>
      <c r="U122" s="203"/>
    </row>
    <row r="123" spans="1:31" ht="15" customHeight="1" x14ac:dyDescent="0.25">
      <c r="A123" s="48"/>
      <c r="B123" s="48" t="s">
        <v>934</v>
      </c>
      <c r="D123" s="48"/>
      <c r="E123" s="43" t="s">
        <v>1237</v>
      </c>
      <c r="F123" s="48"/>
      <c r="G123" s="43" t="s">
        <v>1221</v>
      </c>
      <c r="H123" s="62">
        <v>20</v>
      </c>
      <c r="I123" s="47">
        <f t="shared" si="27"/>
        <v>0</v>
      </c>
      <c r="J123" s="43" t="s">
        <v>1228</v>
      </c>
      <c r="K123" s="62"/>
      <c r="L123" s="48"/>
      <c r="M123" s="47">
        <f t="shared" si="28"/>
        <v>0</v>
      </c>
      <c r="N123" s="48"/>
      <c r="O123" s="67" t="e">
        <f t="shared" si="29"/>
        <v>#DIV/0!</v>
      </c>
      <c r="P123" s="67" t="e">
        <f t="shared" si="30"/>
        <v>#DIV/0!</v>
      </c>
      <c r="Q123" s="62" t="e">
        <f t="shared" si="31"/>
        <v>#DIV/0!</v>
      </c>
      <c r="R123" s="62" t="e">
        <f t="shared" si="32"/>
        <v>#DIV/0!</v>
      </c>
      <c r="S123" s="192" t="str">
        <f t="shared" si="33"/>
        <v>Pass</v>
      </c>
      <c r="T123" s="191"/>
      <c r="U123" s="203"/>
    </row>
    <row r="124" spans="1:31" ht="15" customHeight="1" x14ac:dyDescent="0.25">
      <c r="A124" s="48"/>
      <c r="B124" s="48" t="s">
        <v>1119</v>
      </c>
      <c r="D124" s="48"/>
      <c r="E124" s="43" t="s">
        <v>1245</v>
      </c>
      <c r="F124" s="48"/>
      <c r="G124" s="43" t="s">
        <v>1240</v>
      </c>
      <c r="H124" s="62">
        <v>17.600000000000001</v>
      </c>
      <c r="I124" s="47">
        <f t="shared" si="27"/>
        <v>0</v>
      </c>
      <c r="J124" s="43" t="s">
        <v>1244</v>
      </c>
      <c r="K124" s="62"/>
      <c r="L124" s="48"/>
      <c r="M124" s="47">
        <f t="shared" si="28"/>
        <v>0</v>
      </c>
      <c r="N124" s="48"/>
      <c r="O124" s="67" t="e">
        <f t="shared" si="29"/>
        <v>#DIV/0!</v>
      </c>
      <c r="P124" s="67" t="e">
        <f t="shared" si="30"/>
        <v>#DIV/0!</v>
      </c>
      <c r="Q124" s="62" t="e">
        <f t="shared" si="31"/>
        <v>#DIV/0!</v>
      </c>
      <c r="R124" s="62" t="e">
        <f t="shared" si="32"/>
        <v>#DIV/0!</v>
      </c>
      <c r="S124" s="192" t="str">
        <f t="shared" si="33"/>
        <v>Pass</v>
      </c>
      <c r="T124" s="191"/>
      <c r="U124" s="203"/>
    </row>
    <row r="125" spans="1:31" ht="15" customHeight="1" x14ac:dyDescent="0.25">
      <c r="A125" s="48"/>
      <c r="B125" s="48" t="s">
        <v>1119</v>
      </c>
      <c r="D125" s="48"/>
      <c r="E125" s="43" t="s">
        <v>1245</v>
      </c>
      <c r="F125" s="48"/>
      <c r="G125" s="43" t="s">
        <v>1227</v>
      </c>
      <c r="H125" s="62">
        <v>17.600000000000001</v>
      </c>
      <c r="I125" s="47">
        <f t="shared" si="27"/>
        <v>0</v>
      </c>
      <c r="J125" s="43" t="s">
        <v>1244</v>
      </c>
      <c r="K125" s="62"/>
      <c r="L125" s="48"/>
      <c r="M125" s="47">
        <f t="shared" si="28"/>
        <v>0</v>
      </c>
      <c r="N125" s="48"/>
      <c r="O125" s="67" t="e">
        <f t="shared" si="29"/>
        <v>#DIV/0!</v>
      </c>
      <c r="P125" s="67" t="e">
        <f t="shared" si="30"/>
        <v>#DIV/0!</v>
      </c>
      <c r="Q125" s="62" t="e">
        <f t="shared" si="31"/>
        <v>#DIV/0!</v>
      </c>
      <c r="R125" s="62" t="e">
        <f t="shared" si="32"/>
        <v>#DIV/0!</v>
      </c>
      <c r="S125" s="192" t="str">
        <f t="shared" si="33"/>
        <v>Pass</v>
      </c>
      <c r="T125" s="191"/>
      <c r="U125" s="203"/>
      <c r="V125" s="120"/>
      <c r="W125" s="120"/>
      <c r="X125" s="120"/>
      <c r="Y125" s="120"/>
      <c r="AB125" s="120"/>
      <c r="AC125" s="66"/>
      <c r="AD125" s="66"/>
      <c r="AE125" s="66"/>
    </row>
    <row r="126" spans="1:31" ht="15" customHeight="1" x14ac:dyDescent="0.25">
      <c r="A126" s="48"/>
      <c r="B126" s="48" t="s">
        <v>1119</v>
      </c>
      <c r="D126" s="48"/>
      <c r="E126" s="43" t="s">
        <v>1245</v>
      </c>
      <c r="F126" s="48"/>
      <c r="G126" s="43" t="s">
        <v>1227</v>
      </c>
      <c r="H126" s="62">
        <v>17.600000000000001</v>
      </c>
      <c r="I126" s="47">
        <f t="shared" si="27"/>
        <v>0</v>
      </c>
      <c r="J126" s="43" t="s">
        <v>1246</v>
      </c>
      <c r="K126" s="62"/>
      <c r="L126" s="48"/>
      <c r="M126" s="47">
        <f t="shared" si="28"/>
        <v>0</v>
      </c>
      <c r="N126" s="48"/>
      <c r="O126" s="67" t="e">
        <f t="shared" si="29"/>
        <v>#DIV/0!</v>
      </c>
      <c r="P126" s="67" t="e">
        <f t="shared" si="30"/>
        <v>#DIV/0!</v>
      </c>
      <c r="Q126" s="62" t="e">
        <f t="shared" si="31"/>
        <v>#DIV/0!</v>
      </c>
      <c r="R126" s="62" t="e">
        <f t="shared" si="32"/>
        <v>#DIV/0!</v>
      </c>
      <c r="S126" s="192" t="str">
        <f t="shared" si="33"/>
        <v>Pass</v>
      </c>
      <c r="T126" s="191"/>
      <c r="U126" s="203"/>
      <c r="V126" s="120"/>
      <c r="W126" s="120"/>
      <c r="X126" s="120"/>
      <c r="Y126" s="120"/>
      <c r="AB126" s="120"/>
      <c r="AC126" s="121"/>
      <c r="AD126" s="121"/>
      <c r="AE126" s="121"/>
    </row>
    <row r="127" spans="1:31" ht="15" customHeight="1" x14ac:dyDescent="0.25">
      <c r="A127" s="48"/>
      <c r="B127" s="48" t="s">
        <v>1119</v>
      </c>
      <c r="D127" s="48"/>
      <c r="E127" s="43" t="s">
        <v>1245</v>
      </c>
      <c r="F127" s="48"/>
      <c r="G127" s="43" t="s">
        <v>1227</v>
      </c>
      <c r="H127" s="62">
        <v>17.600000000000001</v>
      </c>
      <c r="I127" s="47">
        <f t="shared" si="27"/>
        <v>0</v>
      </c>
      <c r="J127" s="43" t="s">
        <v>1246</v>
      </c>
      <c r="K127" s="62"/>
      <c r="L127" s="48"/>
      <c r="M127" s="47">
        <f t="shared" si="28"/>
        <v>0</v>
      </c>
      <c r="N127" s="48"/>
      <c r="O127" s="67" t="e">
        <f t="shared" si="29"/>
        <v>#DIV/0!</v>
      </c>
      <c r="P127" s="67" t="e">
        <f t="shared" si="30"/>
        <v>#DIV/0!</v>
      </c>
      <c r="Q127" s="62" t="e">
        <f t="shared" si="31"/>
        <v>#DIV/0!</v>
      </c>
      <c r="R127" s="62" t="e">
        <f t="shared" si="32"/>
        <v>#DIV/0!</v>
      </c>
      <c r="S127" s="192" t="str">
        <f t="shared" si="33"/>
        <v>Pass</v>
      </c>
      <c r="T127" s="191"/>
      <c r="U127" s="203"/>
      <c r="V127" s="120"/>
      <c r="W127" s="120"/>
      <c r="X127" s="120"/>
      <c r="Y127" s="120"/>
      <c r="AB127" s="120"/>
      <c r="AC127" s="121"/>
      <c r="AD127" s="121"/>
      <c r="AE127" s="121"/>
    </row>
    <row r="128" spans="1:31" ht="15" customHeight="1" x14ac:dyDescent="0.25">
      <c r="A128" s="48"/>
      <c r="B128" s="48" t="s">
        <v>1201</v>
      </c>
      <c r="D128" s="48"/>
      <c r="E128" s="43" t="s">
        <v>1230</v>
      </c>
      <c r="F128" s="48"/>
      <c r="G128" s="43" t="s">
        <v>1227</v>
      </c>
      <c r="H128" s="62">
        <v>20</v>
      </c>
      <c r="I128" s="47">
        <f t="shared" si="27"/>
        <v>0</v>
      </c>
      <c r="J128" s="43" t="s">
        <v>1226</v>
      </c>
      <c r="K128" s="62"/>
      <c r="L128" s="48"/>
      <c r="M128" s="47">
        <f t="shared" si="28"/>
        <v>0</v>
      </c>
      <c r="N128" s="48"/>
      <c r="O128" s="67" t="e">
        <f t="shared" si="29"/>
        <v>#DIV/0!</v>
      </c>
      <c r="P128" s="67" t="e">
        <f t="shared" si="30"/>
        <v>#DIV/0!</v>
      </c>
      <c r="Q128" s="62" t="e">
        <f t="shared" si="31"/>
        <v>#DIV/0!</v>
      </c>
      <c r="R128" s="62" t="e">
        <f t="shared" si="32"/>
        <v>#DIV/0!</v>
      </c>
      <c r="S128" s="192" t="str">
        <f t="shared" si="33"/>
        <v>Pass</v>
      </c>
      <c r="T128" s="191"/>
      <c r="U128" s="203"/>
      <c r="V128" s="120"/>
      <c r="W128" s="120"/>
      <c r="X128" s="120"/>
      <c r="Y128" s="120"/>
      <c r="AB128" s="120"/>
      <c r="AC128" s="121"/>
      <c r="AD128" s="121"/>
      <c r="AE128" s="121"/>
    </row>
    <row r="129" spans="1:31" ht="15" customHeight="1" x14ac:dyDescent="0.25">
      <c r="A129" s="48"/>
      <c r="B129" s="48" t="s">
        <v>1201</v>
      </c>
      <c r="D129" s="48"/>
      <c r="E129" s="43" t="s">
        <v>1230</v>
      </c>
      <c r="F129" s="48"/>
      <c r="G129" s="43" t="s">
        <v>1227</v>
      </c>
      <c r="H129" s="62">
        <v>20</v>
      </c>
      <c r="I129" s="47">
        <f t="shared" si="27"/>
        <v>0</v>
      </c>
      <c r="J129" s="43" t="s">
        <v>1226</v>
      </c>
      <c r="K129" s="62"/>
      <c r="L129" s="48"/>
      <c r="M129" s="47">
        <f t="shared" si="28"/>
        <v>0</v>
      </c>
      <c r="N129" s="48"/>
      <c r="O129" s="67" t="e">
        <f t="shared" si="29"/>
        <v>#DIV/0!</v>
      </c>
      <c r="P129" s="67" t="e">
        <f t="shared" si="30"/>
        <v>#DIV/0!</v>
      </c>
      <c r="Q129" s="62" t="e">
        <f t="shared" si="31"/>
        <v>#DIV/0!</v>
      </c>
      <c r="R129" s="62" t="e">
        <f t="shared" si="32"/>
        <v>#DIV/0!</v>
      </c>
      <c r="S129" s="192" t="str">
        <f t="shared" si="33"/>
        <v>Pass</v>
      </c>
      <c r="T129" s="191"/>
      <c r="U129" s="203"/>
      <c r="V129" s="120"/>
      <c r="W129" s="120"/>
      <c r="X129" s="120"/>
      <c r="Y129" s="120"/>
      <c r="AB129" s="120"/>
      <c r="AC129" s="121"/>
      <c r="AD129" s="121"/>
      <c r="AE129" s="121"/>
    </row>
    <row r="130" spans="1:31" ht="15" customHeight="1" x14ac:dyDescent="0.25">
      <c r="A130" s="48"/>
      <c r="B130" s="48" t="s">
        <v>941</v>
      </c>
      <c r="D130" s="48"/>
      <c r="E130" s="43" t="s">
        <v>1229</v>
      </c>
      <c r="F130" s="48"/>
      <c r="G130" s="43" t="s">
        <v>1221</v>
      </c>
      <c r="H130" s="62">
        <v>15</v>
      </c>
      <c r="I130" s="47">
        <f t="shared" si="27"/>
        <v>0</v>
      </c>
      <c r="J130" s="43" t="s">
        <v>1228</v>
      </c>
      <c r="K130" s="62"/>
      <c r="L130" s="48"/>
      <c r="M130" s="47">
        <f t="shared" si="28"/>
        <v>0</v>
      </c>
      <c r="N130" s="48"/>
      <c r="O130" s="67" t="e">
        <f t="shared" si="29"/>
        <v>#DIV/0!</v>
      </c>
      <c r="P130" s="67" t="e">
        <f t="shared" si="30"/>
        <v>#DIV/0!</v>
      </c>
      <c r="Q130" s="62" t="e">
        <f t="shared" si="31"/>
        <v>#DIV/0!</v>
      </c>
      <c r="R130" s="62" t="e">
        <f t="shared" si="32"/>
        <v>#DIV/0!</v>
      </c>
      <c r="S130" s="192" t="str">
        <f t="shared" si="33"/>
        <v>Pass</v>
      </c>
      <c r="T130" s="191"/>
      <c r="U130" s="203"/>
      <c r="V130" s="69"/>
      <c r="W130" s="69"/>
      <c r="X130" s="69"/>
      <c r="Y130" s="69"/>
      <c r="AB130" s="69"/>
      <c r="AC130" s="71"/>
      <c r="AD130" s="71"/>
      <c r="AE130" s="71"/>
    </row>
    <row r="131" spans="1:31" ht="15" customHeight="1" x14ac:dyDescent="0.25">
      <c r="A131" s="48"/>
      <c r="B131" s="48" t="s">
        <v>941</v>
      </c>
      <c r="D131" s="48"/>
      <c r="E131" s="43" t="s">
        <v>1229</v>
      </c>
      <c r="F131" s="48"/>
      <c r="G131" s="43" t="s">
        <v>1221</v>
      </c>
      <c r="H131" s="62">
        <v>15</v>
      </c>
      <c r="I131" s="47">
        <f t="shared" si="27"/>
        <v>0</v>
      </c>
      <c r="J131" s="43" t="s">
        <v>1228</v>
      </c>
      <c r="K131" s="62"/>
      <c r="L131" s="48"/>
      <c r="M131" s="47">
        <f t="shared" si="28"/>
        <v>0</v>
      </c>
      <c r="N131" s="48"/>
      <c r="O131" s="67" t="e">
        <f t="shared" si="29"/>
        <v>#DIV/0!</v>
      </c>
      <c r="P131" s="67" t="e">
        <f t="shared" si="30"/>
        <v>#DIV/0!</v>
      </c>
      <c r="Q131" s="62" t="e">
        <f t="shared" si="31"/>
        <v>#DIV/0!</v>
      </c>
      <c r="R131" s="62" t="e">
        <f t="shared" si="32"/>
        <v>#DIV/0!</v>
      </c>
      <c r="S131" s="192" t="str">
        <f t="shared" si="33"/>
        <v>Pass</v>
      </c>
      <c r="T131" s="191"/>
      <c r="U131" s="203"/>
      <c r="V131" s="69"/>
      <c r="W131" s="69"/>
      <c r="X131" s="69"/>
      <c r="Y131" s="69"/>
      <c r="AB131" s="69"/>
      <c r="AC131" s="71"/>
      <c r="AD131" s="71"/>
      <c r="AE131" s="71"/>
    </row>
    <row r="132" spans="1:31" ht="15" customHeight="1" x14ac:dyDescent="0.25">
      <c r="A132" s="48"/>
      <c r="B132" s="48" t="s">
        <v>946</v>
      </c>
      <c r="D132" s="48"/>
      <c r="E132" s="43" t="s">
        <v>1229</v>
      </c>
      <c r="F132" s="48"/>
      <c r="G132" s="43" t="s">
        <v>1227</v>
      </c>
      <c r="H132" s="62">
        <v>20</v>
      </c>
      <c r="I132" s="47">
        <f t="shared" si="27"/>
        <v>0</v>
      </c>
      <c r="J132" s="43" t="s">
        <v>1228</v>
      </c>
      <c r="K132" s="62"/>
      <c r="L132" s="48"/>
      <c r="M132" s="47">
        <f t="shared" si="28"/>
        <v>0</v>
      </c>
      <c r="N132" s="48"/>
      <c r="O132" s="67" t="e">
        <f t="shared" si="29"/>
        <v>#DIV/0!</v>
      </c>
      <c r="P132" s="67" t="e">
        <f t="shared" si="30"/>
        <v>#DIV/0!</v>
      </c>
      <c r="Q132" s="62" t="e">
        <f t="shared" si="31"/>
        <v>#DIV/0!</v>
      </c>
      <c r="R132" s="62" t="e">
        <f t="shared" si="32"/>
        <v>#DIV/0!</v>
      </c>
      <c r="S132" s="192" t="str">
        <f t="shared" si="33"/>
        <v>Pass</v>
      </c>
      <c r="T132" s="191"/>
      <c r="U132" s="203"/>
      <c r="V132" s="69"/>
      <c r="W132" s="69"/>
      <c r="X132" s="69"/>
      <c r="Y132" s="69"/>
      <c r="AB132" s="69"/>
      <c r="AC132" s="66"/>
      <c r="AD132" s="66"/>
      <c r="AE132" s="66"/>
    </row>
    <row r="133" spans="1:31" ht="15" customHeight="1" x14ac:dyDescent="0.25">
      <c r="A133" s="48"/>
      <c r="B133" s="48" t="s">
        <v>946</v>
      </c>
      <c r="D133" s="48"/>
      <c r="E133" s="43" t="s">
        <v>1229</v>
      </c>
      <c r="F133" s="48"/>
      <c r="G133" s="43" t="s">
        <v>1227</v>
      </c>
      <c r="H133" s="62">
        <v>20</v>
      </c>
      <c r="I133" s="47">
        <f t="shared" si="27"/>
        <v>0</v>
      </c>
      <c r="J133" s="43" t="s">
        <v>1228</v>
      </c>
      <c r="K133" s="62"/>
      <c r="L133" s="48"/>
      <c r="M133" s="47">
        <f t="shared" si="28"/>
        <v>0</v>
      </c>
      <c r="N133" s="48"/>
      <c r="O133" s="67" t="e">
        <f t="shared" si="29"/>
        <v>#DIV/0!</v>
      </c>
      <c r="P133" s="67" t="e">
        <f t="shared" si="30"/>
        <v>#DIV/0!</v>
      </c>
      <c r="Q133" s="62" t="e">
        <f t="shared" si="31"/>
        <v>#DIV/0!</v>
      </c>
      <c r="R133" s="62" t="e">
        <f t="shared" si="32"/>
        <v>#DIV/0!</v>
      </c>
      <c r="S133" s="192" t="str">
        <f t="shared" si="33"/>
        <v>Pass</v>
      </c>
      <c r="T133" s="191"/>
      <c r="U133" s="203"/>
      <c r="V133" s="69"/>
      <c r="W133" s="69"/>
      <c r="X133" s="69"/>
      <c r="Y133" s="69"/>
      <c r="AB133" s="69"/>
      <c r="AC133" s="70"/>
      <c r="AD133" s="70"/>
      <c r="AE133" s="70"/>
    </row>
    <row r="134" spans="1:31" ht="15" customHeight="1" x14ac:dyDescent="0.25">
      <c r="A134" s="48"/>
      <c r="B134" s="48" t="s">
        <v>951</v>
      </c>
      <c r="D134" s="48"/>
      <c r="E134" s="43" t="s">
        <v>1229</v>
      </c>
      <c r="F134" s="48"/>
      <c r="G134" s="43" t="s">
        <v>1221</v>
      </c>
      <c r="H134" s="62">
        <v>28</v>
      </c>
      <c r="I134" s="47">
        <f t="shared" si="27"/>
        <v>0</v>
      </c>
      <c r="J134" s="43" t="s">
        <v>1228</v>
      </c>
      <c r="K134" s="62"/>
      <c r="L134" s="48"/>
      <c r="M134" s="64">
        <f t="shared" si="28"/>
        <v>0</v>
      </c>
      <c r="N134" s="48"/>
      <c r="O134" s="67" t="e">
        <f t="shared" si="29"/>
        <v>#DIV/0!</v>
      </c>
      <c r="P134" s="67" t="e">
        <f t="shared" si="30"/>
        <v>#DIV/0!</v>
      </c>
      <c r="Q134" s="62" t="e">
        <f t="shared" si="31"/>
        <v>#DIV/0!</v>
      </c>
      <c r="R134" s="62" t="e">
        <f t="shared" si="32"/>
        <v>#DIV/0!</v>
      </c>
      <c r="S134" s="192" t="str">
        <f t="shared" si="33"/>
        <v>Pass</v>
      </c>
      <c r="T134" s="191"/>
      <c r="U134" s="203"/>
      <c r="V134" s="69"/>
      <c r="W134" s="69"/>
      <c r="X134" s="69"/>
      <c r="Y134" s="69"/>
      <c r="AB134" s="69"/>
      <c r="AC134" s="131"/>
      <c r="AD134" s="131"/>
      <c r="AE134" s="131"/>
    </row>
    <row r="135" spans="1:31" ht="15" customHeight="1" x14ac:dyDescent="0.25">
      <c r="A135" s="48"/>
      <c r="B135" s="48" t="s">
        <v>951</v>
      </c>
      <c r="D135" s="48"/>
      <c r="E135" s="43" t="s">
        <v>1229</v>
      </c>
      <c r="F135" s="48"/>
      <c r="G135" s="43" t="s">
        <v>1227</v>
      </c>
      <c r="H135" s="62">
        <v>28</v>
      </c>
      <c r="I135" s="64">
        <f t="shared" si="27"/>
        <v>0</v>
      </c>
      <c r="J135" s="43" t="s">
        <v>1228</v>
      </c>
      <c r="K135" s="62"/>
      <c r="L135" s="48"/>
      <c r="M135" s="64">
        <f t="shared" si="28"/>
        <v>0</v>
      </c>
      <c r="N135" s="48"/>
      <c r="O135" s="67" t="e">
        <f t="shared" si="29"/>
        <v>#DIV/0!</v>
      </c>
      <c r="P135" s="67" t="e">
        <f t="shared" si="30"/>
        <v>#DIV/0!</v>
      </c>
      <c r="Q135" s="62" t="e">
        <f t="shared" si="31"/>
        <v>#DIV/0!</v>
      </c>
      <c r="R135" s="62" t="e">
        <f t="shared" si="32"/>
        <v>#DIV/0!</v>
      </c>
      <c r="S135" s="192" t="str">
        <f t="shared" si="33"/>
        <v>Pass</v>
      </c>
      <c r="T135" s="191"/>
      <c r="U135" s="203"/>
      <c r="V135" s="69"/>
      <c r="W135" s="69"/>
      <c r="X135" s="69"/>
      <c r="Y135" s="69"/>
      <c r="AB135" s="69"/>
      <c r="AC135" s="133"/>
      <c r="AD135" s="133"/>
      <c r="AE135" s="133"/>
    </row>
    <row r="136" spans="1:31" ht="15" customHeight="1" x14ac:dyDescent="0.25">
      <c r="A136" s="48"/>
      <c r="B136" s="48" t="s">
        <v>1194</v>
      </c>
      <c r="D136" s="48"/>
      <c r="E136" s="43" t="s">
        <v>1237</v>
      </c>
      <c r="F136" s="48"/>
      <c r="G136" s="43" t="s">
        <v>1227</v>
      </c>
      <c r="H136" s="62">
        <v>22.1</v>
      </c>
      <c r="I136" s="47">
        <f t="shared" si="27"/>
        <v>0</v>
      </c>
      <c r="J136" s="43" t="s">
        <v>1222</v>
      </c>
      <c r="K136" s="62"/>
      <c r="L136" s="48"/>
      <c r="M136" s="47">
        <f t="shared" si="28"/>
        <v>0</v>
      </c>
      <c r="N136" s="48"/>
      <c r="O136" s="67" t="e">
        <f t="shared" si="29"/>
        <v>#DIV/0!</v>
      </c>
      <c r="P136" s="67" t="e">
        <f t="shared" si="30"/>
        <v>#DIV/0!</v>
      </c>
      <c r="Q136" s="62" t="e">
        <f t="shared" si="31"/>
        <v>#DIV/0!</v>
      </c>
      <c r="R136" s="62" t="e">
        <f t="shared" si="32"/>
        <v>#DIV/0!</v>
      </c>
      <c r="S136" s="192" t="str">
        <f t="shared" si="33"/>
        <v>Pass</v>
      </c>
      <c r="T136" s="191"/>
      <c r="U136" s="203"/>
      <c r="V136" s="69"/>
      <c r="W136" s="69"/>
      <c r="X136" s="69"/>
      <c r="Y136" s="69"/>
      <c r="AB136" s="69"/>
      <c r="AC136" s="69"/>
      <c r="AD136" s="69"/>
      <c r="AE136" s="69"/>
    </row>
    <row r="137" spans="1:31" ht="15" customHeight="1" x14ac:dyDescent="0.25">
      <c r="A137" s="48"/>
      <c r="B137" s="48" t="s">
        <v>1194</v>
      </c>
      <c r="D137" s="48"/>
      <c r="E137" s="43" t="s">
        <v>1237</v>
      </c>
      <c r="F137" s="48"/>
      <c r="G137" s="43" t="s">
        <v>1227</v>
      </c>
      <c r="H137" s="62">
        <v>22.1</v>
      </c>
      <c r="I137" s="47">
        <f t="shared" si="27"/>
        <v>0</v>
      </c>
      <c r="J137" s="43" t="s">
        <v>1222</v>
      </c>
      <c r="K137" s="62"/>
      <c r="L137" s="48"/>
      <c r="M137" s="47">
        <f t="shared" si="28"/>
        <v>0</v>
      </c>
      <c r="N137" s="48"/>
      <c r="O137" s="67" t="e">
        <f t="shared" si="29"/>
        <v>#DIV/0!</v>
      </c>
      <c r="P137" s="67" t="e">
        <f t="shared" si="30"/>
        <v>#DIV/0!</v>
      </c>
      <c r="Q137" s="62" t="e">
        <f t="shared" si="31"/>
        <v>#DIV/0!</v>
      </c>
      <c r="R137" s="62" t="e">
        <f t="shared" si="32"/>
        <v>#DIV/0!</v>
      </c>
      <c r="S137" s="192" t="str">
        <f t="shared" si="33"/>
        <v>Pass</v>
      </c>
      <c r="T137" s="191"/>
      <c r="U137" s="203"/>
      <c r="V137" s="69"/>
      <c r="W137" s="69"/>
      <c r="X137" s="69"/>
      <c r="Y137" s="69"/>
      <c r="AB137" s="69"/>
      <c r="AC137" s="69"/>
      <c r="AD137" s="69"/>
      <c r="AE137" s="69"/>
    </row>
    <row r="138" spans="1:31" ht="15" customHeight="1" x14ac:dyDescent="0.25">
      <c r="A138" s="48"/>
      <c r="B138" s="48" t="s">
        <v>958</v>
      </c>
      <c r="D138" s="48"/>
      <c r="E138" s="43" t="s">
        <v>1247</v>
      </c>
      <c r="F138" s="48"/>
      <c r="G138" s="43" t="s">
        <v>1221</v>
      </c>
      <c r="H138" s="62">
        <v>32.9</v>
      </c>
      <c r="I138" s="47">
        <f t="shared" si="27"/>
        <v>0</v>
      </c>
      <c r="J138" s="43" t="s">
        <v>1228</v>
      </c>
      <c r="K138" s="62"/>
      <c r="L138" s="48"/>
      <c r="M138" s="47">
        <f t="shared" si="28"/>
        <v>0</v>
      </c>
      <c r="N138" s="48"/>
      <c r="O138" s="67" t="e">
        <f t="shared" si="29"/>
        <v>#DIV/0!</v>
      </c>
      <c r="P138" s="67" t="e">
        <f t="shared" si="30"/>
        <v>#DIV/0!</v>
      </c>
      <c r="Q138" s="62" t="e">
        <f t="shared" si="31"/>
        <v>#DIV/0!</v>
      </c>
      <c r="R138" s="62" t="e">
        <f t="shared" si="32"/>
        <v>#DIV/0!</v>
      </c>
      <c r="S138" s="192" t="str">
        <f t="shared" si="33"/>
        <v>Pass</v>
      </c>
      <c r="T138" s="191"/>
      <c r="U138" s="203"/>
      <c r="V138" s="69"/>
      <c r="W138" s="69"/>
      <c r="X138" s="69"/>
      <c r="Y138" s="69"/>
      <c r="AB138" s="69"/>
      <c r="AC138" s="71"/>
      <c r="AD138" s="71"/>
      <c r="AE138" s="71"/>
    </row>
    <row r="139" spans="1:31" ht="15" customHeight="1" x14ac:dyDescent="0.25">
      <c r="A139" s="48"/>
      <c r="B139" s="48" t="s">
        <v>958</v>
      </c>
      <c r="D139" s="48"/>
      <c r="E139" s="43" t="s">
        <v>1247</v>
      </c>
      <c r="F139" s="48"/>
      <c r="G139" s="43" t="s">
        <v>1221</v>
      </c>
      <c r="H139" s="62">
        <v>32.9</v>
      </c>
      <c r="I139" s="47">
        <f t="shared" si="27"/>
        <v>0</v>
      </c>
      <c r="J139" s="43" t="s">
        <v>1228</v>
      </c>
      <c r="K139" s="62"/>
      <c r="L139" s="48"/>
      <c r="M139" s="47">
        <f t="shared" si="28"/>
        <v>0</v>
      </c>
      <c r="N139" s="48"/>
      <c r="O139" s="67" t="e">
        <f t="shared" si="29"/>
        <v>#DIV/0!</v>
      </c>
      <c r="P139" s="67" t="e">
        <f t="shared" si="30"/>
        <v>#DIV/0!</v>
      </c>
      <c r="Q139" s="62" t="e">
        <f t="shared" si="31"/>
        <v>#DIV/0!</v>
      </c>
      <c r="R139" s="62" t="e">
        <f t="shared" si="32"/>
        <v>#DIV/0!</v>
      </c>
      <c r="S139" s="192" t="str">
        <f t="shared" si="33"/>
        <v>Pass</v>
      </c>
      <c r="T139" s="191"/>
      <c r="U139" s="203"/>
      <c r="V139" s="69"/>
      <c r="W139" s="69"/>
      <c r="X139" s="69"/>
      <c r="Y139" s="69"/>
      <c r="AB139" s="69"/>
      <c r="AC139" s="69"/>
    </row>
    <row r="140" spans="1:31" ht="15" customHeight="1" x14ac:dyDescent="0.25">
      <c r="A140" s="48"/>
      <c r="B140" s="48" t="s">
        <v>968</v>
      </c>
      <c r="D140" s="48"/>
      <c r="E140" s="43" t="s">
        <v>1233</v>
      </c>
      <c r="F140" s="48"/>
      <c r="G140" s="43" t="s">
        <v>1221</v>
      </c>
      <c r="H140" s="62">
        <v>15</v>
      </c>
      <c r="I140" s="47">
        <f t="shared" si="27"/>
        <v>0</v>
      </c>
      <c r="J140" s="43" t="s">
        <v>1228</v>
      </c>
      <c r="K140" s="62"/>
      <c r="L140" s="48"/>
      <c r="M140" s="47">
        <f t="shared" si="28"/>
        <v>0</v>
      </c>
      <c r="N140" s="48"/>
      <c r="O140" s="67" t="e">
        <f t="shared" si="29"/>
        <v>#DIV/0!</v>
      </c>
      <c r="P140" s="67" t="e">
        <f t="shared" si="30"/>
        <v>#DIV/0!</v>
      </c>
      <c r="Q140" s="62" t="e">
        <f t="shared" si="31"/>
        <v>#DIV/0!</v>
      </c>
      <c r="R140" s="62" t="e">
        <f t="shared" si="32"/>
        <v>#DIV/0!</v>
      </c>
      <c r="S140" s="192" t="str">
        <f t="shared" si="33"/>
        <v>Pass</v>
      </c>
      <c r="T140" s="191"/>
      <c r="U140" s="203"/>
      <c r="V140" s="69"/>
      <c r="W140" s="69"/>
      <c r="X140" s="69"/>
      <c r="Y140" s="69"/>
      <c r="AB140" s="69"/>
      <c r="AC140" s="69"/>
    </row>
    <row r="141" spans="1:31" s="52" customFormat="1" ht="15" customHeight="1" x14ac:dyDescent="0.25">
      <c r="A141" s="48"/>
      <c r="B141" s="48" t="s">
        <v>968</v>
      </c>
      <c r="D141" s="48"/>
      <c r="E141" s="43" t="s">
        <v>1233</v>
      </c>
      <c r="F141" s="48"/>
      <c r="G141" s="43" t="s">
        <v>1221</v>
      </c>
      <c r="H141" s="62">
        <v>15</v>
      </c>
      <c r="I141" s="47">
        <f t="shared" si="27"/>
        <v>0</v>
      </c>
      <c r="J141" s="43" t="s">
        <v>1228</v>
      </c>
      <c r="K141" s="62"/>
      <c r="L141" s="48"/>
      <c r="M141" s="47">
        <f t="shared" si="28"/>
        <v>0</v>
      </c>
      <c r="N141" s="48"/>
      <c r="O141" s="67" t="e">
        <f t="shared" si="29"/>
        <v>#DIV/0!</v>
      </c>
      <c r="P141" s="67" t="e">
        <f t="shared" si="30"/>
        <v>#DIV/0!</v>
      </c>
      <c r="Q141" s="62" t="e">
        <f t="shared" si="31"/>
        <v>#DIV/0!</v>
      </c>
      <c r="R141" s="62" t="e">
        <f t="shared" si="32"/>
        <v>#DIV/0!</v>
      </c>
      <c r="S141" s="192" t="str">
        <f t="shared" si="33"/>
        <v>Pass</v>
      </c>
      <c r="T141" s="191"/>
      <c r="U141" s="203"/>
    </row>
    <row r="142" spans="1:31" s="52" customFormat="1" ht="15" customHeight="1" x14ac:dyDescent="0.25">
      <c r="A142" s="48"/>
      <c r="B142" s="48" t="s">
        <v>1168</v>
      </c>
      <c r="D142" s="48"/>
      <c r="E142" s="43" t="s">
        <v>1237</v>
      </c>
      <c r="F142" s="48"/>
      <c r="G142" s="43" t="s">
        <v>1221</v>
      </c>
      <c r="H142" s="62">
        <v>30.4</v>
      </c>
      <c r="I142" s="47">
        <f t="shared" si="27"/>
        <v>0</v>
      </c>
      <c r="J142" s="43" t="s">
        <v>1228</v>
      </c>
      <c r="K142" s="62"/>
      <c r="L142" s="48"/>
      <c r="M142" s="47">
        <f t="shared" si="28"/>
        <v>0</v>
      </c>
      <c r="N142" s="48"/>
      <c r="O142" s="67" t="e">
        <f t="shared" si="29"/>
        <v>#DIV/0!</v>
      </c>
      <c r="P142" s="67" t="e">
        <f t="shared" si="30"/>
        <v>#DIV/0!</v>
      </c>
      <c r="Q142" s="62" t="e">
        <f t="shared" si="31"/>
        <v>#DIV/0!</v>
      </c>
      <c r="R142" s="62" t="e">
        <f t="shared" si="32"/>
        <v>#DIV/0!</v>
      </c>
      <c r="S142" s="192" t="str">
        <f t="shared" si="33"/>
        <v>Pass</v>
      </c>
      <c r="T142" s="191"/>
      <c r="U142" s="203"/>
    </row>
    <row r="143" spans="1:31" s="52" customFormat="1" ht="15" customHeight="1" x14ac:dyDescent="0.25">
      <c r="A143" s="48"/>
      <c r="B143" s="48" t="s">
        <v>1168</v>
      </c>
      <c r="D143" s="48"/>
      <c r="E143" s="43" t="s">
        <v>1237</v>
      </c>
      <c r="F143" s="48"/>
      <c r="G143" s="43" t="s">
        <v>1221</v>
      </c>
      <c r="H143" s="62">
        <v>30.4</v>
      </c>
      <c r="I143" s="47">
        <f t="shared" si="27"/>
        <v>0</v>
      </c>
      <c r="J143" s="43" t="s">
        <v>1228</v>
      </c>
      <c r="K143" s="62"/>
      <c r="L143" s="48"/>
      <c r="M143" s="47">
        <f t="shared" si="28"/>
        <v>0</v>
      </c>
      <c r="N143" s="48"/>
      <c r="O143" s="67" t="e">
        <f t="shared" si="29"/>
        <v>#DIV/0!</v>
      </c>
      <c r="P143" s="67" t="e">
        <f t="shared" si="30"/>
        <v>#DIV/0!</v>
      </c>
      <c r="Q143" s="62" t="e">
        <f t="shared" si="31"/>
        <v>#DIV/0!</v>
      </c>
      <c r="R143" s="62" t="e">
        <f t="shared" si="32"/>
        <v>#DIV/0!</v>
      </c>
      <c r="S143" s="192" t="str">
        <f t="shared" si="33"/>
        <v>Pass</v>
      </c>
      <c r="T143" s="191"/>
      <c r="U143" s="203"/>
    </row>
    <row r="144" spans="1:31" s="52" customFormat="1" ht="15" customHeight="1" x14ac:dyDescent="0.25">
      <c r="A144" s="48"/>
      <c r="B144" s="48" t="s">
        <v>973</v>
      </c>
      <c r="D144" s="48"/>
      <c r="E144" s="43" t="s">
        <v>1220</v>
      </c>
      <c r="F144" s="48"/>
      <c r="G144" s="43" t="s">
        <v>1221</v>
      </c>
      <c r="H144" s="62">
        <v>15</v>
      </c>
      <c r="I144" s="47">
        <f t="shared" si="27"/>
        <v>0</v>
      </c>
      <c r="J144" s="43" t="s">
        <v>1228</v>
      </c>
      <c r="K144" s="62"/>
      <c r="L144" s="48"/>
      <c r="M144" s="47">
        <f t="shared" si="28"/>
        <v>0</v>
      </c>
      <c r="N144" s="48"/>
      <c r="O144" s="67" t="e">
        <f t="shared" si="29"/>
        <v>#DIV/0!</v>
      </c>
      <c r="P144" s="67" t="e">
        <f t="shared" si="30"/>
        <v>#DIV/0!</v>
      </c>
      <c r="Q144" s="62" t="e">
        <f t="shared" si="31"/>
        <v>#DIV/0!</v>
      </c>
      <c r="R144" s="62" t="e">
        <f t="shared" si="32"/>
        <v>#DIV/0!</v>
      </c>
      <c r="S144" s="192" t="str">
        <f t="shared" si="33"/>
        <v>Pass</v>
      </c>
      <c r="T144" s="191"/>
      <c r="U144" s="203"/>
    </row>
    <row r="145" spans="1:21" s="52" customFormat="1" ht="15" customHeight="1" x14ac:dyDescent="0.25">
      <c r="A145" s="48"/>
      <c r="B145" s="48" t="s">
        <v>973</v>
      </c>
      <c r="D145" s="48"/>
      <c r="E145" s="43" t="s">
        <v>1220</v>
      </c>
      <c r="F145" s="48"/>
      <c r="G145" s="43" t="s">
        <v>1221</v>
      </c>
      <c r="H145" s="62">
        <v>15</v>
      </c>
      <c r="I145" s="47">
        <f t="shared" si="27"/>
        <v>0</v>
      </c>
      <c r="J145" s="43" t="s">
        <v>1228</v>
      </c>
      <c r="K145" s="62"/>
      <c r="L145" s="48"/>
      <c r="M145" s="47">
        <f t="shared" si="28"/>
        <v>0</v>
      </c>
      <c r="N145" s="48"/>
      <c r="O145" s="67" t="e">
        <f t="shared" si="29"/>
        <v>#DIV/0!</v>
      </c>
      <c r="P145" s="67" t="e">
        <f t="shared" si="30"/>
        <v>#DIV/0!</v>
      </c>
      <c r="Q145" s="62" t="e">
        <f t="shared" si="31"/>
        <v>#DIV/0!</v>
      </c>
      <c r="R145" s="62" t="e">
        <f t="shared" si="32"/>
        <v>#DIV/0!</v>
      </c>
      <c r="S145" s="192" t="str">
        <f t="shared" si="33"/>
        <v>Pass</v>
      </c>
      <c r="T145" s="191"/>
      <c r="U145" s="203"/>
    </row>
    <row r="146" spans="1:21" s="52" customFormat="1" ht="15" customHeight="1" x14ac:dyDescent="0.25">
      <c r="A146" s="48"/>
      <c r="B146" s="48" t="s">
        <v>973</v>
      </c>
      <c r="D146" s="48"/>
      <c r="E146" s="43" t="s">
        <v>1220</v>
      </c>
      <c r="F146" s="48"/>
      <c r="G146" s="43" t="s">
        <v>1221</v>
      </c>
      <c r="H146" s="62">
        <v>15</v>
      </c>
      <c r="I146" s="47">
        <f t="shared" si="27"/>
        <v>0</v>
      </c>
      <c r="J146" s="43" t="s">
        <v>1228</v>
      </c>
      <c r="K146" s="62"/>
      <c r="L146" s="48"/>
      <c r="M146" s="47">
        <f t="shared" si="28"/>
        <v>0</v>
      </c>
      <c r="N146" s="48"/>
      <c r="O146" s="67" t="e">
        <f t="shared" si="29"/>
        <v>#DIV/0!</v>
      </c>
      <c r="P146" s="67" t="e">
        <f t="shared" si="30"/>
        <v>#DIV/0!</v>
      </c>
      <c r="Q146" s="62" t="e">
        <f t="shared" si="31"/>
        <v>#DIV/0!</v>
      </c>
      <c r="R146" s="62" t="e">
        <f t="shared" si="32"/>
        <v>#DIV/0!</v>
      </c>
      <c r="S146" s="192" t="str">
        <f t="shared" si="33"/>
        <v>Pass</v>
      </c>
      <c r="T146" s="191"/>
      <c r="U146" s="203"/>
    </row>
    <row r="147" spans="1:21" s="52" customFormat="1" ht="15" customHeight="1" x14ac:dyDescent="0.25">
      <c r="A147" s="48"/>
      <c r="B147" s="48" t="s">
        <v>973</v>
      </c>
      <c r="D147" s="48"/>
      <c r="E147" s="43" t="s">
        <v>1220</v>
      </c>
      <c r="F147" s="48"/>
      <c r="G147" s="43" t="s">
        <v>1221</v>
      </c>
      <c r="H147" s="62">
        <v>15</v>
      </c>
      <c r="I147" s="47">
        <f t="shared" si="27"/>
        <v>0</v>
      </c>
      <c r="J147" s="43" t="s">
        <v>1228</v>
      </c>
      <c r="K147" s="62"/>
      <c r="L147" s="48"/>
      <c r="M147" s="47">
        <f t="shared" si="28"/>
        <v>0</v>
      </c>
      <c r="N147" s="48"/>
      <c r="O147" s="67" t="e">
        <f t="shared" si="29"/>
        <v>#DIV/0!</v>
      </c>
      <c r="P147" s="67" t="e">
        <f t="shared" si="30"/>
        <v>#DIV/0!</v>
      </c>
      <c r="Q147" s="62" t="e">
        <f t="shared" si="31"/>
        <v>#DIV/0!</v>
      </c>
      <c r="R147" s="62" t="e">
        <f t="shared" si="32"/>
        <v>#DIV/0!</v>
      </c>
      <c r="S147" s="192" t="str">
        <f t="shared" si="33"/>
        <v>Pass</v>
      </c>
      <c r="T147" s="191"/>
      <c r="U147" s="203"/>
    </row>
    <row r="148" spans="1:21" s="52" customFormat="1" ht="15" customHeight="1" x14ac:dyDescent="0.25">
      <c r="A148" s="48"/>
      <c r="B148" s="48" t="s">
        <v>982</v>
      </c>
      <c r="D148" s="48"/>
      <c r="E148" s="43" t="s">
        <v>1220</v>
      </c>
      <c r="F148" s="48"/>
      <c r="G148" s="43" t="s">
        <v>1221</v>
      </c>
      <c r="H148" s="62">
        <v>37.9</v>
      </c>
      <c r="I148" s="47">
        <f t="shared" si="27"/>
        <v>0</v>
      </c>
      <c r="J148" s="43" t="s">
        <v>1228</v>
      </c>
      <c r="K148" s="62"/>
      <c r="L148" s="48"/>
      <c r="M148" s="47">
        <f t="shared" si="28"/>
        <v>0</v>
      </c>
      <c r="N148" s="48"/>
      <c r="O148" s="67" t="e">
        <f t="shared" si="29"/>
        <v>#DIV/0!</v>
      </c>
      <c r="P148" s="67" t="e">
        <f t="shared" si="30"/>
        <v>#DIV/0!</v>
      </c>
      <c r="Q148" s="62" t="e">
        <f t="shared" si="31"/>
        <v>#DIV/0!</v>
      </c>
      <c r="R148" s="62" t="e">
        <f t="shared" si="32"/>
        <v>#DIV/0!</v>
      </c>
      <c r="S148" s="192" t="str">
        <f t="shared" si="33"/>
        <v>Pass</v>
      </c>
      <c r="T148" s="191"/>
      <c r="U148" s="203"/>
    </row>
    <row r="149" spans="1:21" s="52" customFormat="1" ht="15" customHeight="1" x14ac:dyDescent="0.25">
      <c r="A149" s="48"/>
      <c r="B149" s="48" t="s">
        <v>982</v>
      </c>
      <c r="D149" s="48"/>
      <c r="E149" s="43" t="s">
        <v>1220</v>
      </c>
      <c r="F149" s="48"/>
      <c r="G149" s="43" t="s">
        <v>1221</v>
      </c>
      <c r="H149" s="62">
        <v>37.9</v>
      </c>
      <c r="I149" s="47">
        <f t="shared" si="27"/>
        <v>0</v>
      </c>
      <c r="J149" s="43" t="s">
        <v>1228</v>
      </c>
      <c r="K149" s="62"/>
      <c r="L149" s="48"/>
      <c r="M149" s="47">
        <f t="shared" si="28"/>
        <v>0</v>
      </c>
      <c r="N149" s="48"/>
      <c r="O149" s="67" t="e">
        <f t="shared" si="29"/>
        <v>#DIV/0!</v>
      </c>
      <c r="P149" s="67" t="e">
        <f t="shared" si="30"/>
        <v>#DIV/0!</v>
      </c>
      <c r="Q149" s="62" t="e">
        <f t="shared" si="31"/>
        <v>#DIV/0!</v>
      </c>
      <c r="R149" s="62" t="e">
        <f t="shared" si="32"/>
        <v>#DIV/0!</v>
      </c>
      <c r="S149" s="192" t="str">
        <f t="shared" si="33"/>
        <v>Pass</v>
      </c>
      <c r="T149" s="191"/>
      <c r="U149" s="203"/>
    </row>
    <row r="150" spans="1:21" s="52" customFormat="1" ht="15" customHeight="1" x14ac:dyDescent="0.25">
      <c r="A150" s="48"/>
      <c r="B150" s="48" t="s">
        <v>986</v>
      </c>
      <c r="D150" s="48"/>
      <c r="E150" s="43" t="s">
        <v>1241</v>
      </c>
      <c r="F150" s="48"/>
      <c r="G150" s="43" t="s">
        <v>1221</v>
      </c>
      <c r="H150" s="62">
        <v>24.1</v>
      </c>
      <c r="I150" s="47">
        <f t="shared" ref="I150:I181" si="34">(H150*F150)/100</f>
        <v>0</v>
      </c>
      <c r="J150" s="43" t="s">
        <v>1222</v>
      </c>
      <c r="K150" s="62"/>
      <c r="L150" s="48"/>
      <c r="M150" s="47">
        <f t="shared" ref="M150:M181" si="35">ABS(K150-F150) + 1.65*L150</f>
        <v>0</v>
      </c>
      <c r="N150" s="48"/>
      <c r="O150" s="67" t="e">
        <f t="shared" ref="O150:O181" si="36">L150/K150</f>
        <v>#DIV/0!</v>
      </c>
      <c r="P150" s="67" t="e">
        <f t="shared" ref="P150:P181" si="37">ABS((K150-F150)/F150)</f>
        <v>#DIV/0!</v>
      </c>
      <c r="Q150" s="62" t="e">
        <f t="shared" ref="Q150:Q181" si="38">((I150-ABS(K150-F150))/L150)-1.65</f>
        <v>#DIV/0!</v>
      </c>
      <c r="R150" s="62" t="e">
        <f t="shared" ref="R150:R181" si="39">Q150+1.65</f>
        <v>#DIV/0!</v>
      </c>
      <c r="S150" s="192" t="str">
        <f t="shared" ref="S150:S181" si="40">IF(M150&gt;I150,"Fail","Pass")</f>
        <v>Pass</v>
      </c>
      <c r="T150" s="191"/>
      <c r="U150" s="203"/>
    </row>
    <row r="151" spans="1:21" s="52" customFormat="1" ht="15" customHeight="1" x14ac:dyDescent="0.25">
      <c r="A151" s="48"/>
      <c r="B151" s="48" t="s">
        <v>986</v>
      </c>
      <c r="D151" s="48"/>
      <c r="E151" s="43" t="s">
        <v>1241</v>
      </c>
      <c r="F151" s="48"/>
      <c r="G151" s="43" t="s">
        <v>1221</v>
      </c>
      <c r="H151" s="62">
        <v>24.1</v>
      </c>
      <c r="I151" s="47">
        <f t="shared" si="34"/>
        <v>0</v>
      </c>
      <c r="J151" s="43" t="s">
        <v>1222</v>
      </c>
      <c r="K151" s="62"/>
      <c r="L151" s="48"/>
      <c r="M151" s="47">
        <f t="shared" si="35"/>
        <v>0</v>
      </c>
      <c r="N151" s="48"/>
      <c r="O151" s="67" t="e">
        <f t="shared" si="36"/>
        <v>#DIV/0!</v>
      </c>
      <c r="P151" s="67" t="e">
        <f t="shared" si="37"/>
        <v>#DIV/0!</v>
      </c>
      <c r="Q151" s="62" t="e">
        <f t="shared" si="38"/>
        <v>#DIV/0!</v>
      </c>
      <c r="R151" s="62" t="e">
        <f t="shared" si="39"/>
        <v>#DIV/0!</v>
      </c>
      <c r="S151" s="192" t="str">
        <f t="shared" si="40"/>
        <v>Pass</v>
      </c>
      <c r="T151" s="191"/>
      <c r="U151" s="203"/>
    </row>
    <row r="152" spans="1:21" s="52" customFormat="1" ht="15" customHeight="1" x14ac:dyDescent="0.25">
      <c r="A152" s="48"/>
      <c r="B152" s="48" t="s">
        <v>1174</v>
      </c>
      <c r="D152" s="48"/>
      <c r="E152" s="43" t="s">
        <v>1237</v>
      </c>
      <c r="F152" s="48"/>
      <c r="G152" s="43" t="s">
        <v>1221</v>
      </c>
      <c r="H152" s="62">
        <v>15</v>
      </c>
      <c r="I152" s="47">
        <f t="shared" si="34"/>
        <v>0</v>
      </c>
      <c r="J152" s="43" t="s">
        <v>1228</v>
      </c>
      <c r="K152" s="62"/>
      <c r="L152" s="48"/>
      <c r="M152" s="47">
        <f t="shared" si="35"/>
        <v>0</v>
      </c>
      <c r="N152" s="48"/>
      <c r="O152" s="67" t="e">
        <f t="shared" si="36"/>
        <v>#DIV/0!</v>
      </c>
      <c r="P152" s="67" t="e">
        <f t="shared" si="37"/>
        <v>#DIV/0!</v>
      </c>
      <c r="Q152" s="62" t="e">
        <f t="shared" si="38"/>
        <v>#DIV/0!</v>
      </c>
      <c r="R152" s="62" t="e">
        <f t="shared" si="39"/>
        <v>#DIV/0!</v>
      </c>
      <c r="S152" s="192" t="str">
        <f t="shared" si="40"/>
        <v>Pass</v>
      </c>
      <c r="T152" s="191"/>
      <c r="U152" s="203"/>
    </row>
    <row r="153" spans="1:21" s="52" customFormat="1" ht="15" customHeight="1" x14ac:dyDescent="0.25">
      <c r="A153" s="48"/>
      <c r="B153" s="48" t="s">
        <v>1174</v>
      </c>
      <c r="D153" s="48"/>
      <c r="E153" s="43" t="s">
        <v>1237</v>
      </c>
      <c r="F153" s="48"/>
      <c r="G153" s="43" t="s">
        <v>1221</v>
      </c>
      <c r="H153" s="62">
        <v>15</v>
      </c>
      <c r="I153" s="47">
        <f t="shared" si="34"/>
        <v>0</v>
      </c>
      <c r="J153" s="43" t="s">
        <v>1228</v>
      </c>
      <c r="K153" s="62"/>
      <c r="L153" s="48"/>
      <c r="M153" s="47">
        <f t="shared" si="35"/>
        <v>0</v>
      </c>
      <c r="N153" s="48"/>
      <c r="O153" s="67" t="e">
        <f t="shared" si="36"/>
        <v>#DIV/0!</v>
      </c>
      <c r="P153" s="67" t="e">
        <f t="shared" si="37"/>
        <v>#DIV/0!</v>
      </c>
      <c r="Q153" s="62" t="e">
        <f t="shared" si="38"/>
        <v>#DIV/0!</v>
      </c>
      <c r="R153" s="62" t="e">
        <f t="shared" si="39"/>
        <v>#DIV/0!</v>
      </c>
      <c r="S153" s="192" t="str">
        <f t="shared" si="40"/>
        <v>Pass</v>
      </c>
      <c r="T153" s="191"/>
      <c r="U153" s="203"/>
    </row>
    <row r="154" spans="1:21" s="52" customFormat="1" ht="15" customHeight="1" x14ac:dyDescent="0.25">
      <c r="A154" s="48"/>
      <c r="B154" s="48" t="s">
        <v>989</v>
      </c>
      <c r="D154" s="48"/>
      <c r="E154" s="43" t="s">
        <v>1220</v>
      </c>
      <c r="F154" s="48"/>
      <c r="G154" s="43" t="s">
        <v>1221</v>
      </c>
      <c r="H154" s="62">
        <v>27.9</v>
      </c>
      <c r="I154" s="47">
        <f t="shared" si="34"/>
        <v>0</v>
      </c>
      <c r="J154" s="43" t="s">
        <v>1228</v>
      </c>
      <c r="K154" s="62"/>
      <c r="L154" s="48"/>
      <c r="M154" s="47">
        <f t="shared" si="35"/>
        <v>0</v>
      </c>
      <c r="N154" s="48"/>
      <c r="O154" s="67" t="e">
        <f t="shared" si="36"/>
        <v>#DIV/0!</v>
      </c>
      <c r="P154" s="67" t="e">
        <f t="shared" si="37"/>
        <v>#DIV/0!</v>
      </c>
      <c r="Q154" s="62" t="e">
        <f t="shared" si="38"/>
        <v>#DIV/0!</v>
      </c>
      <c r="R154" s="62" t="e">
        <f t="shared" si="39"/>
        <v>#DIV/0!</v>
      </c>
      <c r="S154" s="192" t="str">
        <f t="shared" si="40"/>
        <v>Pass</v>
      </c>
      <c r="T154" s="191"/>
      <c r="U154" s="203"/>
    </row>
    <row r="155" spans="1:21" s="52" customFormat="1" ht="15" customHeight="1" x14ac:dyDescent="0.25">
      <c r="A155" s="48"/>
      <c r="B155" s="48" t="s">
        <v>989</v>
      </c>
      <c r="D155" s="48"/>
      <c r="E155" s="43" t="s">
        <v>1220</v>
      </c>
      <c r="F155" s="48"/>
      <c r="G155" s="43" t="s">
        <v>1221</v>
      </c>
      <c r="H155" s="62">
        <v>27.9</v>
      </c>
      <c r="I155" s="47">
        <f t="shared" si="34"/>
        <v>0</v>
      </c>
      <c r="J155" s="43" t="s">
        <v>1228</v>
      </c>
      <c r="K155" s="62"/>
      <c r="L155" s="48"/>
      <c r="M155" s="47">
        <f t="shared" si="35"/>
        <v>0</v>
      </c>
      <c r="N155" s="48"/>
      <c r="O155" s="67" t="e">
        <f t="shared" si="36"/>
        <v>#DIV/0!</v>
      </c>
      <c r="P155" s="67" t="e">
        <f t="shared" si="37"/>
        <v>#DIV/0!</v>
      </c>
      <c r="Q155" s="62" t="e">
        <f t="shared" si="38"/>
        <v>#DIV/0!</v>
      </c>
      <c r="R155" s="62" t="e">
        <f t="shared" si="39"/>
        <v>#DIV/0!</v>
      </c>
      <c r="S155" s="192" t="str">
        <f t="shared" si="40"/>
        <v>Pass</v>
      </c>
      <c r="T155" s="191"/>
      <c r="U155" s="203"/>
    </row>
    <row r="156" spans="1:21" s="52" customFormat="1" ht="15" customHeight="1" x14ac:dyDescent="0.25">
      <c r="A156" s="48"/>
      <c r="B156" s="48" t="s">
        <v>997</v>
      </c>
      <c r="D156" s="48"/>
      <c r="E156" s="43" t="s">
        <v>1237</v>
      </c>
      <c r="F156" s="48"/>
      <c r="G156" s="43" t="s">
        <v>1221</v>
      </c>
      <c r="H156" s="62">
        <v>11</v>
      </c>
      <c r="I156" s="47">
        <f t="shared" si="34"/>
        <v>0</v>
      </c>
      <c r="J156" s="43" t="s">
        <v>1238</v>
      </c>
      <c r="K156" s="62"/>
      <c r="L156" s="48"/>
      <c r="M156" s="47">
        <f t="shared" si="35"/>
        <v>0</v>
      </c>
      <c r="N156" s="48"/>
      <c r="O156" s="67" t="e">
        <f t="shared" si="36"/>
        <v>#DIV/0!</v>
      </c>
      <c r="P156" s="67" t="e">
        <f t="shared" si="37"/>
        <v>#DIV/0!</v>
      </c>
      <c r="Q156" s="62" t="e">
        <f t="shared" si="38"/>
        <v>#DIV/0!</v>
      </c>
      <c r="R156" s="62" t="e">
        <f t="shared" si="39"/>
        <v>#DIV/0!</v>
      </c>
      <c r="S156" s="192" t="str">
        <f t="shared" si="40"/>
        <v>Pass</v>
      </c>
      <c r="T156" s="191"/>
      <c r="U156" s="203"/>
    </row>
    <row r="157" spans="1:21" s="52" customFormat="1" ht="15" customHeight="1" x14ac:dyDescent="0.25">
      <c r="A157" s="48"/>
      <c r="B157" s="48" t="s">
        <v>997</v>
      </c>
      <c r="D157" s="48"/>
      <c r="E157" s="43" t="s">
        <v>1237</v>
      </c>
      <c r="F157" s="48"/>
      <c r="G157" s="43" t="s">
        <v>1221</v>
      </c>
      <c r="H157" s="62">
        <v>11</v>
      </c>
      <c r="I157" s="47">
        <f t="shared" si="34"/>
        <v>0</v>
      </c>
      <c r="J157" s="43" t="s">
        <v>1238</v>
      </c>
      <c r="K157" s="62"/>
      <c r="L157" s="48"/>
      <c r="M157" s="47">
        <f t="shared" si="35"/>
        <v>0</v>
      </c>
      <c r="N157" s="48"/>
      <c r="O157" s="67" t="e">
        <f t="shared" si="36"/>
        <v>#DIV/0!</v>
      </c>
      <c r="P157" s="67" t="e">
        <f t="shared" si="37"/>
        <v>#DIV/0!</v>
      </c>
      <c r="Q157" s="62" t="e">
        <f t="shared" si="38"/>
        <v>#DIV/0!</v>
      </c>
      <c r="R157" s="62" t="e">
        <f t="shared" si="39"/>
        <v>#DIV/0!</v>
      </c>
      <c r="S157" s="192" t="str">
        <f t="shared" si="40"/>
        <v>Pass</v>
      </c>
      <c r="T157" s="191"/>
      <c r="U157" s="203"/>
    </row>
    <row r="158" spans="1:21" s="52" customFormat="1" ht="15" customHeight="1" x14ac:dyDescent="0.25">
      <c r="A158" s="48"/>
      <c r="B158" s="48" t="s">
        <v>997</v>
      </c>
      <c r="D158" s="48"/>
      <c r="E158" s="43" t="s">
        <v>1237</v>
      </c>
      <c r="F158" s="48"/>
      <c r="G158" s="43" t="s">
        <v>1221</v>
      </c>
      <c r="H158" s="62">
        <v>11</v>
      </c>
      <c r="I158" s="47">
        <f t="shared" si="34"/>
        <v>0</v>
      </c>
      <c r="J158" s="43" t="s">
        <v>1238</v>
      </c>
      <c r="K158" s="62"/>
      <c r="L158" s="48"/>
      <c r="M158" s="64">
        <f t="shared" si="35"/>
        <v>0</v>
      </c>
      <c r="N158" s="48"/>
      <c r="O158" s="67" t="e">
        <f t="shared" si="36"/>
        <v>#DIV/0!</v>
      </c>
      <c r="P158" s="67" t="e">
        <f t="shared" si="37"/>
        <v>#DIV/0!</v>
      </c>
      <c r="Q158" s="62" t="e">
        <f t="shared" si="38"/>
        <v>#DIV/0!</v>
      </c>
      <c r="R158" s="62" t="e">
        <f t="shared" si="39"/>
        <v>#DIV/0!</v>
      </c>
      <c r="S158" s="192" t="str">
        <f t="shared" si="40"/>
        <v>Pass</v>
      </c>
      <c r="T158" s="191"/>
      <c r="U158" s="203"/>
    </row>
    <row r="159" spans="1:21" s="52" customFormat="1" ht="15" customHeight="1" x14ac:dyDescent="0.25">
      <c r="A159" s="48"/>
      <c r="B159" s="48" t="s">
        <v>997</v>
      </c>
      <c r="D159" s="48"/>
      <c r="E159" s="43" t="s">
        <v>1237</v>
      </c>
      <c r="F159" s="48"/>
      <c r="G159" s="43" t="s">
        <v>1221</v>
      </c>
      <c r="H159" s="62">
        <v>11</v>
      </c>
      <c r="I159" s="47">
        <f t="shared" si="34"/>
        <v>0</v>
      </c>
      <c r="J159" s="43" t="s">
        <v>1238</v>
      </c>
      <c r="K159" s="62"/>
      <c r="L159" s="48"/>
      <c r="M159" s="64">
        <f t="shared" si="35"/>
        <v>0</v>
      </c>
      <c r="N159" s="48"/>
      <c r="O159" s="67" t="e">
        <f t="shared" si="36"/>
        <v>#DIV/0!</v>
      </c>
      <c r="P159" s="67" t="e">
        <f t="shared" si="37"/>
        <v>#DIV/0!</v>
      </c>
      <c r="Q159" s="62" t="e">
        <f t="shared" si="38"/>
        <v>#DIV/0!</v>
      </c>
      <c r="R159" s="62" t="e">
        <f t="shared" si="39"/>
        <v>#DIV/0!</v>
      </c>
      <c r="S159" s="192" t="str">
        <f t="shared" si="40"/>
        <v>Pass</v>
      </c>
      <c r="T159" s="191"/>
      <c r="U159" s="203"/>
    </row>
    <row r="160" spans="1:21" s="52" customFormat="1" ht="15" customHeight="1" x14ac:dyDescent="0.25">
      <c r="A160" s="48"/>
      <c r="B160" s="48" t="s">
        <v>1193</v>
      </c>
      <c r="D160" s="48"/>
      <c r="E160" s="43" t="s">
        <v>1237</v>
      </c>
      <c r="F160" s="48"/>
      <c r="G160" s="43" t="s">
        <v>1227</v>
      </c>
      <c r="H160" s="62">
        <v>45</v>
      </c>
      <c r="I160" s="47">
        <f t="shared" si="34"/>
        <v>0</v>
      </c>
      <c r="J160" s="43" t="s">
        <v>1222</v>
      </c>
      <c r="K160" s="62"/>
      <c r="L160" s="48"/>
      <c r="M160" s="47">
        <f t="shared" si="35"/>
        <v>0</v>
      </c>
      <c r="N160" s="48"/>
      <c r="O160" s="67" t="e">
        <f t="shared" si="36"/>
        <v>#DIV/0!</v>
      </c>
      <c r="P160" s="67" t="e">
        <f t="shared" si="37"/>
        <v>#DIV/0!</v>
      </c>
      <c r="Q160" s="62" t="e">
        <f t="shared" si="38"/>
        <v>#DIV/0!</v>
      </c>
      <c r="R160" s="62" t="e">
        <f t="shared" si="39"/>
        <v>#DIV/0!</v>
      </c>
      <c r="S160" s="192" t="str">
        <f t="shared" si="40"/>
        <v>Pass</v>
      </c>
      <c r="T160" s="191"/>
      <c r="U160" s="203"/>
    </row>
    <row r="161" spans="1:31" s="52" customFormat="1" ht="15" customHeight="1" x14ac:dyDescent="0.25">
      <c r="A161" s="48"/>
      <c r="B161" s="48" t="s">
        <v>1193</v>
      </c>
      <c r="D161" s="48"/>
      <c r="E161" s="43" t="s">
        <v>1237</v>
      </c>
      <c r="F161" s="48"/>
      <c r="G161" s="43" t="s">
        <v>1227</v>
      </c>
      <c r="H161" s="62">
        <v>45</v>
      </c>
      <c r="I161" s="47">
        <f t="shared" si="34"/>
        <v>0</v>
      </c>
      <c r="J161" s="43" t="s">
        <v>1222</v>
      </c>
      <c r="K161" s="62"/>
      <c r="L161" s="48"/>
      <c r="M161" s="47">
        <f t="shared" si="35"/>
        <v>0</v>
      </c>
      <c r="N161" s="48"/>
      <c r="O161" s="67" t="e">
        <f t="shared" si="36"/>
        <v>#DIV/0!</v>
      </c>
      <c r="P161" s="67" t="e">
        <f t="shared" si="37"/>
        <v>#DIV/0!</v>
      </c>
      <c r="Q161" s="62" t="e">
        <f t="shared" si="38"/>
        <v>#DIV/0!</v>
      </c>
      <c r="R161" s="62" t="e">
        <f t="shared" si="39"/>
        <v>#DIV/0!</v>
      </c>
      <c r="S161" s="192" t="str">
        <f t="shared" si="40"/>
        <v>Pass</v>
      </c>
      <c r="T161" s="191"/>
      <c r="U161" s="203"/>
      <c r="V161" s="69"/>
      <c r="W161" s="69"/>
      <c r="X161" s="69"/>
      <c r="Y161" s="69"/>
      <c r="AB161" s="69"/>
      <c r="AC161" s="132"/>
      <c r="AD161" s="132"/>
      <c r="AE161" s="132"/>
    </row>
    <row r="162" spans="1:31" s="52" customFormat="1" ht="15" customHeight="1" x14ac:dyDescent="0.25">
      <c r="A162" s="48"/>
      <c r="B162" s="48" t="s">
        <v>880</v>
      </c>
      <c r="D162" s="48"/>
      <c r="E162" s="43" t="s">
        <v>1223</v>
      </c>
      <c r="F162" s="48"/>
      <c r="G162" s="43" t="s">
        <v>1227</v>
      </c>
      <c r="H162" s="62">
        <v>26.9</v>
      </c>
      <c r="I162" s="47">
        <f t="shared" si="34"/>
        <v>0</v>
      </c>
      <c r="J162" s="43" t="s">
        <v>1228</v>
      </c>
      <c r="K162" s="62"/>
      <c r="L162" s="48"/>
      <c r="M162" s="47">
        <f t="shared" si="35"/>
        <v>0</v>
      </c>
      <c r="N162" s="48"/>
      <c r="O162" s="67" t="e">
        <f t="shared" si="36"/>
        <v>#DIV/0!</v>
      </c>
      <c r="P162" s="67" t="e">
        <f t="shared" si="37"/>
        <v>#DIV/0!</v>
      </c>
      <c r="Q162" s="62" t="e">
        <f t="shared" si="38"/>
        <v>#DIV/0!</v>
      </c>
      <c r="R162" s="62" t="e">
        <f t="shared" si="39"/>
        <v>#DIV/0!</v>
      </c>
      <c r="S162" s="192" t="str">
        <f t="shared" si="40"/>
        <v>Pass</v>
      </c>
      <c r="T162" s="191"/>
      <c r="U162" s="203"/>
      <c r="V162" s="69"/>
      <c r="W162" s="69"/>
      <c r="X162" s="69"/>
      <c r="Y162" s="69"/>
      <c r="AB162" s="69"/>
      <c r="AC162" s="69"/>
      <c r="AD162" s="69"/>
      <c r="AE162" s="69"/>
    </row>
    <row r="163" spans="1:31" s="52" customFormat="1" ht="15" customHeight="1" x14ac:dyDescent="0.25">
      <c r="A163" s="48"/>
      <c r="B163" s="48" t="s">
        <v>880</v>
      </c>
      <c r="D163" s="48"/>
      <c r="E163" s="43" t="s">
        <v>1223</v>
      </c>
      <c r="F163" s="48"/>
      <c r="G163" s="43" t="s">
        <v>1221</v>
      </c>
      <c r="H163" s="62">
        <v>26.9</v>
      </c>
      <c r="I163" s="47">
        <f t="shared" si="34"/>
        <v>0</v>
      </c>
      <c r="J163" s="43" t="s">
        <v>1228</v>
      </c>
      <c r="K163" s="62"/>
      <c r="L163" s="48"/>
      <c r="M163" s="47">
        <f t="shared" si="35"/>
        <v>0</v>
      </c>
      <c r="N163" s="48"/>
      <c r="O163" s="67" t="e">
        <f t="shared" si="36"/>
        <v>#DIV/0!</v>
      </c>
      <c r="P163" s="67" t="e">
        <f t="shared" si="37"/>
        <v>#DIV/0!</v>
      </c>
      <c r="Q163" s="62" t="e">
        <f t="shared" si="38"/>
        <v>#DIV/0!</v>
      </c>
      <c r="R163" s="62" t="e">
        <f t="shared" si="39"/>
        <v>#DIV/0!</v>
      </c>
      <c r="S163" s="192" t="str">
        <f t="shared" si="40"/>
        <v>Pass</v>
      </c>
      <c r="T163" s="191"/>
      <c r="U163" s="203"/>
      <c r="V163" s="69"/>
      <c r="W163" s="69"/>
      <c r="X163" s="69"/>
      <c r="Y163" s="69"/>
      <c r="AB163" s="69"/>
      <c r="AC163" s="69"/>
      <c r="AD163" s="69"/>
      <c r="AE163" s="69"/>
    </row>
    <row r="164" spans="1:31" s="52" customFormat="1" ht="15" customHeight="1" x14ac:dyDescent="0.25">
      <c r="A164" s="48"/>
      <c r="B164" s="48" t="s">
        <v>458</v>
      </c>
      <c r="D164" s="48"/>
      <c r="E164" s="48" t="s">
        <v>1248</v>
      </c>
      <c r="F164" s="48"/>
      <c r="G164" s="43" t="s">
        <v>1221</v>
      </c>
      <c r="H164" s="62">
        <v>3</v>
      </c>
      <c r="I164" s="47">
        <f t="shared" si="34"/>
        <v>0</v>
      </c>
      <c r="J164" s="43" t="s">
        <v>1226</v>
      </c>
      <c r="K164" s="62"/>
      <c r="L164" s="48"/>
      <c r="M164" s="47">
        <f t="shared" si="35"/>
        <v>0</v>
      </c>
      <c r="N164" s="48"/>
      <c r="O164" s="67" t="e">
        <f t="shared" si="36"/>
        <v>#DIV/0!</v>
      </c>
      <c r="P164" s="67" t="e">
        <f t="shared" si="37"/>
        <v>#DIV/0!</v>
      </c>
      <c r="Q164" s="62" t="e">
        <f t="shared" si="38"/>
        <v>#DIV/0!</v>
      </c>
      <c r="R164" s="62" t="e">
        <f t="shared" si="39"/>
        <v>#DIV/0!</v>
      </c>
      <c r="S164" s="192" t="str">
        <f t="shared" si="40"/>
        <v>Pass</v>
      </c>
      <c r="T164" s="191"/>
      <c r="U164" s="203"/>
      <c r="V164" s="69"/>
      <c r="W164" s="69"/>
      <c r="X164" s="69"/>
      <c r="Y164" s="69"/>
      <c r="AB164" s="69"/>
      <c r="AC164" s="69"/>
      <c r="AD164" s="69"/>
      <c r="AE164" s="69"/>
    </row>
    <row r="165" spans="1:31" s="52" customFormat="1" ht="15" customHeight="1" x14ac:dyDescent="0.25">
      <c r="A165" s="48"/>
      <c r="B165" s="48" t="s">
        <v>458</v>
      </c>
      <c r="D165" s="48"/>
      <c r="E165" s="48" t="s">
        <v>1248</v>
      </c>
      <c r="F165" s="48"/>
      <c r="G165" s="43" t="s">
        <v>1221</v>
      </c>
      <c r="H165" s="62">
        <v>3</v>
      </c>
      <c r="I165" s="47">
        <f t="shared" si="34"/>
        <v>0</v>
      </c>
      <c r="J165" s="43" t="s">
        <v>1226</v>
      </c>
      <c r="K165" s="62"/>
      <c r="L165" s="48"/>
      <c r="M165" s="47">
        <f t="shared" si="35"/>
        <v>0</v>
      </c>
      <c r="N165" s="48"/>
      <c r="O165" s="67" t="e">
        <f t="shared" si="36"/>
        <v>#DIV/0!</v>
      </c>
      <c r="P165" s="67" t="e">
        <f t="shared" si="37"/>
        <v>#DIV/0!</v>
      </c>
      <c r="Q165" s="62" t="e">
        <f t="shared" si="38"/>
        <v>#DIV/0!</v>
      </c>
      <c r="R165" s="62" t="e">
        <f t="shared" si="39"/>
        <v>#DIV/0!</v>
      </c>
      <c r="S165" s="192" t="str">
        <f t="shared" si="40"/>
        <v>Pass</v>
      </c>
      <c r="T165" s="191"/>
      <c r="U165" s="203"/>
      <c r="V165" s="69"/>
      <c r="W165" s="69"/>
      <c r="X165" s="69"/>
      <c r="Y165" s="69"/>
      <c r="AB165" s="69"/>
      <c r="AC165" s="69"/>
      <c r="AD165" s="69"/>
      <c r="AE165" s="69"/>
    </row>
    <row r="166" spans="1:31" s="52" customFormat="1" ht="15" customHeight="1" x14ac:dyDescent="0.25">
      <c r="A166" s="48"/>
      <c r="B166" s="48" t="s">
        <v>1185</v>
      </c>
      <c r="D166" s="48"/>
      <c r="E166" s="43" t="s">
        <v>1233</v>
      </c>
      <c r="F166" s="48"/>
      <c r="G166" s="43" t="s">
        <v>1221</v>
      </c>
      <c r="H166" s="62">
        <v>10</v>
      </c>
      <c r="I166" s="47">
        <f t="shared" si="34"/>
        <v>0</v>
      </c>
      <c r="J166" s="43" t="s">
        <v>1226</v>
      </c>
      <c r="K166" s="62"/>
      <c r="L166" s="48"/>
      <c r="M166" s="47">
        <f t="shared" si="35"/>
        <v>0</v>
      </c>
      <c r="N166" s="48"/>
      <c r="O166" s="67" t="e">
        <f t="shared" si="36"/>
        <v>#DIV/0!</v>
      </c>
      <c r="P166" s="67" t="e">
        <f t="shared" si="37"/>
        <v>#DIV/0!</v>
      </c>
      <c r="Q166" s="62" t="e">
        <f t="shared" si="38"/>
        <v>#DIV/0!</v>
      </c>
      <c r="R166" s="62" t="e">
        <f t="shared" si="39"/>
        <v>#DIV/0!</v>
      </c>
      <c r="S166" s="192" t="str">
        <f t="shared" si="40"/>
        <v>Pass</v>
      </c>
      <c r="T166" s="191"/>
      <c r="U166" s="203"/>
    </row>
    <row r="167" spans="1:31" s="52" customFormat="1" ht="15" customHeight="1" x14ac:dyDescent="0.25">
      <c r="A167" s="48"/>
      <c r="B167" s="48" t="s">
        <v>1185</v>
      </c>
      <c r="D167" s="48"/>
      <c r="E167" s="43" t="s">
        <v>1233</v>
      </c>
      <c r="F167" s="48"/>
      <c r="G167" s="43" t="s">
        <v>1224</v>
      </c>
      <c r="H167" s="62">
        <v>10</v>
      </c>
      <c r="I167" s="47">
        <f t="shared" si="34"/>
        <v>0</v>
      </c>
      <c r="J167" s="43" t="s">
        <v>1226</v>
      </c>
      <c r="K167" s="62"/>
      <c r="L167" s="48"/>
      <c r="M167" s="47">
        <f t="shared" si="35"/>
        <v>0</v>
      </c>
      <c r="N167" s="48"/>
      <c r="O167" s="67" t="e">
        <f t="shared" si="36"/>
        <v>#DIV/0!</v>
      </c>
      <c r="P167" s="67" t="e">
        <f t="shared" si="37"/>
        <v>#DIV/0!</v>
      </c>
      <c r="Q167" s="62" t="e">
        <f t="shared" si="38"/>
        <v>#DIV/0!</v>
      </c>
      <c r="R167" s="62" t="e">
        <f t="shared" si="39"/>
        <v>#DIV/0!</v>
      </c>
      <c r="S167" s="192" t="str">
        <f t="shared" si="40"/>
        <v>Pass</v>
      </c>
      <c r="T167" s="191"/>
      <c r="U167" s="203" t="s">
        <v>1249</v>
      </c>
    </row>
    <row r="168" spans="1:31" s="52" customFormat="1" ht="15" customHeight="1" x14ac:dyDescent="0.25">
      <c r="A168" s="48"/>
      <c r="B168" s="48" t="s">
        <v>1009</v>
      </c>
      <c r="D168" s="48"/>
      <c r="E168" s="43" t="s">
        <v>1223</v>
      </c>
      <c r="F168" s="48"/>
      <c r="G168" s="43" t="s">
        <v>1221</v>
      </c>
      <c r="H168" s="62">
        <v>30.2</v>
      </c>
      <c r="I168" s="47">
        <f t="shared" si="34"/>
        <v>0</v>
      </c>
      <c r="J168" s="43" t="s">
        <v>1228</v>
      </c>
      <c r="K168" s="62"/>
      <c r="L168" s="48"/>
      <c r="M168" s="47">
        <f t="shared" si="35"/>
        <v>0</v>
      </c>
      <c r="N168" s="48"/>
      <c r="O168" s="67" t="e">
        <f t="shared" si="36"/>
        <v>#DIV/0!</v>
      </c>
      <c r="P168" s="67" t="e">
        <f t="shared" si="37"/>
        <v>#DIV/0!</v>
      </c>
      <c r="Q168" s="62" t="e">
        <f t="shared" si="38"/>
        <v>#DIV/0!</v>
      </c>
      <c r="R168" s="62" t="e">
        <f t="shared" si="39"/>
        <v>#DIV/0!</v>
      </c>
      <c r="S168" s="192" t="str">
        <f t="shared" si="40"/>
        <v>Pass</v>
      </c>
      <c r="T168" s="191"/>
      <c r="U168" s="203"/>
    </row>
    <row r="169" spans="1:31" s="52" customFormat="1" ht="15" customHeight="1" x14ac:dyDescent="0.25">
      <c r="A169" s="48"/>
      <c r="B169" s="48" t="s">
        <v>1009</v>
      </c>
      <c r="D169" s="48"/>
      <c r="E169" s="43" t="s">
        <v>1223</v>
      </c>
      <c r="F169" s="48"/>
      <c r="G169" s="43" t="s">
        <v>1221</v>
      </c>
      <c r="H169" s="62">
        <v>30.2</v>
      </c>
      <c r="I169" s="47">
        <f t="shared" si="34"/>
        <v>0</v>
      </c>
      <c r="J169" s="43" t="s">
        <v>1228</v>
      </c>
      <c r="K169" s="62"/>
      <c r="L169" s="48"/>
      <c r="M169" s="47">
        <f t="shared" si="35"/>
        <v>0</v>
      </c>
      <c r="N169" s="48"/>
      <c r="O169" s="67" t="e">
        <f t="shared" si="36"/>
        <v>#DIV/0!</v>
      </c>
      <c r="P169" s="67" t="e">
        <f t="shared" si="37"/>
        <v>#DIV/0!</v>
      </c>
      <c r="Q169" s="62" t="e">
        <f t="shared" si="38"/>
        <v>#DIV/0!</v>
      </c>
      <c r="R169" s="62" t="e">
        <f t="shared" si="39"/>
        <v>#DIV/0!</v>
      </c>
      <c r="S169" s="192" t="str">
        <f t="shared" si="40"/>
        <v>Pass</v>
      </c>
      <c r="T169" s="191"/>
      <c r="U169" s="203"/>
      <c r="V169" s="69"/>
      <c r="W169" s="69"/>
      <c r="X169" s="69"/>
      <c r="Y169" s="69"/>
      <c r="AB169" s="69"/>
      <c r="AC169" s="126"/>
      <c r="AD169" s="126"/>
      <c r="AE169" s="126"/>
    </row>
    <row r="170" spans="1:31" s="52" customFormat="1" ht="15" customHeight="1" x14ac:dyDescent="0.25">
      <c r="A170" s="48"/>
      <c r="B170" s="48" t="s">
        <v>1016</v>
      </c>
      <c r="D170" s="48"/>
      <c r="E170" s="43" t="s">
        <v>1237</v>
      </c>
      <c r="F170" s="48"/>
      <c r="G170" s="43" t="s">
        <v>1227</v>
      </c>
      <c r="H170" s="62">
        <v>10.1</v>
      </c>
      <c r="I170" s="47">
        <f t="shared" si="34"/>
        <v>0</v>
      </c>
      <c r="J170" s="43" t="s">
        <v>1228</v>
      </c>
      <c r="K170" s="62"/>
      <c r="L170" s="48"/>
      <c r="M170" s="64">
        <f t="shared" si="35"/>
        <v>0</v>
      </c>
      <c r="N170" s="48"/>
      <c r="O170" s="67" t="e">
        <f t="shared" si="36"/>
        <v>#DIV/0!</v>
      </c>
      <c r="P170" s="67" t="e">
        <f t="shared" si="37"/>
        <v>#DIV/0!</v>
      </c>
      <c r="Q170" s="62" t="e">
        <f t="shared" si="38"/>
        <v>#DIV/0!</v>
      </c>
      <c r="R170" s="62" t="e">
        <f t="shared" si="39"/>
        <v>#DIV/0!</v>
      </c>
      <c r="S170" s="192" t="str">
        <f t="shared" si="40"/>
        <v>Pass</v>
      </c>
      <c r="T170" s="191"/>
      <c r="U170" s="203"/>
      <c r="V170" s="69"/>
      <c r="W170" s="69"/>
      <c r="X170" s="69"/>
      <c r="Y170" s="69"/>
      <c r="AB170" s="69"/>
      <c r="AC170" s="71"/>
      <c r="AD170" s="71"/>
      <c r="AE170" s="71"/>
    </row>
    <row r="171" spans="1:31" s="52" customFormat="1" ht="15" customHeight="1" x14ac:dyDescent="0.25">
      <c r="A171" s="48"/>
      <c r="B171" s="48" t="s">
        <v>1016</v>
      </c>
      <c r="D171" s="48"/>
      <c r="E171" s="43" t="s">
        <v>1237</v>
      </c>
      <c r="F171" s="48"/>
      <c r="G171" s="43" t="s">
        <v>1227</v>
      </c>
      <c r="H171" s="62">
        <v>10.1</v>
      </c>
      <c r="I171" s="47">
        <f t="shared" si="34"/>
        <v>0</v>
      </c>
      <c r="J171" s="43" t="s">
        <v>1228</v>
      </c>
      <c r="K171" s="62"/>
      <c r="L171" s="48"/>
      <c r="M171" s="64">
        <f t="shared" si="35"/>
        <v>0</v>
      </c>
      <c r="N171" s="48"/>
      <c r="O171" s="67" t="e">
        <f t="shared" si="36"/>
        <v>#DIV/0!</v>
      </c>
      <c r="P171" s="67" t="e">
        <f t="shared" si="37"/>
        <v>#DIV/0!</v>
      </c>
      <c r="Q171" s="62" t="e">
        <f t="shared" si="38"/>
        <v>#DIV/0!</v>
      </c>
      <c r="R171" s="62" t="e">
        <f t="shared" si="39"/>
        <v>#DIV/0!</v>
      </c>
      <c r="S171" s="192" t="str">
        <f t="shared" si="40"/>
        <v>Pass</v>
      </c>
      <c r="T171" s="191"/>
      <c r="U171" s="203"/>
      <c r="V171" s="69"/>
      <c r="W171" s="69"/>
      <c r="X171" s="69"/>
      <c r="Y171" s="69"/>
      <c r="AB171" s="69"/>
      <c r="AC171" s="71"/>
      <c r="AD171" s="71"/>
      <c r="AE171" s="71"/>
    </row>
    <row r="172" spans="1:31" s="52" customFormat="1" ht="15" customHeight="1" x14ac:dyDescent="0.25">
      <c r="A172" s="48"/>
      <c r="B172" s="48" t="s">
        <v>1016</v>
      </c>
      <c r="D172" s="48"/>
      <c r="E172" s="43" t="s">
        <v>1237</v>
      </c>
      <c r="F172" s="48"/>
      <c r="G172" s="43" t="s">
        <v>1227</v>
      </c>
      <c r="H172" s="62">
        <v>10.1</v>
      </c>
      <c r="I172" s="64">
        <f t="shared" si="34"/>
        <v>0</v>
      </c>
      <c r="J172" s="43" t="s">
        <v>1228</v>
      </c>
      <c r="K172" s="62"/>
      <c r="L172" s="48"/>
      <c r="M172" s="64">
        <f t="shared" si="35"/>
        <v>0</v>
      </c>
      <c r="N172" s="48"/>
      <c r="O172" s="67" t="e">
        <f t="shared" si="36"/>
        <v>#DIV/0!</v>
      </c>
      <c r="P172" s="67" t="e">
        <f t="shared" si="37"/>
        <v>#DIV/0!</v>
      </c>
      <c r="Q172" s="62" t="e">
        <f t="shared" si="38"/>
        <v>#DIV/0!</v>
      </c>
      <c r="R172" s="62" t="e">
        <f t="shared" si="39"/>
        <v>#DIV/0!</v>
      </c>
      <c r="S172" s="192" t="str">
        <f t="shared" si="40"/>
        <v>Pass</v>
      </c>
      <c r="T172" s="191"/>
      <c r="U172" s="203"/>
      <c r="V172" s="69"/>
      <c r="W172" s="69"/>
      <c r="X172" s="69"/>
      <c r="Y172" s="69"/>
      <c r="AB172" s="69"/>
      <c r="AC172" s="134"/>
      <c r="AD172" s="134"/>
      <c r="AE172" s="134"/>
    </row>
    <row r="173" spans="1:31" s="52" customFormat="1" ht="15" customHeight="1" x14ac:dyDescent="0.25">
      <c r="A173" s="48"/>
      <c r="B173" s="48" t="s">
        <v>1016</v>
      </c>
      <c r="D173" s="48"/>
      <c r="E173" s="43" t="s">
        <v>1237</v>
      </c>
      <c r="F173" s="48"/>
      <c r="G173" s="43" t="s">
        <v>1227</v>
      </c>
      <c r="H173" s="62">
        <v>10.1</v>
      </c>
      <c r="I173" s="47">
        <f t="shared" si="34"/>
        <v>0</v>
      </c>
      <c r="J173" s="43" t="s">
        <v>1228</v>
      </c>
      <c r="K173" s="62"/>
      <c r="L173" s="48"/>
      <c r="M173" s="64">
        <f t="shared" si="35"/>
        <v>0</v>
      </c>
      <c r="N173" s="48"/>
      <c r="O173" s="67" t="e">
        <f t="shared" si="36"/>
        <v>#DIV/0!</v>
      </c>
      <c r="P173" s="67" t="e">
        <f t="shared" si="37"/>
        <v>#DIV/0!</v>
      </c>
      <c r="Q173" s="62" t="e">
        <f t="shared" si="38"/>
        <v>#DIV/0!</v>
      </c>
      <c r="R173" s="62" t="e">
        <f t="shared" si="39"/>
        <v>#DIV/0!</v>
      </c>
      <c r="S173" s="192" t="str">
        <f t="shared" si="40"/>
        <v>Pass</v>
      </c>
      <c r="T173" s="191"/>
      <c r="U173" s="203"/>
      <c r="V173" s="69"/>
      <c r="W173" s="69"/>
      <c r="X173" s="69"/>
      <c r="Y173" s="69"/>
      <c r="AB173" s="69"/>
      <c r="AC173" s="71"/>
      <c r="AD173" s="71"/>
      <c r="AE173" s="71"/>
    </row>
    <row r="174" spans="1:31" s="52" customFormat="1" ht="15" customHeight="1" x14ac:dyDescent="0.25">
      <c r="A174" s="48"/>
      <c r="B174" s="48" t="s">
        <v>1026</v>
      </c>
      <c r="D174" s="48"/>
      <c r="E174" s="43" t="s">
        <v>1237</v>
      </c>
      <c r="F174" s="48"/>
      <c r="G174" s="43" t="s">
        <v>1221</v>
      </c>
      <c r="H174" s="62">
        <v>7.1</v>
      </c>
      <c r="I174" s="47">
        <f t="shared" si="34"/>
        <v>0</v>
      </c>
      <c r="J174" s="43" t="s">
        <v>1235</v>
      </c>
      <c r="K174" s="62"/>
      <c r="L174" s="48"/>
      <c r="M174" s="47">
        <f t="shared" si="35"/>
        <v>0</v>
      </c>
      <c r="N174" s="48"/>
      <c r="O174" s="67" t="e">
        <f t="shared" si="36"/>
        <v>#DIV/0!</v>
      </c>
      <c r="P174" s="67" t="e">
        <f t="shared" si="37"/>
        <v>#DIV/0!</v>
      </c>
      <c r="Q174" s="62" t="e">
        <f t="shared" si="38"/>
        <v>#DIV/0!</v>
      </c>
      <c r="R174" s="62" t="e">
        <f t="shared" si="39"/>
        <v>#DIV/0!</v>
      </c>
      <c r="S174" s="192" t="str">
        <f t="shared" si="40"/>
        <v>Pass</v>
      </c>
      <c r="T174" s="191"/>
      <c r="U174" s="203"/>
    </row>
    <row r="175" spans="1:31" s="52" customFormat="1" ht="15" customHeight="1" x14ac:dyDescent="0.25">
      <c r="A175" s="48"/>
      <c r="B175" s="48" t="s">
        <v>1026</v>
      </c>
      <c r="D175" s="48"/>
      <c r="E175" s="43" t="s">
        <v>1237</v>
      </c>
      <c r="F175" s="48"/>
      <c r="G175" s="43" t="s">
        <v>1221</v>
      </c>
      <c r="H175" s="62">
        <v>7.1</v>
      </c>
      <c r="I175" s="47">
        <f t="shared" si="34"/>
        <v>0</v>
      </c>
      <c r="J175" s="43" t="s">
        <v>1235</v>
      </c>
      <c r="K175" s="62"/>
      <c r="L175" s="48"/>
      <c r="M175" s="47">
        <f t="shared" si="35"/>
        <v>0</v>
      </c>
      <c r="N175" s="48"/>
      <c r="O175" s="67" t="e">
        <f t="shared" si="36"/>
        <v>#DIV/0!</v>
      </c>
      <c r="P175" s="67" t="e">
        <f t="shared" si="37"/>
        <v>#DIV/0!</v>
      </c>
      <c r="Q175" s="62" t="e">
        <f t="shared" si="38"/>
        <v>#DIV/0!</v>
      </c>
      <c r="R175" s="62" t="e">
        <f t="shared" si="39"/>
        <v>#DIV/0!</v>
      </c>
      <c r="S175" s="192" t="str">
        <f t="shared" si="40"/>
        <v>Pass</v>
      </c>
      <c r="T175" s="191"/>
      <c r="U175" s="203"/>
      <c r="V175" s="69"/>
      <c r="W175" s="69"/>
      <c r="X175" s="69"/>
      <c r="Y175" s="69"/>
      <c r="AB175" s="69"/>
      <c r="AC175" s="126"/>
      <c r="AD175" s="126"/>
      <c r="AE175" s="126"/>
    </row>
    <row r="176" spans="1:31" s="52" customFormat="1" ht="15" customHeight="1" x14ac:dyDescent="0.25">
      <c r="A176" s="48"/>
      <c r="B176" s="48" t="s">
        <v>1026</v>
      </c>
      <c r="D176" s="48"/>
      <c r="E176" s="43" t="s">
        <v>1237</v>
      </c>
      <c r="F176" s="48"/>
      <c r="G176" s="43" t="s">
        <v>1221</v>
      </c>
      <c r="H176" s="62">
        <v>7.1</v>
      </c>
      <c r="I176" s="47">
        <f t="shared" si="34"/>
        <v>0</v>
      </c>
      <c r="J176" s="43" t="s">
        <v>1235</v>
      </c>
      <c r="K176" s="62"/>
      <c r="L176" s="48"/>
      <c r="M176" s="47">
        <f t="shared" si="35"/>
        <v>0</v>
      </c>
      <c r="N176" s="48"/>
      <c r="O176" s="67" t="e">
        <f t="shared" si="36"/>
        <v>#DIV/0!</v>
      </c>
      <c r="P176" s="67" t="e">
        <f t="shared" si="37"/>
        <v>#DIV/0!</v>
      </c>
      <c r="Q176" s="62" t="e">
        <f t="shared" si="38"/>
        <v>#DIV/0!</v>
      </c>
      <c r="R176" s="62" t="e">
        <f t="shared" si="39"/>
        <v>#DIV/0!</v>
      </c>
      <c r="S176" s="192" t="str">
        <f t="shared" si="40"/>
        <v>Pass</v>
      </c>
      <c r="T176" s="191"/>
      <c r="U176" s="203"/>
      <c r="V176" s="69"/>
      <c r="W176" s="69"/>
      <c r="X176" s="69"/>
      <c r="Y176" s="69"/>
      <c r="AB176" s="69"/>
      <c r="AC176" s="69"/>
      <c r="AD176" s="69"/>
      <c r="AE176" s="69"/>
    </row>
    <row r="177" spans="1:31" s="52" customFormat="1" ht="15" customHeight="1" x14ac:dyDescent="0.25">
      <c r="A177" s="48"/>
      <c r="B177" s="48" t="s">
        <v>1026</v>
      </c>
      <c r="D177" s="48"/>
      <c r="E177" s="43" t="s">
        <v>1237</v>
      </c>
      <c r="F177" s="48"/>
      <c r="G177" s="43" t="s">
        <v>1221</v>
      </c>
      <c r="H177" s="62">
        <v>7.1</v>
      </c>
      <c r="I177" s="47">
        <f t="shared" si="34"/>
        <v>0</v>
      </c>
      <c r="J177" s="43" t="s">
        <v>1235</v>
      </c>
      <c r="K177" s="62"/>
      <c r="L177" s="48"/>
      <c r="M177" s="47">
        <f t="shared" si="35"/>
        <v>0</v>
      </c>
      <c r="N177" s="48"/>
      <c r="O177" s="67" t="e">
        <f t="shared" si="36"/>
        <v>#DIV/0!</v>
      </c>
      <c r="P177" s="67" t="e">
        <f t="shared" si="37"/>
        <v>#DIV/0!</v>
      </c>
      <c r="Q177" s="62" t="e">
        <f t="shared" si="38"/>
        <v>#DIV/0!</v>
      </c>
      <c r="R177" s="62" t="e">
        <f t="shared" si="39"/>
        <v>#DIV/0!</v>
      </c>
      <c r="S177" s="192" t="str">
        <f t="shared" si="40"/>
        <v>Pass</v>
      </c>
      <c r="T177" s="191"/>
      <c r="U177" s="203"/>
      <c r="V177" s="69"/>
      <c r="W177" s="69"/>
      <c r="X177" s="69"/>
      <c r="Y177" s="69"/>
      <c r="AB177" s="69"/>
      <c r="AC177" s="69"/>
      <c r="AD177" s="69"/>
      <c r="AE177" s="69"/>
    </row>
    <row r="178" spans="1:31" s="52" customFormat="1" ht="15" customHeight="1" x14ac:dyDescent="0.25">
      <c r="A178" s="48"/>
      <c r="B178" s="48" t="s">
        <v>1187</v>
      </c>
      <c r="D178" s="48"/>
      <c r="E178" s="43" t="s">
        <v>1237</v>
      </c>
      <c r="F178" s="48"/>
      <c r="G178" s="43" t="s">
        <v>1227</v>
      </c>
      <c r="H178" s="62">
        <v>28.4</v>
      </c>
      <c r="I178" s="47">
        <f t="shared" si="34"/>
        <v>0</v>
      </c>
      <c r="J178" s="43" t="s">
        <v>1222</v>
      </c>
      <c r="K178" s="62"/>
      <c r="L178" s="48"/>
      <c r="M178" s="47">
        <f t="shared" si="35"/>
        <v>0</v>
      </c>
      <c r="N178" s="48"/>
      <c r="O178" s="67" t="e">
        <f t="shared" si="36"/>
        <v>#DIV/0!</v>
      </c>
      <c r="P178" s="67" t="e">
        <f t="shared" si="37"/>
        <v>#DIV/0!</v>
      </c>
      <c r="Q178" s="62" t="e">
        <f t="shared" si="38"/>
        <v>#DIV/0!</v>
      </c>
      <c r="R178" s="62" t="e">
        <f t="shared" si="39"/>
        <v>#DIV/0!</v>
      </c>
      <c r="S178" s="192" t="str">
        <f t="shared" si="40"/>
        <v>Pass</v>
      </c>
      <c r="T178" s="191"/>
      <c r="U178" s="203"/>
      <c r="V178" s="69"/>
      <c r="W178" s="69"/>
      <c r="X178" s="69"/>
      <c r="Y178" s="69"/>
      <c r="AB178" s="69"/>
      <c r="AC178" s="69"/>
      <c r="AD178" s="69"/>
      <c r="AE178" s="69"/>
    </row>
    <row r="179" spans="1:31" s="52" customFormat="1" ht="15" customHeight="1" x14ac:dyDescent="0.25">
      <c r="A179" s="48"/>
      <c r="B179" s="48" t="s">
        <v>1187</v>
      </c>
      <c r="D179" s="48"/>
      <c r="E179" s="43" t="s">
        <v>1237</v>
      </c>
      <c r="F179" s="48"/>
      <c r="G179" s="43" t="s">
        <v>1227</v>
      </c>
      <c r="H179" s="62">
        <v>28.4</v>
      </c>
      <c r="I179" s="47">
        <f t="shared" si="34"/>
        <v>0</v>
      </c>
      <c r="J179" s="43" t="s">
        <v>1222</v>
      </c>
      <c r="K179" s="62"/>
      <c r="L179" s="48"/>
      <c r="M179" s="47">
        <f t="shared" si="35"/>
        <v>0</v>
      </c>
      <c r="N179" s="48"/>
      <c r="O179" s="67" t="e">
        <f t="shared" si="36"/>
        <v>#DIV/0!</v>
      </c>
      <c r="P179" s="67" t="e">
        <f t="shared" si="37"/>
        <v>#DIV/0!</v>
      </c>
      <c r="Q179" s="62" t="e">
        <f t="shared" si="38"/>
        <v>#DIV/0!</v>
      </c>
      <c r="R179" s="62" t="e">
        <f t="shared" si="39"/>
        <v>#DIV/0!</v>
      </c>
      <c r="S179" s="192" t="str">
        <f t="shared" si="40"/>
        <v>Pass</v>
      </c>
      <c r="T179" s="191"/>
      <c r="U179" s="203"/>
      <c r="V179" s="69"/>
      <c r="W179" s="69"/>
      <c r="X179" s="69"/>
      <c r="Y179" s="69"/>
      <c r="AB179" s="69"/>
      <c r="AC179" s="69"/>
      <c r="AD179" s="69"/>
      <c r="AE179" s="69"/>
    </row>
    <row r="180" spans="1:31" s="52" customFormat="1" ht="15" customHeight="1" x14ac:dyDescent="0.25">
      <c r="A180" s="48"/>
      <c r="B180" s="48" t="s">
        <v>1172</v>
      </c>
      <c r="D180" s="48"/>
      <c r="E180" s="43" t="s">
        <v>1250</v>
      </c>
      <c r="F180" s="48"/>
      <c r="G180" s="43" t="s">
        <v>1221</v>
      </c>
      <c r="H180" s="62">
        <v>20</v>
      </c>
      <c r="I180" s="47">
        <f t="shared" si="34"/>
        <v>0</v>
      </c>
      <c r="J180" s="43" t="s">
        <v>1226</v>
      </c>
      <c r="K180" s="62"/>
      <c r="L180" s="48"/>
      <c r="M180" s="47">
        <f t="shared" si="35"/>
        <v>0</v>
      </c>
      <c r="N180" s="48"/>
      <c r="O180" s="67" t="e">
        <f t="shared" si="36"/>
        <v>#DIV/0!</v>
      </c>
      <c r="P180" s="67" t="e">
        <f t="shared" si="37"/>
        <v>#DIV/0!</v>
      </c>
      <c r="Q180" s="62" t="e">
        <f t="shared" si="38"/>
        <v>#DIV/0!</v>
      </c>
      <c r="R180" s="62" t="e">
        <f t="shared" si="39"/>
        <v>#DIV/0!</v>
      </c>
      <c r="S180" s="192" t="str">
        <f t="shared" si="40"/>
        <v>Pass</v>
      </c>
      <c r="T180" s="191"/>
      <c r="U180" s="203"/>
    </row>
    <row r="181" spans="1:31" s="52" customFormat="1" ht="15" customHeight="1" x14ac:dyDescent="0.25">
      <c r="A181" s="48"/>
      <c r="B181" s="48" t="s">
        <v>1172</v>
      </c>
      <c r="D181" s="48"/>
      <c r="E181" s="43" t="s">
        <v>1250</v>
      </c>
      <c r="F181" s="48"/>
      <c r="G181" s="43" t="s">
        <v>1221</v>
      </c>
      <c r="H181" s="62">
        <v>20</v>
      </c>
      <c r="I181" s="47">
        <f t="shared" si="34"/>
        <v>0</v>
      </c>
      <c r="J181" s="43" t="s">
        <v>1226</v>
      </c>
      <c r="K181" s="62"/>
      <c r="L181" s="48"/>
      <c r="M181" s="47">
        <f t="shared" si="35"/>
        <v>0</v>
      </c>
      <c r="N181" s="48"/>
      <c r="O181" s="67" t="e">
        <f t="shared" si="36"/>
        <v>#DIV/0!</v>
      </c>
      <c r="P181" s="67" t="e">
        <f t="shared" si="37"/>
        <v>#DIV/0!</v>
      </c>
      <c r="Q181" s="62" t="e">
        <f t="shared" si="38"/>
        <v>#DIV/0!</v>
      </c>
      <c r="R181" s="62" t="e">
        <f t="shared" si="39"/>
        <v>#DIV/0!</v>
      </c>
      <c r="S181" s="192" t="str">
        <f t="shared" si="40"/>
        <v>Pass</v>
      </c>
      <c r="T181" s="191"/>
      <c r="U181" s="203"/>
    </row>
    <row r="182" spans="1:31" s="52" customFormat="1" ht="15" customHeight="1" x14ac:dyDescent="0.25">
      <c r="A182" s="48"/>
      <c r="B182" s="48" t="s">
        <v>1173</v>
      </c>
      <c r="D182" s="48"/>
      <c r="E182" s="43" t="s">
        <v>1232</v>
      </c>
      <c r="F182" s="48"/>
      <c r="G182" s="43" t="s">
        <v>1221</v>
      </c>
      <c r="H182" s="62">
        <v>20.3</v>
      </c>
      <c r="I182" s="47">
        <f t="shared" ref="I182:I213" si="41">(H182*F182)/100</f>
        <v>0</v>
      </c>
      <c r="J182" s="43" t="s">
        <v>1244</v>
      </c>
      <c r="K182" s="62"/>
      <c r="L182" s="48"/>
      <c r="M182" s="47">
        <f t="shared" ref="M182:M213" si="42">ABS(K182-F182) + 1.65*L182</f>
        <v>0</v>
      </c>
      <c r="N182" s="48"/>
      <c r="O182" s="67" t="e">
        <f t="shared" ref="O182:O213" si="43">L182/K182</f>
        <v>#DIV/0!</v>
      </c>
      <c r="P182" s="67" t="e">
        <f t="shared" ref="P182:P213" si="44">ABS((K182-F182)/F182)</f>
        <v>#DIV/0!</v>
      </c>
      <c r="Q182" s="62" t="e">
        <f t="shared" ref="Q182:Q213" si="45">((I182-ABS(K182-F182))/L182)-1.65</f>
        <v>#DIV/0!</v>
      </c>
      <c r="R182" s="62" t="e">
        <f t="shared" ref="R182:R213" si="46">Q182+1.65</f>
        <v>#DIV/0!</v>
      </c>
      <c r="S182" s="192" t="str">
        <f t="shared" ref="S182:S213" si="47">IF(M182&gt;I182,"Fail","Pass")</f>
        <v>Pass</v>
      </c>
      <c r="T182" s="191"/>
      <c r="U182" s="203"/>
    </row>
    <row r="183" spans="1:31" s="52" customFormat="1" ht="15" customHeight="1" x14ac:dyDescent="0.25">
      <c r="A183" s="48"/>
      <c r="B183" s="48" t="s">
        <v>1173</v>
      </c>
      <c r="D183" s="48"/>
      <c r="E183" s="43" t="s">
        <v>1232</v>
      </c>
      <c r="F183" s="48"/>
      <c r="G183" s="43" t="s">
        <v>1221</v>
      </c>
      <c r="H183" s="62">
        <v>20.3</v>
      </c>
      <c r="I183" s="47">
        <f t="shared" si="41"/>
        <v>0</v>
      </c>
      <c r="J183" s="43" t="s">
        <v>1244</v>
      </c>
      <c r="K183" s="62"/>
      <c r="L183" s="48"/>
      <c r="M183" s="47">
        <f t="shared" si="42"/>
        <v>0</v>
      </c>
      <c r="N183" s="48"/>
      <c r="O183" s="67" t="e">
        <f t="shared" si="43"/>
        <v>#DIV/0!</v>
      </c>
      <c r="P183" s="67" t="e">
        <f t="shared" si="44"/>
        <v>#DIV/0!</v>
      </c>
      <c r="Q183" s="62" t="e">
        <f t="shared" si="45"/>
        <v>#DIV/0!</v>
      </c>
      <c r="R183" s="62" t="e">
        <f t="shared" si="46"/>
        <v>#DIV/0!</v>
      </c>
      <c r="S183" s="192" t="str">
        <f t="shared" si="47"/>
        <v>Pass</v>
      </c>
      <c r="T183" s="191"/>
      <c r="U183" s="203"/>
    </row>
    <row r="184" spans="1:31" s="52" customFormat="1" ht="15" customHeight="1" x14ac:dyDescent="0.25">
      <c r="A184" s="48"/>
      <c r="B184" s="48" t="s">
        <v>1179</v>
      </c>
      <c r="D184" s="48"/>
      <c r="E184" s="43" t="s">
        <v>1251</v>
      </c>
      <c r="F184" s="48"/>
      <c r="G184" s="43" t="s">
        <v>1224</v>
      </c>
      <c r="H184" s="62">
        <v>25</v>
      </c>
      <c r="I184" s="47">
        <f t="shared" si="41"/>
        <v>0</v>
      </c>
      <c r="J184" s="43" t="s">
        <v>1228</v>
      </c>
      <c r="K184" s="62"/>
      <c r="L184" s="48"/>
      <c r="M184" s="47">
        <f t="shared" si="42"/>
        <v>0</v>
      </c>
      <c r="N184" s="48"/>
      <c r="O184" s="67" t="e">
        <f t="shared" si="43"/>
        <v>#DIV/0!</v>
      </c>
      <c r="P184" s="67" t="e">
        <f t="shared" si="44"/>
        <v>#DIV/0!</v>
      </c>
      <c r="Q184" s="62" t="e">
        <f t="shared" si="45"/>
        <v>#DIV/0!</v>
      </c>
      <c r="R184" s="62" t="e">
        <f t="shared" si="46"/>
        <v>#DIV/0!</v>
      </c>
      <c r="S184" s="192" t="str">
        <f t="shared" si="47"/>
        <v>Pass</v>
      </c>
      <c r="T184" s="191"/>
      <c r="U184" s="203"/>
    </row>
    <row r="185" spans="1:31" s="52" customFormat="1" ht="15" customHeight="1" x14ac:dyDescent="0.25">
      <c r="A185" s="48"/>
      <c r="B185" s="48" t="s">
        <v>1179</v>
      </c>
      <c r="D185" s="48"/>
      <c r="E185" s="43" t="s">
        <v>1232</v>
      </c>
      <c r="F185" s="48"/>
      <c r="G185" s="43" t="s">
        <v>1221</v>
      </c>
      <c r="H185" s="62">
        <v>25</v>
      </c>
      <c r="I185" s="47">
        <f t="shared" si="41"/>
        <v>0</v>
      </c>
      <c r="J185" s="43" t="s">
        <v>1228</v>
      </c>
      <c r="K185" s="62"/>
      <c r="L185" s="48"/>
      <c r="M185" s="47">
        <f t="shared" si="42"/>
        <v>0</v>
      </c>
      <c r="N185" s="48"/>
      <c r="O185" s="67" t="e">
        <f t="shared" si="43"/>
        <v>#DIV/0!</v>
      </c>
      <c r="P185" s="67" t="e">
        <f t="shared" si="44"/>
        <v>#DIV/0!</v>
      </c>
      <c r="Q185" s="62" t="e">
        <f t="shared" si="45"/>
        <v>#DIV/0!</v>
      </c>
      <c r="R185" s="62" t="e">
        <f t="shared" si="46"/>
        <v>#DIV/0!</v>
      </c>
      <c r="S185" s="192" t="str">
        <f t="shared" si="47"/>
        <v>Pass</v>
      </c>
      <c r="T185" s="191"/>
      <c r="U185" s="203"/>
    </row>
    <row r="186" spans="1:31" s="52" customFormat="1" ht="15" customHeight="1" x14ac:dyDescent="0.25">
      <c r="A186" s="48"/>
      <c r="B186" s="48" t="s">
        <v>1034</v>
      </c>
      <c r="D186" s="48"/>
      <c r="E186" s="43" t="s">
        <v>1229</v>
      </c>
      <c r="F186" s="48"/>
      <c r="G186" s="43" t="s">
        <v>1221</v>
      </c>
      <c r="H186" s="62">
        <v>20</v>
      </c>
      <c r="I186" s="47">
        <f t="shared" si="41"/>
        <v>0</v>
      </c>
      <c r="J186" s="43" t="s">
        <v>1228</v>
      </c>
      <c r="K186" s="62"/>
      <c r="L186" s="48"/>
      <c r="M186" s="47">
        <f t="shared" si="42"/>
        <v>0</v>
      </c>
      <c r="N186" s="48"/>
      <c r="O186" s="67" t="e">
        <f t="shared" si="43"/>
        <v>#DIV/0!</v>
      </c>
      <c r="P186" s="67" t="e">
        <f t="shared" si="44"/>
        <v>#DIV/0!</v>
      </c>
      <c r="Q186" s="62" t="e">
        <f t="shared" si="45"/>
        <v>#DIV/0!</v>
      </c>
      <c r="R186" s="62" t="e">
        <f t="shared" si="46"/>
        <v>#DIV/0!</v>
      </c>
      <c r="S186" s="192" t="str">
        <f t="shared" si="47"/>
        <v>Pass</v>
      </c>
      <c r="T186" s="191"/>
      <c r="U186" s="203"/>
    </row>
    <row r="187" spans="1:31" s="52" customFormat="1" ht="15" customHeight="1" x14ac:dyDescent="0.25">
      <c r="A187" s="48"/>
      <c r="B187" s="48" t="s">
        <v>1034</v>
      </c>
      <c r="D187" s="48"/>
      <c r="E187" s="43" t="s">
        <v>1229</v>
      </c>
      <c r="F187" s="48"/>
      <c r="G187" s="43" t="s">
        <v>1221</v>
      </c>
      <c r="H187" s="62">
        <v>20</v>
      </c>
      <c r="I187" s="47">
        <f t="shared" si="41"/>
        <v>0</v>
      </c>
      <c r="J187" s="43" t="s">
        <v>1228</v>
      </c>
      <c r="K187" s="62"/>
      <c r="L187" s="48"/>
      <c r="M187" s="47">
        <f t="shared" si="42"/>
        <v>0</v>
      </c>
      <c r="N187" s="48"/>
      <c r="O187" s="67" t="e">
        <f t="shared" si="43"/>
        <v>#DIV/0!</v>
      </c>
      <c r="P187" s="67" t="e">
        <f t="shared" si="44"/>
        <v>#DIV/0!</v>
      </c>
      <c r="Q187" s="62" t="e">
        <f t="shared" si="45"/>
        <v>#DIV/0!</v>
      </c>
      <c r="R187" s="62" t="e">
        <f t="shared" si="46"/>
        <v>#DIV/0!</v>
      </c>
      <c r="S187" s="192" t="str">
        <f t="shared" si="47"/>
        <v>Pass</v>
      </c>
      <c r="T187" s="191"/>
      <c r="U187" s="203"/>
    </row>
    <row r="188" spans="1:31" s="52" customFormat="1" ht="15" customHeight="1" x14ac:dyDescent="0.25">
      <c r="A188" s="48"/>
      <c r="B188" s="48" t="s">
        <v>1039</v>
      </c>
      <c r="D188" s="48"/>
      <c r="E188" s="43" t="s">
        <v>1229</v>
      </c>
      <c r="F188" s="48"/>
      <c r="G188" s="43" t="s">
        <v>1221</v>
      </c>
      <c r="H188" s="62">
        <v>33.6</v>
      </c>
      <c r="I188" s="47">
        <f t="shared" si="41"/>
        <v>0</v>
      </c>
      <c r="J188" s="43" t="s">
        <v>1228</v>
      </c>
      <c r="K188" s="62"/>
      <c r="L188" s="48"/>
      <c r="M188" s="64">
        <f t="shared" si="42"/>
        <v>0</v>
      </c>
      <c r="N188" s="48"/>
      <c r="O188" s="67" t="e">
        <f t="shared" si="43"/>
        <v>#DIV/0!</v>
      </c>
      <c r="P188" s="67" t="e">
        <f t="shared" si="44"/>
        <v>#DIV/0!</v>
      </c>
      <c r="Q188" s="62" t="e">
        <f t="shared" si="45"/>
        <v>#DIV/0!</v>
      </c>
      <c r="R188" s="62" t="e">
        <f t="shared" si="46"/>
        <v>#DIV/0!</v>
      </c>
      <c r="S188" s="192" t="str">
        <f t="shared" si="47"/>
        <v>Pass</v>
      </c>
      <c r="T188" s="191"/>
      <c r="U188" s="203"/>
    </row>
    <row r="189" spans="1:31" s="52" customFormat="1" ht="15" customHeight="1" x14ac:dyDescent="0.25">
      <c r="A189" s="48"/>
      <c r="B189" s="48" t="s">
        <v>1039</v>
      </c>
      <c r="D189" s="48"/>
      <c r="E189" s="43" t="s">
        <v>1229</v>
      </c>
      <c r="F189" s="48"/>
      <c r="G189" s="43" t="s">
        <v>1227</v>
      </c>
      <c r="H189" s="62">
        <v>33.6</v>
      </c>
      <c r="I189" s="47">
        <f t="shared" si="41"/>
        <v>0</v>
      </c>
      <c r="J189" s="43" t="s">
        <v>1228</v>
      </c>
      <c r="K189" s="62"/>
      <c r="L189" s="48"/>
      <c r="M189" s="64">
        <f t="shared" si="42"/>
        <v>0</v>
      </c>
      <c r="N189" s="48"/>
      <c r="O189" s="67" t="e">
        <f t="shared" si="43"/>
        <v>#DIV/0!</v>
      </c>
      <c r="P189" s="67" t="e">
        <f t="shared" si="44"/>
        <v>#DIV/0!</v>
      </c>
      <c r="Q189" s="62" t="e">
        <f t="shared" si="45"/>
        <v>#DIV/0!</v>
      </c>
      <c r="R189" s="62" t="e">
        <f t="shared" si="46"/>
        <v>#DIV/0!</v>
      </c>
      <c r="S189" s="192" t="str">
        <f t="shared" si="47"/>
        <v>Pass</v>
      </c>
      <c r="T189" s="191"/>
      <c r="U189" s="203"/>
    </row>
    <row r="190" spans="1:31" s="52" customFormat="1" ht="15" customHeight="1" x14ac:dyDescent="0.25">
      <c r="A190" s="48"/>
      <c r="B190" s="48" t="s">
        <v>1198</v>
      </c>
      <c r="D190" s="48"/>
      <c r="E190" s="43" t="s">
        <v>1229</v>
      </c>
      <c r="F190" s="48"/>
      <c r="G190" s="43" t="s">
        <v>1221</v>
      </c>
      <c r="H190" s="62">
        <v>23</v>
      </c>
      <c r="I190" s="47">
        <f t="shared" si="41"/>
        <v>0</v>
      </c>
      <c r="J190" s="43" t="s">
        <v>1231</v>
      </c>
      <c r="K190" s="62"/>
      <c r="L190" s="48"/>
      <c r="M190" s="47">
        <f t="shared" si="42"/>
        <v>0</v>
      </c>
      <c r="N190" s="48"/>
      <c r="O190" s="67" t="e">
        <f t="shared" si="43"/>
        <v>#DIV/0!</v>
      </c>
      <c r="P190" s="67" t="e">
        <f t="shared" si="44"/>
        <v>#DIV/0!</v>
      </c>
      <c r="Q190" s="62" t="e">
        <f t="shared" si="45"/>
        <v>#DIV/0!</v>
      </c>
      <c r="R190" s="62" t="e">
        <f t="shared" si="46"/>
        <v>#DIV/0!</v>
      </c>
      <c r="S190" s="192" t="str">
        <f t="shared" si="47"/>
        <v>Pass</v>
      </c>
      <c r="T190" s="191"/>
      <c r="U190" s="203"/>
    </row>
    <row r="191" spans="1:31" s="52" customFormat="1" ht="15" customHeight="1" x14ac:dyDescent="0.25">
      <c r="A191" s="48"/>
      <c r="B191" s="48" t="s">
        <v>1198</v>
      </c>
      <c r="D191" s="48"/>
      <c r="E191" s="43" t="s">
        <v>1229</v>
      </c>
      <c r="F191" s="48"/>
      <c r="G191" s="43" t="s">
        <v>1221</v>
      </c>
      <c r="H191" s="62">
        <v>23</v>
      </c>
      <c r="I191" s="47">
        <f t="shared" si="41"/>
        <v>0</v>
      </c>
      <c r="J191" s="43" t="s">
        <v>1231</v>
      </c>
      <c r="K191" s="62"/>
      <c r="L191" s="48"/>
      <c r="M191" s="47">
        <f t="shared" si="42"/>
        <v>0</v>
      </c>
      <c r="N191" s="48"/>
      <c r="O191" s="67" t="e">
        <f t="shared" si="43"/>
        <v>#DIV/0!</v>
      </c>
      <c r="P191" s="67" t="e">
        <f t="shared" si="44"/>
        <v>#DIV/0!</v>
      </c>
      <c r="Q191" s="62" t="e">
        <f t="shared" si="45"/>
        <v>#DIV/0!</v>
      </c>
      <c r="R191" s="62" t="e">
        <f t="shared" si="46"/>
        <v>#DIV/0!</v>
      </c>
      <c r="S191" s="192" t="str">
        <f t="shared" si="47"/>
        <v>Pass</v>
      </c>
      <c r="T191" s="191"/>
      <c r="U191" s="203"/>
      <c r="V191" s="69"/>
      <c r="W191" s="69"/>
      <c r="X191" s="69"/>
      <c r="Y191" s="69"/>
      <c r="AB191" s="69"/>
      <c r="AC191" s="66"/>
      <c r="AD191" s="66"/>
      <c r="AE191" s="66"/>
    </row>
    <row r="192" spans="1:31" s="52" customFormat="1" ht="15" customHeight="1" x14ac:dyDescent="0.25">
      <c r="A192" s="48"/>
      <c r="B192" s="48" t="s">
        <v>1196</v>
      </c>
      <c r="D192" s="48"/>
      <c r="E192" s="43" t="s">
        <v>1252</v>
      </c>
      <c r="F192" s="48"/>
      <c r="G192" s="43" t="s">
        <v>1221</v>
      </c>
      <c r="H192" s="62">
        <v>20</v>
      </c>
      <c r="I192" s="47">
        <f t="shared" si="41"/>
        <v>0</v>
      </c>
      <c r="J192" s="43" t="s">
        <v>1222</v>
      </c>
      <c r="K192" s="62"/>
      <c r="L192" s="48"/>
      <c r="M192" s="47">
        <f t="shared" si="42"/>
        <v>0</v>
      </c>
      <c r="N192" s="48"/>
      <c r="O192" s="67" t="e">
        <f t="shared" si="43"/>
        <v>#DIV/0!</v>
      </c>
      <c r="P192" s="67" t="e">
        <f t="shared" si="44"/>
        <v>#DIV/0!</v>
      </c>
      <c r="Q192" s="62" t="e">
        <f t="shared" si="45"/>
        <v>#DIV/0!</v>
      </c>
      <c r="R192" s="62" t="e">
        <f t="shared" si="46"/>
        <v>#DIV/0!</v>
      </c>
      <c r="S192" s="192" t="str">
        <f t="shared" si="47"/>
        <v>Pass</v>
      </c>
      <c r="T192" s="191"/>
      <c r="U192" s="203"/>
      <c r="V192" s="69"/>
      <c r="W192" s="69"/>
      <c r="X192" s="69"/>
      <c r="Y192" s="69"/>
      <c r="AB192" s="69"/>
      <c r="AC192" s="71"/>
      <c r="AD192" s="71"/>
      <c r="AE192" s="71"/>
    </row>
    <row r="193" spans="1:31" s="52" customFormat="1" ht="15" customHeight="1" x14ac:dyDescent="0.25">
      <c r="A193" s="48"/>
      <c r="B193" s="48" t="s">
        <v>1196</v>
      </c>
      <c r="D193" s="48"/>
      <c r="E193" s="43" t="s">
        <v>1252</v>
      </c>
      <c r="F193" s="48"/>
      <c r="G193" s="43" t="s">
        <v>1221</v>
      </c>
      <c r="H193" s="62">
        <v>20</v>
      </c>
      <c r="I193" s="47">
        <f t="shared" si="41"/>
        <v>0</v>
      </c>
      <c r="J193" s="43" t="s">
        <v>1222</v>
      </c>
      <c r="K193" s="62"/>
      <c r="L193" s="48"/>
      <c r="M193" s="47">
        <f t="shared" si="42"/>
        <v>0</v>
      </c>
      <c r="N193" s="48"/>
      <c r="O193" s="67" t="e">
        <f t="shared" si="43"/>
        <v>#DIV/0!</v>
      </c>
      <c r="P193" s="67" t="e">
        <f t="shared" si="44"/>
        <v>#DIV/0!</v>
      </c>
      <c r="Q193" s="62" t="e">
        <f t="shared" si="45"/>
        <v>#DIV/0!</v>
      </c>
      <c r="R193" s="62" t="e">
        <f t="shared" si="46"/>
        <v>#DIV/0!</v>
      </c>
      <c r="S193" s="192" t="str">
        <f t="shared" si="47"/>
        <v>Pass</v>
      </c>
      <c r="T193" s="191"/>
      <c r="U193" s="203"/>
      <c r="V193" s="69"/>
      <c r="W193" s="69"/>
      <c r="X193" s="69"/>
      <c r="Y193" s="69"/>
      <c r="AB193" s="69"/>
      <c r="AC193" s="71"/>
      <c r="AD193" s="71"/>
      <c r="AE193" s="71"/>
    </row>
    <row r="194" spans="1:31" s="52" customFormat="1" ht="15" customHeight="1" x14ac:dyDescent="0.25">
      <c r="A194" s="48"/>
      <c r="B194" s="48" t="s">
        <v>921</v>
      </c>
      <c r="D194" s="48"/>
      <c r="E194" s="43" t="s">
        <v>1241</v>
      </c>
      <c r="F194" s="48"/>
      <c r="G194" s="43" t="s">
        <v>1221</v>
      </c>
      <c r="H194" s="62">
        <v>6</v>
      </c>
      <c r="I194" s="47">
        <f t="shared" si="41"/>
        <v>0</v>
      </c>
      <c r="J194" s="43" t="s">
        <v>1244</v>
      </c>
      <c r="K194" s="62"/>
      <c r="L194" s="48"/>
      <c r="M194" s="47">
        <f t="shared" si="42"/>
        <v>0</v>
      </c>
      <c r="N194" s="48"/>
      <c r="O194" s="67" t="e">
        <f t="shared" si="43"/>
        <v>#DIV/0!</v>
      </c>
      <c r="P194" s="67" t="e">
        <f t="shared" si="44"/>
        <v>#DIV/0!</v>
      </c>
      <c r="Q194" s="62" t="e">
        <f t="shared" si="45"/>
        <v>#DIV/0!</v>
      </c>
      <c r="R194" s="62" t="e">
        <f t="shared" si="46"/>
        <v>#DIV/0!</v>
      </c>
      <c r="S194" s="192" t="str">
        <f t="shared" si="47"/>
        <v>Pass</v>
      </c>
      <c r="T194" s="191"/>
      <c r="U194" s="203"/>
      <c r="V194" s="69"/>
      <c r="W194" s="69"/>
      <c r="X194" s="69"/>
      <c r="Y194" s="69"/>
      <c r="AB194" s="69"/>
      <c r="AC194" s="71"/>
      <c r="AD194" s="71"/>
      <c r="AE194" s="71"/>
    </row>
    <row r="195" spans="1:31" s="52" customFormat="1" ht="15" customHeight="1" x14ac:dyDescent="0.25">
      <c r="A195" s="48"/>
      <c r="B195" s="48" t="s">
        <v>921</v>
      </c>
      <c r="D195" s="48"/>
      <c r="E195" s="43" t="s">
        <v>1241</v>
      </c>
      <c r="F195" s="48"/>
      <c r="G195" s="43" t="s">
        <v>1221</v>
      </c>
      <c r="H195" s="62">
        <v>6</v>
      </c>
      <c r="I195" s="47">
        <f t="shared" si="41"/>
        <v>0</v>
      </c>
      <c r="J195" s="43" t="s">
        <v>1244</v>
      </c>
      <c r="K195" s="62"/>
      <c r="L195" s="48"/>
      <c r="M195" s="47">
        <f t="shared" si="42"/>
        <v>0</v>
      </c>
      <c r="N195" s="48"/>
      <c r="O195" s="67" t="e">
        <f t="shared" si="43"/>
        <v>#DIV/0!</v>
      </c>
      <c r="P195" s="67" t="e">
        <f t="shared" si="44"/>
        <v>#DIV/0!</v>
      </c>
      <c r="Q195" s="62" t="e">
        <f t="shared" si="45"/>
        <v>#DIV/0!</v>
      </c>
      <c r="R195" s="62" t="e">
        <f t="shared" si="46"/>
        <v>#DIV/0!</v>
      </c>
      <c r="S195" s="192" t="str">
        <f t="shared" si="47"/>
        <v>Pass</v>
      </c>
      <c r="T195" s="191"/>
      <c r="U195" s="203"/>
      <c r="V195" s="69"/>
      <c r="W195" s="69"/>
      <c r="X195" s="69"/>
      <c r="Y195" s="69"/>
      <c r="AB195" s="69"/>
      <c r="AC195" s="71"/>
      <c r="AD195" s="71"/>
      <c r="AE195" s="71"/>
    </row>
    <row r="196" spans="1:31" s="52" customFormat="1" ht="15" customHeight="1" x14ac:dyDescent="0.25">
      <c r="A196" s="48"/>
      <c r="B196" s="48" t="s">
        <v>1177</v>
      </c>
      <c r="D196" s="48"/>
      <c r="E196" s="43" t="s">
        <v>1220</v>
      </c>
      <c r="F196" s="48"/>
      <c r="G196" s="43" t="s">
        <v>1221</v>
      </c>
      <c r="H196" s="62">
        <v>13.5</v>
      </c>
      <c r="I196" s="47">
        <f t="shared" si="41"/>
        <v>0</v>
      </c>
      <c r="J196" s="43" t="s">
        <v>1222</v>
      </c>
      <c r="K196" s="62"/>
      <c r="L196" s="48"/>
      <c r="M196" s="47">
        <f t="shared" si="42"/>
        <v>0</v>
      </c>
      <c r="N196" s="48"/>
      <c r="O196" s="67" t="e">
        <f t="shared" si="43"/>
        <v>#DIV/0!</v>
      </c>
      <c r="P196" s="67" t="e">
        <f t="shared" si="44"/>
        <v>#DIV/0!</v>
      </c>
      <c r="Q196" s="62" t="e">
        <f t="shared" si="45"/>
        <v>#DIV/0!</v>
      </c>
      <c r="R196" s="62" t="e">
        <f t="shared" si="46"/>
        <v>#DIV/0!</v>
      </c>
      <c r="S196" s="192" t="str">
        <f t="shared" si="47"/>
        <v>Pass</v>
      </c>
      <c r="T196" s="191"/>
      <c r="U196" s="203"/>
      <c r="V196" s="69"/>
      <c r="W196" s="69"/>
      <c r="X196" s="69"/>
      <c r="Y196" s="69"/>
      <c r="AB196" s="69"/>
      <c r="AC196" s="66"/>
      <c r="AD196" s="66"/>
      <c r="AE196" s="66"/>
    </row>
    <row r="197" spans="1:31" s="52" customFormat="1" ht="15" customHeight="1" x14ac:dyDescent="0.25">
      <c r="A197" s="48"/>
      <c r="B197" s="48" t="s">
        <v>1177</v>
      </c>
      <c r="D197" s="48"/>
      <c r="E197" s="43" t="s">
        <v>1220</v>
      </c>
      <c r="F197" s="48"/>
      <c r="G197" s="43" t="s">
        <v>1221</v>
      </c>
      <c r="H197" s="62">
        <v>13.5</v>
      </c>
      <c r="I197" s="47">
        <f t="shared" si="41"/>
        <v>0</v>
      </c>
      <c r="J197" s="43" t="s">
        <v>1222</v>
      </c>
      <c r="K197" s="62"/>
      <c r="L197" s="48"/>
      <c r="M197" s="47">
        <f t="shared" si="42"/>
        <v>0</v>
      </c>
      <c r="N197" s="48"/>
      <c r="O197" s="67" t="e">
        <f t="shared" si="43"/>
        <v>#DIV/0!</v>
      </c>
      <c r="P197" s="67" t="e">
        <f t="shared" si="44"/>
        <v>#DIV/0!</v>
      </c>
      <c r="Q197" s="62" t="e">
        <f t="shared" si="45"/>
        <v>#DIV/0!</v>
      </c>
      <c r="R197" s="62" t="e">
        <f t="shared" si="46"/>
        <v>#DIV/0!</v>
      </c>
      <c r="S197" s="192" t="str">
        <f t="shared" si="47"/>
        <v>Pass</v>
      </c>
      <c r="T197" s="191"/>
      <c r="U197" s="203"/>
      <c r="V197" s="69"/>
      <c r="W197" s="69"/>
      <c r="X197" s="69"/>
      <c r="Y197" s="69"/>
      <c r="AB197" s="69"/>
      <c r="AC197" s="69"/>
      <c r="AD197" s="69"/>
      <c r="AE197" s="69"/>
    </row>
    <row r="198" spans="1:31" s="52" customFormat="1" ht="15" customHeight="1" x14ac:dyDescent="0.25">
      <c r="A198" s="48"/>
      <c r="B198" s="48" t="s">
        <v>1161</v>
      </c>
      <c r="D198" s="48"/>
      <c r="E198" s="43" t="s">
        <v>1241</v>
      </c>
      <c r="F198" s="48"/>
      <c r="G198" s="43" t="s">
        <v>1227</v>
      </c>
      <c r="H198" s="62">
        <v>39</v>
      </c>
      <c r="I198" s="47">
        <f t="shared" si="41"/>
        <v>0</v>
      </c>
      <c r="J198" s="43" t="s">
        <v>1228</v>
      </c>
      <c r="K198" s="62"/>
      <c r="L198" s="48"/>
      <c r="M198" s="47">
        <f t="shared" si="42"/>
        <v>0</v>
      </c>
      <c r="N198" s="48"/>
      <c r="O198" s="67" t="e">
        <f t="shared" si="43"/>
        <v>#DIV/0!</v>
      </c>
      <c r="P198" s="67" t="e">
        <f t="shared" si="44"/>
        <v>#DIV/0!</v>
      </c>
      <c r="Q198" s="62" t="e">
        <f t="shared" si="45"/>
        <v>#DIV/0!</v>
      </c>
      <c r="R198" s="62" t="e">
        <f t="shared" si="46"/>
        <v>#DIV/0!</v>
      </c>
      <c r="S198" s="192" t="str">
        <f t="shared" si="47"/>
        <v>Pass</v>
      </c>
      <c r="T198" s="191"/>
      <c r="U198" s="203"/>
      <c r="V198" s="69"/>
      <c r="W198" s="69"/>
      <c r="X198" s="69"/>
      <c r="Y198" s="69"/>
      <c r="AB198" s="69"/>
      <c r="AC198" s="69"/>
      <c r="AD198" s="69"/>
      <c r="AE198" s="69"/>
    </row>
    <row r="199" spans="1:31" s="52" customFormat="1" ht="15" customHeight="1" x14ac:dyDescent="0.25">
      <c r="A199" s="48"/>
      <c r="B199" s="48" t="s">
        <v>1161</v>
      </c>
      <c r="D199" s="48"/>
      <c r="E199" s="43" t="s">
        <v>1241</v>
      </c>
      <c r="F199" s="48"/>
      <c r="G199" s="43" t="s">
        <v>1227</v>
      </c>
      <c r="H199" s="62">
        <v>39</v>
      </c>
      <c r="I199" s="47">
        <f t="shared" si="41"/>
        <v>0</v>
      </c>
      <c r="J199" s="43" t="s">
        <v>1228</v>
      </c>
      <c r="K199" s="62"/>
      <c r="L199" s="48"/>
      <c r="M199" s="47">
        <f t="shared" si="42"/>
        <v>0</v>
      </c>
      <c r="N199" s="48"/>
      <c r="O199" s="67" t="e">
        <f t="shared" si="43"/>
        <v>#DIV/0!</v>
      </c>
      <c r="P199" s="67" t="e">
        <f t="shared" si="44"/>
        <v>#DIV/0!</v>
      </c>
      <c r="Q199" s="62" t="e">
        <f t="shared" si="45"/>
        <v>#DIV/0!</v>
      </c>
      <c r="R199" s="62" t="e">
        <f t="shared" si="46"/>
        <v>#DIV/0!</v>
      </c>
      <c r="S199" s="192" t="str">
        <f t="shared" si="47"/>
        <v>Pass</v>
      </c>
      <c r="T199" s="191"/>
      <c r="U199" s="203"/>
      <c r="V199" s="69"/>
      <c r="W199" s="69"/>
      <c r="X199" s="69"/>
      <c r="Y199" s="69"/>
      <c r="AB199" s="69"/>
      <c r="AC199" s="69"/>
      <c r="AD199" s="69"/>
      <c r="AE199" s="69"/>
    </row>
    <row r="200" spans="1:31" s="52" customFormat="1" ht="15" customHeight="1" x14ac:dyDescent="0.25">
      <c r="A200" s="48"/>
      <c r="B200" s="48" t="s">
        <v>1061</v>
      </c>
      <c r="D200" s="48"/>
      <c r="E200" s="43" t="s">
        <v>1237</v>
      </c>
      <c r="F200" s="48"/>
      <c r="G200" s="43" t="s">
        <v>1221</v>
      </c>
      <c r="H200" s="62">
        <v>20.399999999999999</v>
      </c>
      <c r="I200" s="47">
        <f t="shared" si="41"/>
        <v>0</v>
      </c>
      <c r="J200" s="43" t="s">
        <v>1228</v>
      </c>
      <c r="K200" s="62"/>
      <c r="L200" s="48"/>
      <c r="M200" s="47">
        <f t="shared" si="42"/>
        <v>0</v>
      </c>
      <c r="N200" s="48"/>
      <c r="O200" s="67" t="e">
        <f t="shared" si="43"/>
        <v>#DIV/0!</v>
      </c>
      <c r="P200" s="67" t="e">
        <f t="shared" si="44"/>
        <v>#DIV/0!</v>
      </c>
      <c r="Q200" s="62" t="e">
        <f t="shared" si="45"/>
        <v>#DIV/0!</v>
      </c>
      <c r="R200" s="62" t="e">
        <f t="shared" si="46"/>
        <v>#DIV/0!</v>
      </c>
      <c r="S200" s="192" t="str">
        <f t="shared" si="47"/>
        <v>Pass</v>
      </c>
      <c r="T200" s="191"/>
      <c r="U200" s="203"/>
      <c r="V200" s="69"/>
      <c r="W200" s="69"/>
      <c r="X200" s="69"/>
      <c r="Y200" s="69"/>
      <c r="AB200" s="69"/>
      <c r="AC200" s="69"/>
      <c r="AD200" s="69"/>
      <c r="AE200" s="69"/>
    </row>
    <row r="201" spans="1:31" s="52" customFormat="1" ht="15" customHeight="1" x14ac:dyDescent="0.25">
      <c r="A201" s="48"/>
      <c r="B201" s="48" t="s">
        <v>1061</v>
      </c>
      <c r="D201" s="48"/>
      <c r="E201" s="43" t="s">
        <v>1237</v>
      </c>
      <c r="F201" s="48"/>
      <c r="G201" s="43" t="s">
        <v>1221</v>
      </c>
      <c r="H201" s="62">
        <v>20.399999999999999</v>
      </c>
      <c r="I201" s="47">
        <f t="shared" si="41"/>
        <v>0</v>
      </c>
      <c r="J201" s="43" t="s">
        <v>1228</v>
      </c>
      <c r="K201" s="62"/>
      <c r="L201" s="48"/>
      <c r="M201" s="47">
        <f t="shared" si="42"/>
        <v>0</v>
      </c>
      <c r="N201" s="48"/>
      <c r="O201" s="67" t="e">
        <f t="shared" si="43"/>
        <v>#DIV/0!</v>
      </c>
      <c r="P201" s="67" t="e">
        <f t="shared" si="44"/>
        <v>#DIV/0!</v>
      </c>
      <c r="Q201" s="62" t="e">
        <f t="shared" si="45"/>
        <v>#DIV/0!</v>
      </c>
      <c r="R201" s="62" t="e">
        <f t="shared" si="46"/>
        <v>#DIV/0!</v>
      </c>
      <c r="S201" s="192" t="str">
        <f t="shared" si="47"/>
        <v>Pass</v>
      </c>
      <c r="T201" s="191"/>
      <c r="U201" s="203"/>
      <c r="V201" s="69"/>
      <c r="W201" s="69"/>
      <c r="X201" s="69"/>
      <c r="Y201" s="69"/>
      <c r="AB201" s="69"/>
      <c r="AC201" s="69"/>
      <c r="AD201" s="69"/>
      <c r="AE201" s="69"/>
    </row>
    <row r="202" spans="1:31" s="52" customFormat="1" ht="15" customHeight="1" x14ac:dyDescent="0.25">
      <c r="A202" s="48"/>
      <c r="B202" s="48" t="s">
        <v>1066</v>
      </c>
      <c r="D202" s="48"/>
      <c r="E202" s="43" t="s">
        <v>1237</v>
      </c>
      <c r="F202" s="48"/>
      <c r="G202" s="43" t="s">
        <v>1221</v>
      </c>
      <c r="H202" s="62">
        <v>3.6</v>
      </c>
      <c r="I202" s="47">
        <f t="shared" si="41"/>
        <v>0</v>
      </c>
      <c r="J202" s="43" t="s">
        <v>1238</v>
      </c>
      <c r="K202" s="62"/>
      <c r="L202" s="48"/>
      <c r="M202" s="47">
        <f t="shared" si="42"/>
        <v>0</v>
      </c>
      <c r="N202" s="48"/>
      <c r="O202" s="67" t="e">
        <f t="shared" si="43"/>
        <v>#DIV/0!</v>
      </c>
      <c r="P202" s="67" t="e">
        <f t="shared" si="44"/>
        <v>#DIV/0!</v>
      </c>
      <c r="Q202" s="62" t="e">
        <f t="shared" si="45"/>
        <v>#DIV/0!</v>
      </c>
      <c r="R202" s="62" t="e">
        <f t="shared" si="46"/>
        <v>#DIV/0!</v>
      </c>
      <c r="S202" s="192" t="str">
        <f t="shared" si="47"/>
        <v>Pass</v>
      </c>
      <c r="T202" s="191"/>
      <c r="U202" s="203"/>
      <c r="V202" s="69"/>
      <c r="W202" s="69"/>
      <c r="X202" s="69"/>
      <c r="Y202" s="69"/>
      <c r="AB202" s="69"/>
      <c r="AC202" s="69"/>
      <c r="AD202" s="69"/>
      <c r="AE202" s="69"/>
    </row>
    <row r="203" spans="1:31" s="52" customFormat="1" ht="15" customHeight="1" x14ac:dyDescent="0.25">
      <c r="A203" s="48"/>
      <c r="B203" s="48" t="s">
        <v>1066</v>
      </c>
      <c r="D203" s="48"/>
      <c r="E203" s="43" t="s">
        <v>1237</v>
      </c>
      <c r="F203" s="48"/>
      <c r="G203" s="43" t="s">
        <v>1221</v>
      </c>
      <c r="H203" s="62">
        <v>3.6</v>
      </c>
      <c r="I203" s="47">
        <f t="shared" si="41"/>
        <v>0</v>
      </c>
      <c r="J203" s="43" t="s">
        <v>1238</v>
      </c>
      <c r="K203" s="62"/>
      <c r="L203" s="48"/>
      <c r="M203" s="47">
        <f t="shared" si="42"/>
        <v>0</v>
      </c>
      <c r="N203" s="48"/>
      <c r="O203" s="67" t="e">
        <f t="shared" si="43"/>
        <v>#DIV/0!</v>
      </c>
      <c r="P203" s="67" t="e">
        <f t="shared" si="44"/>
        <v>#DIV/0!</v>
      </c>
      <c r="Q203" s="62" t="e">
        <f t="shared" si="45"/>
        <v>#DIV/0!</v>
      </c>
      <c r="R203" s="62" t="e">
        <f t="shared" si="46"/>
        <v>#DIV/0!</v>
      </c>
      <c r="S203" s="192" t="str">
        <f t="shared" si="47"/>
        <v>Pass</v>
      </c>
      <c r="T203" s="191"/>
      <c r="U203" s="203"/>
    </row>
    <row r="204" spans="1:31" s="52" customFormat="1" ht="15" customHeight="1" x14ac:dyDescent="0.25">
      <c r="A204" s="48"/>
      <c r="B204" s="48" t="s">
        <v>1066</v>
      </c>
      <c r="D204" s="48"/>
      <c r="E204" s="43" t="s">
        <v>1237</v>
      </c>
      <c r="F204" s="48"/>
      <c r="G204" s="43" t="s">
        <v>1221</v>
      </c>
      <c r="H204" s="62">
        <v>3.6</v>
      </c>
      <c r="I204" s="47">
        <f t="shared" si="41"/>
        <v>0</v>
      </c>
      <c r="J204" s="43" t="s">
        <v>1238</v>
      </c>
      <c r="K204" s="62"/>
      <c r="L204" s="48"/>
      <c r="M204" s="47">
        <f t="shared" si="42"/>
        <v>0</v>
      </c>
      <c r="N204" s="48"/>
      <c r="O204" s="67" t="e">
        <f t="shared" si="43"/>
        <v>#DIV/0!</v>
      </c>
      <c r="P204" s="67" t="e">
        <f t="shared" si="44"/>
        <v>#DIV/0!</v>
      </c>
      <c r="Q204" s="62" t="e">
        <f t="shared" si="45"/>
        <v>#DIV/0!</v>
      </c>
      <c r="R204" s="62" t="e">
        <f t="shared" si="46"/>
        <v>#DIV/0!</v>
      </c>
      <c r="S204" s="192" t="str">
        <f t="shared" si="47"/>
        <v>Pass</v>
      </c>
      <c r="T204" s="191"/>
      <c r="U204" s="203"/>
    </row>
    <row r="205" spans="1:31" s="52" customFormat="1" ht="15" customHeight="1" x14ac:dyDescent="0.25">
      <c r="A205" s="48"/>
      <c r="B205" s="48" t="s">
        <v>1066</v>
      </c>
      <c r="D205" s="48"/>
      <c r="E205" s="43" t="s">
        <v>1237</v>
      </c>
      <c r="F205" s="48"/>
      <c r="G205" s="43" t="s">
        <v>1221</v>
      </c>
      <c r="H205" s="62">
        <v>3.6</v>
      </c>
      <c r="I205" s="47">
        <f t="shared" si="41"/>
        <v>0</v>
      </c>
      <c r="J205" s="43" t="s">
        <v>1238</v>
      </c>
      <c r="K205" s="62"/>
      <c r="L205" s="48"/>
      <c r="M205" s="47">
        <f t="shared" si="42"/>
        <v>0</v>
      </c>
      <c r="N205" s="48"/>
      <c r="O205" s="67" t="e">
        <f t="shared" si="43"/>
        <v>#DIV/0!</v>
      </c>
      <c r="P205" s="67" t="e">
        <f t="shared" si="44"/>
        <v>#DIV/0!</v>
      </c>
      <c r="Q205" s="62" t="e">
        <f t="shared" si="45"/>
        <v>#DIV/0!</v>
      </c>
      <c r="R205" s="62" t="e">
        <f t="shared" si="46"/>
        <v>#DIV/0!</v>
      </c>
      <c r="S205" s="192" t="str">
        <f t="shared" si="47"/>
        <v>Pass</v>
      </c>
      <c r="T205" s="191"/>
      <c r="U205" s="203"/>
    </row>
    <row r="206" spans="1:31" s="52" customFormat="1" ht="15" customHeight="1" x14ac:dyDescent="0.25">
      <c r="A206" s="48"/>
      <c r="B206" s="48" t="s">
        <v>1186</v>
      </c>
      <c r="D206" s="48"/>
      <c r="E206" s="43" t="s">
        <v>1241</v>
      </c>
      <c r="F206" s="48"/>
      <c r="G206" s="43" t="s">
        <v>1227</v>
      </c>
      <c r="H206" s="62">
        <v>32</v>
      </c>
      <c r="I206" s="47">
        <f t="shared" si="41"/>
        <v>0</v>
      </c>
      <c r="J206" s="43" t="s">
        <v>1222</v>
      </c>
      <c r="K206" s="62"/>
      <c r="L206" s="48"/>
      <c r="M206" s="47">
        <f t="shared" si="42"/>
        <v>0</v>
      </c>
      <c r="N206" s="48"/>
      <c r="O206" s="67" t="e">
        <f t="shared" si="43"/>
        <v>#DIV/0!</v>
      </c>
      <c r="P206" s="67" t="e">
        <f t="shared" si="44"/>
        <v>#DIV/0!</v>
      </c>
      <c r="Q206" s="62" t="e">
        <f t="shared" si="45"/>
        <v>#DIV/0!</v>
      </c>
      <c r="R206" s="62" t="e">
        <f t="shared" si="46"/>
        <v>#DIV/0!</v>
      </c>
      <c r="S206" s="192" t="str">
        <f t="shared" si="47"/>
        <v>Pass</v>
      </c>
      <c r="T206" s="191"/>
      <c r="U206" s="203"/>
    </row>
    <row r="207" spans="1:31" s="52" customFormat="1" ht="15" customHeight="1" x14ac:dyDescent="0.25">
      <c r="A207" s="48"/>
      <c r="B207" s="48" t="s">
        <v>1186</v>
      </c>
      <c r="D207" s="48"/>
      <c r="E207" s="43" t="s">
        <v>1241</v>
      </c>
      <c r="F207" s="48"/>
      <c r="G207" s="43" t="s">
        <v>1227</v>
      </c>
      <c r="H207" s="62">
        <v>32</v>
      </c>
      <c r="I207" s="47">
        <f t="shared" si="41"/>
        <v>0</v>
      </c>
      <c r="J207" s="43" t="s">
        <v>1222</v>
      </c>
      <c r="K207" s="62"/>
      <c r="L207" s="48"/>
      <c r="M207" s="47">
        <f t="shared" si="42"/>
        <v>0</v>
      </c>
      <c r="N207" s="48"/>
      <c r="O207" s="67" t="e">
        <f t="shared" si="43"/>
        <v>#DIV/0!</v>
      </c>
      <c r="P207" s="67" t="e">
        <f t="shared" si="44"/>
        <v>#DIV/0!</v>
      </c>
      <c r="Q207" s="62" t="e">
        <f t="shared" si="45"/>
        <v>#DIV/0!</v>
      </c>
      <c r="R207" s="62" t="e">
        <f t="shared" si="46"/>
        <v>#DIV/0!</v>
      </c>
      <c r="S207" s="192" t="str">
        <f t="shared" si="47"/>
        <v>Pass</v>
      </c>
      <c r="T207" s="191"/>
      <c r="U207" s="203"/>
    </row>
    <row r="208" spans="1:31" s="52" customFormat="1" ht="15" customHeight="1" x14ac:dyDescent="0.25">
      <c r="A208" s="48"/>
      <c r="B208" s="48" t="s">
        <v>1076</v>
      </c>
      <c r="D208" s="48"/>
      <c r="E208" s="43" t="s">
        <v>1232</v>
      </c>
      <c r="F208" s="48"/>
      <c r="G208" s="43" t="s">
        <v>1221</v>
      </c>
      <c r="H208" s="62">
        <v>23</v>
      </c>
      <c r="I208" s="47">
        <f t="shared" si="41"/>
        <v>0</v>
      </c>
      <c r="J208" s="43" t="s">
        <v>1228</v>
      </c>
      <c r="K208" s="62"/>
      <c r="L208" s="48"/>
      <c r="M208" s="47">
        <f t="shared" si="42"/>
        <v>0</v>
      </c>
      <c r="N208" s="48"/>
      <c r="O208" s="67" t="e">
        <f t="shared" si="43"/>
        <v>#DIV/0!</v>
      </c>
      <c r="P208" s="67" t="e">
        <f t="shared" si="44"/>
        <v>#DIV/0!</v>
      </c>
      <c r="Q208" s="62" t="e">
        <f t="shared" si="45"/>
        <v>#DIV/0!</v>
      </c>
      <c r="R208" s="62" t="e">
        <f t="shared" si="46"/>
        <v>#DIV/0!</v>
      </c>
      <c r="S208" s="192" t="str">
        <f t="shared" si="47"/>
        <v>Pass</v>
      </c>
      <c r="T208" s="191"/>
      <c r="U208" s="203"/>
    </row>
    <row r="209" spans="1:21" s="52" customFormat="1" ht="15" customHeight="1" x14ac:dyDescent="0.25">
      <c r="A209" s="48"/>
      <c r="B209" s="48" t="s">
        <v>1076</v>
      </c>
      <c r="D209" s="48"/>
      <c r="E209" s="43" t="s">
        <v>1232</v>
      </c>
      <c r="F209" s="48"/>
      <c r="G209" s="43" t="s">
        <v>1221</v>
      </c>
      <c r="H209" s="62">
        <v>23</v>
      </c>
      <c r="I209" s="47">
        <f t="shared" si="41"/>
        <v>0</v>
      </c>
      <c r="J209" s="43" t="s">
        <v>1228</v>
      </c>
      <c r="K209" s="62"/>
      <c r="L209" s="48"/>
      <c r="M209" s="47">
        <f t="shared" si="42"/>
        <v>0</v>
      </c>
      <c r="N209" s="48"/>
      <c r="O209" s="67" t="e">
        <f t="shared" si="43"/>
        <v>#DIV/0!</v>
      </c>
      <c r="P209" s="67" t="e">
        <f t="shared" si="44"/>
        <v>#DIV/0!</v>
      </c>
      <c r="Q209" s="62" t="e">
        <f t="shared" si="45"/>
        <v>#DIV/0!</v>
      </c>
      <c r="R209" s="62" t="e">
        <f t="shared" si="46"/>
        <v>#DIV/0!</v>
      </c>
      <c r="S209" s="192" t="str">
        <f t="shared" si="47"/>
        <v>Pass</v>
      </c>
      <c r="T209" s="191"/>
      <c r="U209" s="203"/>
    </row>
    <row r="210" spans="1:21" s="52" customFormat="1" ht="15" customHeight="1" x14ac:dyDescent="0.25">
      <c r="A210" s="48"/>
      <c r="B210" s="48" t="s">
        <v>1084</v>
      </c>
      <c r="D210" s="48"/>
      <c r="E210" s="43" t="s">
        <v>1253</v>
      </c>
      <c r="F210" s="48"/>
      <c r="G210" s="43" t="s">
        <v>1221</v>
      </c>
      <c r="H210" s="62">
        <v>42.2</v>
      </c>
      <c r="I210" s="47">
        <f t="shared" si="41"/>
        <v>0</v>
      </c>
      <c r="J210" s="43" t="s">
        <v>1235</v>
      </c>
      <c r="K210" s="62"/>
      <c r="L210" s="48"/>
      <c r="M210" s="47">
        <f t="shared" si="42"/>
        <v>0</v>
      </c>
      <c r="N210" s="48"/>
      <c r="O210" s="67" t="e">
        <f t="shared" si="43"/>
        <v>#DIV/0!</v>
      </c>
      <c r="P210" s="67" t="e">
        <f t="shared" si="44"/>
        <v>#DIV/0!</v>
      </c>
      <c r="Q210" s="62" t="e">
        <f t="shared" si="45"/>
        <v>#DIV/0!</v>
      </c>
      <c r="R210" s="62" t="e">
        <f t="shared" si="46"/>
        <v>#DIV/0!</v>
      </c>
      <c r="S210" s="192" t="str">
        <f t="shared" si="47"/>
        <v>Pass</v>
      </c>
      <c r="T210" s="191"/>
      <c r="U210" s="203"/>
    </row>
    <row r="211" spans="1:21" s="52" customFormat="1" ht="15" customHeight="1" x14ac:dyDescent="0.25">
      <c r="A211" s="48"/>
      <c r="B211" s="48" t="s">
        <v>1084</v>
      </c>
      <c r="D211" s="48"/>
      <c r="E211" s="43" t="s">
        <v>1247</v>
      </c>
      <c r="F211" s="48"/>
      <c r="G211" s="43" t="s">
        <v>1221</v>
      </c>
      <c r="H211" s="62">
        <v>42.2</v>
      </c>
      <c r="I211" s="47">
        <f t="shared" si="41"/>
        <v>0</v>
      </c>
      <c r="J211" s="43" t="s">
        <v>1235</v>
      </c>
      <c r="K211" s="62"/>
      <c r="L211" s="48"/>
      <c r="M211" s="47">
        <f t="shared" si="42"/>
        <v>0</v>
      </c>
      <c r="N211" s="48"/>
      <c r="O211" s="67" t="e">
        <f t="shared" si="43"/>
        <v>#DIV/0!</v>
      </c>
      <c r="P211" s="67" t="e">
        <f t="shared" si="44"/>
        <v>#DIV/0!</v>
      </c>
      <c r="Q211" s="62" t="e">
        <f t="shared" si="45"/>
        <v>#DIV/0!</v>
      </c>
      <c r="R211" s="62" t="e">
        <f t="shared" si="46"/>
        <v>#DIV/0!</v>
      </c>
      <c r="S211" s="192" t="str">
        <f t="shared" si="47"/>
        <v>Pass</v>
      </c>
      <c r="T211" s="191"/>
      <c r="U211" s="203"/>
    </row>
    <row r="212" spans="1:21" s="52" customFormat="1" ht="15" customHeight="1" x14ac:dyDescent="0.25">
      <c r="A212" s="48"/>
      <c r="B212" s="48" t="s">
        <v>1087</v>
      </c>
      <c r="D212" s="48"/>
      <c r="E212" s="43" t="s">
        <v>1247</v>
      </c>
      <c r="F212" s="48"/>
      <c r="G212" s="43" t="s">
        <v>1221</v>
      </c>
      <c r="H212" s="62">
        <v>23.7</v>
      </c>
      <c r="I212" s="47">
        <f t="shared" si="41"/>
        <v>0</v>
      </c>
      <c r="J212" s="43" t="s">
        <v>1228</v>
      </c>
      <c r="K212" s="62"/>
      <c r="L212" s="48"/>
      <c r="M212" s="47">
        <f t="shared" si="42"/>
        <v>0</v>
      </c>
      <c r="N212" s="48"/>
      <c r="O212" s="67" t="e">
        <f t="shared" si="43"/>
        <v>#DIV/0!</v>
      </c>
      <c r="P212" s="67" t="e">
        <f t="shared" si="44"/>
        <v>#DIV/0!</v>
      </c>
      <c r="Q212" s="62" t="e">
        <f t="shared" si="45"/>
        <v>#DIV/0!</v>
      </c>
      <c r="R212" s="62" t="e">
        <f t="shared" si="46"/>
        <v>#DIV/0!</v>
      </c>
      <c r="S212" s="192" t="str">
        <f t="shared" si="47"/>
        <v>Pass</v>
      </c>
      <c r="T212" s="191"/>
      <c r="U212" s="203"/>
    </row>
    <row r="213" spans="1:21" s="52" customFormat="1" ht="15" customHeight="1" x14ac:dyDescent="0.25">
      <c r="A213" s="48"/>
      <c r="B213" s="48" t="s">
        <v>1087</v>
      </c>
      <c r="D213" s="48"/>
      <c r="E213" s="43" t="s">
        <v>1247</v>
      </c>
      <c r="F213" s="48"/>
      <c r="G213" s="43" t="s">
        <v>1221</v>
      </c>
      <c r="H213" s="62">
        <v>23.7</v>
      </c>
      <c r="I213" s="47">
        <f t="shared" si="41"/>
        <v>0</v>
      </c>
      <c r="J213" s="43" t="s">
        <v>1228</v>
      </c>
      <c r="K213" s="62"/>
      <c r="L213" s="48"/>
      <c r="M213" s="47">
        <f t="shared" si="42"/>
        <v>0</v>
      </c>
      <c r="N213" s="48"/>
      <c r="O213" s="67" t="e">
        <f t="shared" si="43"/>
        <v>#DIV/0!</v>
      </c>
      <c r="P213" s="67" t="e">
        <f t="shared" si="44"/>
        <v>#DIV/0!</v>
      </c>
      <c r="Q213" s="62" t="e">
        <f t="shared" si="45"/>
        <v>#DIV/0!</v>
      </c>
      <c r="R213" s="62" t="e">
        <f t="shared" si="46"/>
        <v>#DIV/0!</v>
      </c>
      <c r="S213" s="192" t="str">
        <f t="shared" si="47"/>
        <v>Pass</v>
      </c>
      <c r="T213" s="191"/>
      <c r="U213" s="203"/>
    </row>
    <row r="214" spans="1:21" s="52" customFormat="1" ht="15" customHeight="1" x14ac:dyDescent="0.25">
      <c r="A214" s="48"/>
      <c r="B214" s="48" t="s">
        <v>1087</v>
      </c>
      <c r="D214" s="48"/>
      <c r="E214" s="43" t="s">
        <v>1247</v>
      </c>
      <c r="F214" s="48"/>
      <c r="G214" s="43" t="s">
        <v>1221</v>
      </c>
      <c r="H214" s="62">
        <v>23.7</v>
      </c>
      <c r="I214" s="64">
        <f t="shared" ref="I214:I245" si="48">(H214*F214)/100</f>
        <v>0</v>
      </c>
      <c r="J214" s="43" t="s">
        <v>1228</v>
      </c>
      <c r="K214" s="62"/>
      <c r="L214" s="48"/>
      <c r="M214" s="64">
        <f t="shared" ref="M214:M245" si="49">ABS(K214-F214) + 1.65*L214</f>
        <v>0</v>
      </c>
      <c r="N214" s="48"/>
      <c r="O214" s="67" t="e">
        <f t="shared" ref="O214:O245" si="50">L214/K214</f>
        <v>#DIV/0!</v>
      </c>
      <c r="P214" s="67" t="e">
        <f t="shared" ref="P214:P245" si="51">ABS((K214-F214)/F214)</f>
        <v>#DIV/0!</v>
      </c>
      <c r="Q214" s="62" t="e">
        <f t="shared" ref="Q214:Q245" si="52">((I214-ABS(K214-F214))/L214)-1.65</f>
        <v>#DIV/0!</v>
      </c>
      <c r="R214" s="62" t="e">
        <f t="shared" ref="R214:R245" si="53">Q214+1.65</f>
        <v>#DIV/0!</v>
      </c>
      <c r="S214" s="192" t="str">
        <f t="shared" ref="S214:S245" si="54">IF(M214&gt;I214,"Fail","Pass")</f>
        <v>Pass</v>
      </c>
      <c r="T214" s="191"/>
      <c r="U214" s="203"/>
    </row>
    <row r="215" spans="1:21" s="52" customFormat="1" ht="15" customHeight="1" x14ac:dyDescent="0.25">
      <c r="A215" s="48"/>
      <c r="B215" s="48" t="s">
        <v>1087</v>
      </c>
      <c r="D215" s="48"/>
      <c r="E215" s="43" t="s">
        <v>1247</v>
      </c>
      <c r="F215" s="48"/>
      <c r="G215" s="43" t="s">
        <v>1221</v>
      </c>
      <c r="H215" s="62">
        <v>23.7</v>
      </c>
      <c r="I215" s="47">
        <f t="shared" si="48"/>
        <v>0</v>
      </c>
      <c r="J215" s="43" t="s">
        <v>1228</v>
      </c>
      <c r="K215" s="62"/>
      <c r="L215" s="48"/>
      <c r="M215" s="47">
        <f t="shared" si="49"/>
        <v>0</v>
      </c>
      <c r="N215" s="48"/>
      <c r="O215" s="67" t="e">
        <f t="shared" si="50"/>
        <v>#DIV/0!</v>
      </c>
      <c r="P215" s="67" t="e">
        <f t="shared" si="51"/>
        <v>#DIV/0!</v>
      </c>
      <c r="Q215" s="62" t="e">
        <f t="shared" si="52"/>
        <v>#DIV/0!</v>
      </c>
      <c r="R215" s="62" t="e">
        <f t="shared" si="53"/>
        <v>#DIV/0!</v>
      </c>
      <c r="S215" s="192" t="str">
        <f t="shared" si="54"/>
        <v>Pass</v>
      </c>
      <c r="T215" s="191"/>
      <c r="U215" s="203"/>
    </row>
    <row r="216" spans="1:21" s="52" customFormat="1" ht="15" customHeight="1" x14ac:dyDescent="0.25">
      <c r="A216" s="48"/>
      <c r="B216" s="48" t="s">
        <v>777</v>
      </c>
      <c r="D216" s="48"/>
      <c r="E216" s="43" t="s">
        <v>1233</v>
      </c>
      <c r="F216" s="48"/>
      <c r="G216" s="43" t="s">
        <v>1227</v>
      </c>
      <c r="H216" s="62">
        <v>20</v>
      </c>
      <c r="I216" s="47">
        <f t="shared" si="48"/>
        <v>0</v>
      </c>
      <c r="J216" s="43" t="s">
        <v>1228</v>
      </c>
      <c r="K216" s="62"/>
      <c r="L216" s="48"/>
      <c r="M216" s="47">
        <f t="shared" si="49"/>
        <v>0</v>
      </c>
      <c r="N216" s="48"/>
      <c r="O216" s="67" t="e">
        <f t="shared" si="50"/>
        <v>#DIV/0!</v>
      </c>
      <c r="P216" s="67" t="e">
        <f t="shared" si="51"/>
        <v>#DIV/0!</v>
      </c>
      <c r="Q216" s="62" t="e">
        <f t="shared" si="52"/>
        <v>#DIV/0!</v>
      </c>
      <c r="R216" s="62" t="e">
        <f t="shared" si="53"/>
        <v>#DIV/0!</v>
      </c>
      <c r="S216" s="192" t="str">
        <f t="shared" si="54"/>
        <v>Pass</v>
      </c>
      <c r="T216" s="191"/>
      <c r="U216" s="203"/>
    </row>
    <row r="217" spans="1:21" s="52" customFormat="1" ht="15" customHeight="1" x14ac:dyDescent="0.25">
      <c r="A217" s="48"/>
      <c r="B217" s="48" t="s">
        <v>777</v>
      </c>
      <c r="D217" s="48"/>
      <c r="E217" s="43" t="s">
        <v>1233</v>
      </c>
      <c r="F217" s="48"/>
      <c r="G217" s="43" t="s">
        <v>1227</v>
      </c>
      <c r="H217" s="62">
        <v>20</v>
      </c>
      <c r="I217" s="47">
        <f t="shared" si="48"/>
        <v>0</v>
      </c>
      <c r="J217" s="43" t="s">
        <v>1228</v>
      </c>
      <c r="K217" s="62"/>
      <c r="L217" s="48"/>
      <c r="M217" s="47">
        <f t="shared" si="49"/>
        <v>0</v>
      </c>
      <c r="N217" s="48"/>
      <c r="O217" s="67" t="e">
        <f t="shared" si="50"/>
        <v>#DIV/0!</v>
      </c>
      <c r="P217" s="67" t="e">
        <f t="shared" si="51"/>
        <v>#DIV/0!</v>
      </c>
      <c r="Q217" s="62" t="e">
        <f t="shared" si="52"/>
        <v>#DIV/0!</v>
      </c>
      <c r="R217" s="62" t="e">
        <f t="shared" si="53"/>
        <v>#DIV/0!</v>
      </c>
      <c r="S217" s="192" t="str">
        <f t="shared" si="54"/>
        <v>Pass</v>
      </c>
      <c r="T217" s="191"/>
      <c r="U217" s="203"/>
    </row>
    <row r="218" spans="1:21" s="52" customFormat="1" ht="15" customHeight="1" x14ac:dyDescent="0.25">
      <c r="A218" s="48"/>
      <c r="B218" s="48" t="s">
        <v>777</v>
      </c>
      <c r="D218" s="48"/>
      <c r="E218" s="43" t="s">
        <v>1233</v>
      </c>
      <c r="F218" s="48"/>
      <c r="G218" s="43" t="s">
        <v>1227</v>
      </c>
      <c r="H218" s="62">
        <v>20</v>
      </c>
      <c r="I218" s="47">
        <f t="shared" si="48"/>
        <v>0</v>
      </c>
      <c r="J218" s="43" t="s">
        <v>1228</v>
      </c>
      <c r="K218" s="62"/>
      <c r="L218" s="48"/>
      <c r="M218" s="47">
        <f t="shared" si="49"/>
        <v>0</v>
      </c>
      <c r="N218" s="48"/>
      <c r="O218" s="67" t="e">
        <f t="shared" si="50"/>
        <v>#DIV/0!</v>
      </c>
      <c r="P218" s="67" t="e">
        <f t="shared" si="51"/>
        <v>#DIV/0!</v>
      </c>
      <c r="Q218" s="62" t="e">
        <f t="shared" si="52"/>
        <v>#DIV/0!</v>
      </c>
      <c r="R218" s="62" t="e">
        <f t="shared" si="53"/>
        <v>#DIV/0!</v>
      </c>
      <c r="S218" s="192" t="str">
        <f t="shared" si="54"/>
        <v>Pass</v>
      </c>
      <c r="T218" s="191"/>
      <c r="U218" s="203"/>
    </row>
    <row r="219" spans="1:21" s="52" customFormat="1" ht="15" customHeight="1" x14ac:dyDescent="0.25">
      <c r="A219" s="48"/>
      <c r="B219" s="48" t="s">
        <v>777</v>
      </c>
      <c r="D219" s="48"/>
      <c r="E219" s="43" t="s">
        <v>1233</v>
      </c>
      <c r="F219" s="48"/>
      <c r="G219" s="43" t="s">
        <v>1227</v>
      </c>
      <c r="H219" s="62">
        <v>20</v>
      </c>
      <c r="I219" s="47">
        <f t="shared" si="48"/>
        <v>0</v>
      </c>
      <c r="J219" s="43" t="s">
        <v>1228</v>
      </c>
      <c r="K219" s="62"/>
      <c r="L219" s="48"/>
      <c r="M219" s="47">
        <f t="shared" si="49"/>
        <v>0</v>
      </c>
      <c r="N219" s="48"/>
      <c r="O219" s="67" t="e">
        <f t="shared" si="50"/>
        <v>#DIV/0!</v>
      </c>
      <c r="P219" s="67" t="e">
        <f t="shared" si="51"/>
        <v>#DIV/0!</v>
      </c>
      <c r="Q219" s="62" t="e">
        <f t="shared" si="52"/>
        <v>#DIV/0!</v>
      </c>
      <c r="R219" s="62" t="e">
        <f t="shared" si="53"/>
        <v>#DIV/0!</v>
      </c>
      <c r="S219" s="192" t="str">
        <f t="shared" si="54"/>
        <v>Pass</v>
      </c>
      <c r="T219" s="191"/>
      <c r="U219" s="203"/>
    </row>
    <row r="220" spans="1:21" s="52" customFormat="1" ht="15" customHeight="1" x14ac:dyDescent="0.25">
      <c r="A220" s="48"/>
      <c r="B220" s="48" t="s">
        <v>777</v>
      </c>
      <c r="D220" s="48"/>
      <c r="E220" s="43" t="s">
        <v>1233</v>
      </c>
      <c r="F220" s="48"/>
      <c r="G220" s="43" t="s">
        <v>1227</v>
      </c>
      <c r="H220" s="62">
        <v>20</v>
      </c>
      <c r="I220" s="47">
        <f t="shared" si="48"/>
        <v>0</v>
      </c>
      <c r="J220" s="43" t="s">
        <v>1228</v>
      </c>
      <c r="K220" s="62"/>
      <c r="L220" s="48"/>
      <c r="M220" s="47">
        <f t="shared" si="49"/>
        <v>0</v>
      </c>
      <c r="N220" s="48"/>
      <c r="O220" s="67" t="e">
        <f t="shared" si="50"/>
        <v>#DIV/0!</v>
      </c>
      <c r="P220" s="67" t="e">
        <f t="shared" si="51"/>
        <v>#DIV/0!</v>
      </c>
      <c r="Q220" s="62" t="e">
        <f t="shared" si="52"/>
        <v>#DIV/0!</v>
      </c>
      <c r="R220" s="62" t="e">
        <f t="shared" si="53"/>
        <v>#DIV/0!</v>
      </c>
      <c r="S220" s="192" t="str">
        <f t="shared" si="54"/>
        <v>Pass</v>
      </c>
      <c r="T220" s="191"/>
      <c r="U220" s="203"/>
    </row>
    <row r="221" spans="1:21" s="52" customFormat="1" ht="15" customHeight="1" x14ac:dyDescent="0.25">
      <c r="A221" s="48"/>
      <c r="B221" s="48" t="s">
        <v>777</v>
      </c>
      <c r="D221" s="48"/>
      <c r="E221" s="43" t="s">
        <v>1233</v>
      </c>
      <c r="F221" s="48"/>
      <c r="G221" s="43" t="s">
        <v>1227</v>
      </c>
      <c r="H221" s="62">
        <v>20</v>
      </c>
      <c r="I221" s="47">
        <f t="shared" si="48"/>
        <v>0</v>
      </c>
      <c r="J221" s="43" t="s">
        <v>1228</v>
      </c>
      <c r="K221" s="62"/>
      <c r="L221" s="48"/>
      <c r="M221" s="47">
        <f t="shared" si="49"/>
        <v>0</v>
      </c>
      <c r="N221" s="48"/>
      <c r="O221" s="67" t="e">
        <f t="shared" si="50"/>
        <v>#DIV/0!</v>
      </c>
      <c r="P221" s="67" t="e">
        <f t="shared" si="51"/>
        <v>#DIV/0!</v>
      </c>
      <c r="Q221" s="62" t="e">
        <f t="shared" si="52"/>
        <v>#DIV/0!</v>
      </c>
      <c r="R221" s="62" t="e">
        <f t="shared" si="53"/>
        <v>#DIV/0!</v>
      </c>
      <c r="S221" s="192" t="str">
        <f t="shared" si="54"/>
        <v>Pass</v>
      </c>
      <c r="T221" s="191"/>
      <c r="U221" s="203"/>
    </row>
    <row r="222" spans="1:21" s="52" customFormat="1" ht="15" customHeight="1" x14ac:dyDescent="0.25">
      <c r="A222" s="48"/>
      <c r="B222" s="48" t="s">
        <v>823</v>
      </c>
      <c r="D222" s="48"/>
      <c r="E222" s="43" t="s">
        <v>1237</v>
      </c>
      <c r="F222" s="48"/>
      <c r="G222" s="43" t="s">
        <v>1221</v>
      </c>
      <c r="H222" s="62">
        <v>10</v>
      </c>
      <c r="I222" s="47">
        <f t="shared" si="48"/>
        <v>0</v>
      </c>
      <c r="J222" s="43" t="s">
        <v>1228</v>
      </c>
      <c r="K222" s="62"/>
      <c r="L222" s="48"/>
      <c r="M222" s="47">
        <f t="shared" si="49"/>
        <v>0</v>
      </c>
      <c r="N222" s="48"/>
      <c r="O222" s="67" t="e">
        <f t="shared" si="50"/>
        <v>#DIV/0!</v>
      </c>
      <c r="P222" s="67" t="e">
        <f t="shared" si="51"/>
        <v>#DIV/0!</v>
      </c>
      <c r="Q222" s="62" t="e">
        <f t="shared" si="52"/>
        <v>#DIV/0!</v>
      </c>
      <c r="R222" s="62" t="e">
        <f t="shared" si="53"/>
        <v>#DIV/0!</v>
      </c>
      <c r="S222" s="192" t="str">
        <f t="shared" si="54"/>
        <v>Pass</v>
      </c>
      <c r="T222" s="191"/>
      <c r="U222" s="203"/>
    </row>
    <row r="223" spans="1:21" s="52" customFormat="1" ht="15" customHeight="1" x14ac:dyDescent="0.25">
      <c r="A223" s="48"/>
      <c r="B223" s="48" t="s">
        <v>823</v>
      </c>
      <c r="D223" s="48"/>
      <c r="E223" s="43" t="s">
        <v>1237</v>
      </c>
      <c r="F223" s="48"/>
      <c r="G223" s="43" t="s">
        <v>1221</v>
      </c>
      <c r="H223" s="62">
        <v>10</v>
      </c>
      <c r="I223" s="47">
        <f t="shared" si="48"/>
        <v>0</v>
      </c>
      <c r="J223" s="43" t="s">
        <v>1228</v>
      </c>
      <c r="K223" s="62"/>
      <c r="L223" s="48"/>
      <c r="M223" s="47">
        <f t="shared" si="49"/>
        <v>0</v>
      </c>
      <c r="N223" s="48"/>
      <c r="O223" s="67" t="e">
        <f t="shared" si="50"/>
        <v>#DIV/0!</v>
      </c>
      <c r="P223" s="67" t="e">
        <f t="shared" si="51"/>
        <v>#DIV/0!</v>
      </c>
      <c r="Q223" s="62" t="e">
        <f t="shared" si="52"/>
        <v>#DIV/0!</v>
      </c>
      <c r="R223" s="62" t="e">
        <f t="shared" si="53"/>
        <v>#DIV/0!</v>
      </c>
      <c r="S223" s="192" t="str">
        <f t="shared" si="54"/>
        <v>Pass</v>
      </c>
      <c r="T223" s="191"/>
      <c r="U223" s="203"/>
    </row>
    <row r="224" spans="1:21" s="52" customFormat="1" ht="15" customHeight="1" x14ac:dyDescent="0.25">
      <c r="A224" s="48"/>
      <c r="B224" s="48" t="s">
        <v>823</v>
      </c>
      <c r="D224" s="48"/>
      <c r="E224" s="43" t="s">
        <v>1237</v>
      </c>
      <c r="F224" s="48"/>
      <c r="G224" s="43" t="s">
        <v>1221</v>
      </c>
      <c r="H224" s="62">
        <v>10</v>
      </c>
      <c r="I224" s="47">
        <f t="shared" si="48"/>
        <v>0</v>
      </c>
      <c r="J224" s="43" t="s">
        <v>1228</v>
      </c>
      <c r="K224" s="62"/>
      <c r="L224" s="48"/>
      <c r="M224" s="47">
        <f t="shared" si="49"/>
        <v>0</v>
      </c>
      <c r="N224" s="48"/>
      <c r="O224" s="67" t="e">
        <f t="shared" si="50"/>
        <v>#DIV/0!</v>
      </c>
      <c r="P224" s="67" t="e">
        <f t="shared" si="51"/>
        <v>#DIV/0!</v>
      </c>
      <c r="Q224" s="62" t="e">
        <f t="shared" si="52"/>
        <v>#DIV/0!</v>
      </c>
      <c r="R224" s="62" t="e">
        <f t="shared" si="53"/>
        <v>#DIV/0!</v>
      </c>
      <c r="S224" s="192" t="str">
        <f t="shared" si="54"/>
        <v>Pass</v>
      </c>
      <c r="T224" s="191"/>
      <c r="U224" s="203"/>
    </row>
    <row r="225" spans="1:31" ht="15" customHeight="1" x14ac:dyDescent="0.25">
      <c r="A225" s="48"/>
      <c r="B225" s="48" t="s">
        <v>823</v>
      </c>
      <c r="D225" s="48"/>
      <c r="E225" s="43" t="s">
        <v>1237</v>
      </c>
      <c r="F225" s="48"/>
      <c r="G225" s="43" t="s">
        <v>1221</v>
      </c>
      <c r="H225" s="62">
        <v>10</v>
      </c>
      <c r="I225" s="47">
        <f t="shared" si="48"/>
        <v>0</v>
      </c>
      <c r="J225" s="43" t="s">
        <v>1228</v>
      </c>
      <c r="K225" s="62"/>
      <c r="L225" s="48"/>
      <c r="M225" s="47">
        <f t="shared" si="49"/>
        <v>0</v>
      </c>
      <c r="N225" s="48"/>
      <c r="O225" s="67" t="e">
        <f t="shared" si="50"/>
        <v>#DIV/0!</v>
      </c>
      <c r="P225" s="67" t="e">
        <f t="shared" si="51"/>
        <v>#DIV/0!</v>
      </c>
      <c r="Q225" s="62" t="e">
        <f t="shared" si="52"/>
        <v>#DIV/0!</v>
      </c>
      <c r="R225" s="62" t="e">
        <f t="shared" si="53"/>
        <v>#DIV/0!</v>
      </c>
      <c r="S225" s="192" t="str">
        <f t="shared" si="54"/>
        <v>Pass</v>
      </c>
      <c r="T225" s="191"/>
      <c r="U225" s="203"/>
    </row>
    <row r="226" spans="1:31" ht="15" customHeight="1" x14ac:dyDescent="0.25">
      <c r="A226" s="48"/>
      <c r="B226" s="48" t="s">
        <v>1049</v>
      </c>
      <c r="D226" s="48"/>
      <c r="E226" s="43" t="s">
        <v>1229</v>
      </c>
      <c r="F226" s="48"/>
      <c r="G226" s="43" t="s">
        <v>1227</v>
      </c>
      <c r="H226" s="62">
        <v>10</v>
      </c>
      <c r="I226" s="47">
        <f t="shared" si="48"/>
        <v>0</v>
      </c>
      <c r="J226" s="43" t="s">
        <v>1228</v>
      </c>
      <c r="K226" s="62"/>
      <c r="L226" s="48"/>
      <c r="M226" s="47">
        <f t="shared" si="49"/>
        <v>0</v>
      </c>
      <c r="N226" s="48"/>
      <c r="O226" s="67" t="e">
        <f t="shared" si="50"/>
        <v>#DIV/0!</v>
      </c>
      <c r="P226" s="67" t="e">
        <f t="shared" si="51"/>
        <v>#DIV/0!</v>
      </c>
      <c r="Q226" s="62" t="e">
        <f t="shared" si="52"/>
        <v>#DIV/0!</v>
      </c>
      <c r="R226" s="62" t="e">
        <f t="shared" si="53"/>
        <v>#DIV/0!</v>
      </c>
      <c r="S226" s="192" t="str">
        <f t="shared" si="54"/>
        <v>Pass</v>
      </c>
      <c r="T226" s="191"/>
      <c r="U226" s="203"/>
    </row>
    <row r="227" spans="1:31" ht="15" customHeight="1" x14ac:dyDescent="0.25">
      <c r="A227" s="48"/>
      <c r="B227" s="48" t="s">
        <v>1049</v>
      </c>
      <c r="D227" s="48"/>
      <c r="E227" s="43" t="s">
        <v>1229</v>
      </c>
      <c r="F227" s="48"/>
      <c r="G227" s="43" t="s">
        <v>1227</v>
      </c>
      <c r="H227" s="62">
        <v>10</v>
      </c>
      <c r="I227" s="47">
        <f t="shared" si="48"/>
        <v>0</v>
      </c>
      <c r="J227" s="43" t="s">
        <v>1228</v>
      </c>
      <c r="K227" s="62"/>
      <c r="L227" s="48"/>
      <c r="M227" s="47">
        <f t="shared" si="49"/>
        <v>0</v>
      </c>
      <c r="N227" s="48"/>
      <c r="O227" s="67" t="e">
        <f t="shared" si="50"/>
        <v>#DIV/0!</v>
      </c>
      <c r="P227" s="67" t="e">
        <f t="shared" si="51"/>
        <v>#DIV/0!</v>
      </c>
      <c r="Q227" s="62" t="e">
        <f t="shared" si="52"/>
        <v>#DIV/0!</v>
      </c>
      <c r="R227" s="62" t="e">
        <f t="shared" si="53"/>
        <v>#DIV/0!</v>
      </c>
      <c r="S227" s="192" t="str">
        <f t="shared" si="54"/>
        <v>Pass</v>
      </c>
      <c r="T227" s="191"/>
      <c r="U227" s="203"/>
    </row>
    <row r="228" spans="1:31" ht="15" customHeight="1" x14ac:dyDescent="0.25">
      <c r="A228" s="48"/>
      <c r="B228" s="48" t="s">
        <v>1049</v>
      </c>
      <c r="D228" s="48"/>
      <c r="E228" s="43" t="s">
        <v>1229</v>
      </c>
      <c r="F228" s="48"/>
      <c r="G228" s="43" t="s">
        <v>1227</v>
      </c>
      <c r="H228" s="62">
        <v>10</v>
      </c>
      <c r="I228" s="47">
        <f t="shared" si="48"/>
        <v>0</v>
      </c>
      <c r="J228" s="43" t="s">
        <v>1228</v>
      </c>
      <c r="K228" s="62"/>
      <c r="L228" s="48"/>
      <c r="M228" s="47">
        <f t="shared" si="49"/>
        <v>0</v>
      </c>
      <c r="N228" s="48"/>
      <c r="O228" s="67" t="e">
        <f t="shared" si="50"/>
        <v>#DIV/0!</v>
      </c>
      <c r="P228" s="67" t="e">
        <f t="shared" si="51"/>
        <v>#DIV/0!</v>
      </c>
      <c r="Q228" s="62" t="e">
        <f t="shared" si="52"/>
        <v>#DIV/0!</v>
      </c>
      <c r="R228" s="62" t="e">
        <f t="shared" si="53"/>
        <v>#DIV/0!</v>
      </c>
      <c r="S228" s="192" t="str">
        <f t="shared" si="54"/>
        <v>Pass</v>
      </c>
      <c r="T228" s="191"/>
      <c r="U228" s="203"/>
    </row>
    <row r="229" spans="1:31" ht="15" customHeight="1" x14ac:dyDescent="0.25">
      <c r="A229" s="48"/>
      <c r="B229" s="48" t="s">
        <v>1049</v>
      </c>
      <c r="D229" s="48"/>
      <c r="E229" s="43" t="s">
        <v>1229</v>
      </c>
      <c r="F229" s="48"/>
      <c r="G229" s="43" t="s">
        <v>1227</v>
      </c>
      <c r="H229" s="62">
        <v>10</v>
      </c>
      <c r="I229" s="47">
        <f t="shared" si="48"/>
        <v>0</v>
      </c>
      <c r="J229" s="43" t="s">
        <v>1228</v>
      </c>
      <c r="K229" s="62"/>
      <c r="L229" s="48"/>
      <c r="M229" s="47">
        <f t="shared" si="49"/>
        <v>0</v>
      </c>
      <c r="N229" s="48"/>
      <c r="O229" s="67" t="e">
        <f t="shared" si="50"/>
        <v>#DIV/0!</v>
      </c>
      <c r="P229" s="67" t="e">
        <f t="shared" si="51"/>
        <v>#DIV/0!</v>
      </c>
      <c r="Q229" s="62" t="e">
        <f t="shared" si="52"/>
        <v>#DIV/0!</v>
      </c>
      <c r="R229" s="62" t="e">
        <f t="shared" si="53"/>
        <v>#DIV/0!</v>
      </c>
      <c r="S229" s="192" t="str">
        <f t="shared" si="54"/>
        <v>Pass</v>
      </c>
      <c r="T229" s="191"/>
      <c r="U229" s="203"/>
    </row>
    <row r="230" spans="1:31" ht="15" customHeight="1" x14ac:dyDescent="0.25">
      <c r="A230" s="48"/>
      <c r="B230" s="48" t="s">
        <v>1103</v>
      </c>
      <c r="D230" s="48"/>
      <c r="E230" s="43" t="s">
        <v>1229</v>
      </c>
      <c r="F230" s="48"/>
      <c r="G230" s="43" t="s">
        <v>1227</v>
      </c>
      <c r="H230" s="62">
        <v>20</v>
      </c>
      <c r="I230" s="47">
        <f t="shared" si="48"/>
        <v>0</v>
      </c>
      <c r="J230" s="43" t="s">
        <v>1228</v>
      </c>
      <c r="K230" s="62"/>
      <c r="L230" s="48"/>
      <c r="M230" s="64">
        <f t="shared" si="49"/>
        <v>0</v>
      </c>
      <c r="N230" s="48"/>
      <c r="O230" s="67" t="e">
        <f t="shared" si="50"/>
        <v>#DIV/0!</v>
      </c>
      <c r="P230" s="67" t="e">
        <f t="shared" si="51"/>
        <v>#DIV/0!</v>
      </c>
      <c r="Q230" s="62" t="e">
        <f t="shared" si="52"/>
        <v>#DIV/0!</v>
      </c>
      <c r="R230" s="62" t="e">
        <f t="shared" si="53"/>
        <v>#DIV/0!</v>
      </c>
      <c r="S230" s="192" t="str">
        <f t="shared" si="54"/>
        <v>Pass</v>
      </c>
      <c r="T230" s="191"/>
      <c r="U230" s="203"/>
    </row>
    <row r="231" spans="1:31" ht="15" customHeight="1" x14ac:dyDescent="0.25">
      <c r="A231" s="48"/>
      <c r="B231" s="48" t="s">
        <v>1103</v>
      </c>
      <c r="D231" s="48"/>
      <c r="E231" s="43" t="s">
        <v>1229</v>
      </c>
      <c r="F231" s="48"/>
      <c r="G231" s="43" t="s">
        <v>1221</v>
      </c>
      <c r="H231" s="62">
        <v>20</v>
      </c>
      <c r="I231" s="47">
        <f t="shared" si="48"/>
        <v>0</v>
      </c>
      <c r="J231" s="43" t="s">
        <v>1228</v>
      </c>
      <c r="K231" s="62"/>
      <c r="L231" s="48"/>
      <c r="M231" s="47">
        <f t="shared" si="49"/>
        <v>0</v>
      </c>
      <c r="N231" s="48"/>
      <c r="O231" s="67" t="e">
        <f t="shared" si="50"/>
        <v>#DIV/0!</v>
      </c>
      <c r="P231" s="67" t="e">
        <f t="shared" si="51"/>
        <v>#DIV/0!</v>
      </c>
      <c r="Q231" s="62" t="e">
        <f t="shared" si="52"/>
        <v>#DIV/0!</v>
      </c>
      <c r="R231" s="62" t="e">
        <f t="shared" si="53"/>
        <v>#DIV/0!</v>
      </c>
      <c r="S231" s="192" t="str">
        <f t="shared" si="54"/>
        <v>Pass</v>
      </c>
      <c r="T231" s="191"/>
      <c r="U231" s="203"/>
    </row>
    <row r="232" spans="1:31" ht="15" customHeight="1" x14ac:dyDescent="0.25">
      <c r="A232" s="48"/>
      <c r="B232" s="48" t="s">
        <v>1108</v>
      </c>
      <c r="D232" s="48"/>
      <c r="E232" s="43" t="s">
        <v>1237</v>
      </c>
      <c r="F232" s="48"/>
      <c r="G232" s="43" t="s">
        <v>1221</v>
      </c>
      <c r="H232" s="62">
        <v>25</v>
      </c>
      <c r="I232" s="47">
        <f t="shared" si="48"/>
        <v>0</v>
      </c>
      <c r="J232" s="43" t="s">
        <v>1228</v>
      </c>
      <c r="K232" s="62"/>
      <c r="L232" s="48"/>
      <c r="M232" s="47">
        <f t="shared" si="49"/>
        <v>0</v>
      </c>
      <c r="N232" s="48"/>
      <c r="O232" s="67" t="e">
        <f t="shared" si="50"/>
        <v>#DIV/0!</v>
      </c>
      <c r="P232" s="67" t="e">
        <f t="shared" si="51"/>
        <v>#DIV/0!</v>
      </c>
      <c r="Q232" s="62" t="e">
        <f t="shared" si="52"/>
        <v>#DIV/0!</v>
      </c>
      <c r="R232" s="62" t="e">
        <f t="shared" si="53"/>
        <v>#DIV/0!</v>
      </c>
      <c r="S232" s="192" t="str">
        <f t="shared" si="54"/>
        <v>Pass</v>
      </c>
      <c r="T232" s="191"/>
      <c r="U232" s="203"/>
      <c r="V232" s="65"/>
      <c r="W232" s="65"/>
      <c r="X232" s="65"/>
      <c r="Y232" s="65"/>
    </row>
    <row r="233" spans="1:31" ht="15" customHeight="1" x14ac:dyDescent="0.25">
      <c r="A233" s="48"/>
      <c r="B233" s="48" t="s">
        <v>1108</v>
      </c>
      <c r="D233" s="48"/>
      <c r="E233" s="43" t="s">
        <v>1237</v>
      </c>
      <c r="F233" s="48"/>
      <c r="G233" s="43" t="s">
        <v>1221</v>
      </c>
      <c r="H233" s="62">
        <v>25</v>
      </c>
      <c r="I233" s="47">
        <f t="shared" si="48"/>
        <v>0</v>
      </c>
      <c r="J233" s="43" t="s">
        <v>1228</v>
      </c>
      <c r="K233" s="62"/>
      <c r="L233" s="48"/>
      <c r="M233" s="47">
        <f t="shared" si="49"/>
        <v>0</v>
      </c>
      <c r="N233" s="48"/>
      <c r="O233" s="67" t="e">
        <f t="shared" si="50"/>
        <v>#DIV/0!</v>
      </c>
      <c r="P233" s="67" t="e">
        <f t="shared" si="51"/>
        <v>#DIV/0!</v>
      </c>
      <c r="Q233" s="62" t="e">
        <f t="shared" si="52"/>
        <v>#DIV/0!</v>
      </c>
      <c r="R233" s="62" t="e">
        <f t="shared" si="53"/>
        <v>#DIV/0!</v>
      </c>
      <c r="S233" s="192" t="str">
        <f t="shared" si="54"/>
        <v>Pass</v>
      </c>
      <c r="T233" s="191"/>
      <c r="U233" s="203"/>
      <c r="V233" s="69"/>
      <c r="W233" s="69"/>
      <c r="X233" s="69"/>
      <c r="Y233" s="69"/>
      <c r="AB233" s="69"/>
      <c r="AC233" s="70"/>
      <c r="AD233" s="70"/>
      <c r="AE233" s="70"/>
    </row>
    <row r="234" spans="1:31" ht="15" customHeight="1" x14ac:dyDescent="0.25">
      <c r="A234" s="48"/>
      <c r="B234" s="48" t="s">
        <v>1113</v>
      </c>
      <c r="D234" s="48"/>
      <c r="E234" s="43" t="s">
        <v>1223</v>
      </c>
      <c r="F234" s="48"/>
      <c r="G234" s="43" t="s">
        <v>1227</v>
      </c>
      <c r="H234" s="62">
        <v>11.6</v>
      </c>
      <c r="I234" s="47">
        <f t="shared" si="48"/>
        <v>0</v>
      </c>
      <c r="J234" s="43" t="s">
        <v>1228</v>
      </c>
      <c r="K234" s="62"/>
      <c r="L234" s="48"/>
      <c r="M234" s="47">
        <f t="shared" si="49"/>
        <v>0</v>
      </c>
      <c r="N234" s="48"/>
      <c r="O234" s="67" t="e">
        <f t="shared" si="50"/>
        <v>#DIV/0!</v>
      </c>
      <c r="P234" s="67" t="e">
        <f t="shared" si="51"/>
        <v>#DIV/0!</v>
      </c>
      <c r="Q234" s="62" t="e">
        <f t="shared" si="52"/>
        <v>#DIV/0!</v>
      </c>
      <c r="R234" s="62" t="e">
        <f t="shared" si="53"/>
        <v>#DIV/0!</v>
      </c>
      <c r="S234" s="192" t="str">
        <f t="shared" si="54"/>
        <v>Pass</v>
      </c>
      <c r="T234" s="191"/>
      <c r="U234" s="203" t="s">
        <v>1254</v>
      </c>
      <c r="V234" s="69"/>
      <c r="W234" s="69"/>
      <c r="X234" s="69"/>
      <c r="Y234" s="69"/>
      <c r="AB234" s="69"/>
      <c r="AC234" s="69"/>
      <c r="AD234" s="69"/>
      <c r="AE234" s="69"/>
    </row>
    <row r="235" spans="1:31" ht="15" customHeight="1" x14ac:dyDescent="0.25">
      <c r="A235" s="48"/>
      <c r="B235" s="48" t="s">
        <v>1113</v>
      </c>
      <c r="D235" s="48"/>
      <c r="E235" s="43" t="s">
        <v>1223</v>
      </c>
      <c r="F235" s="48"/>
      <c r="G235" s="43" t="s">
        <v>1227</v>
      </c>
      <c r="H235" s="62">
        <v>11.6</v>
      </c>
      <c r="I235" s="47">
        <f t="shared" si="48"/>
        <v>0</v>
      </c>
      <c r="J235" s="43" t="s">
        <v>1228</v>
      </c>
      <c r="K235" s="62"/>
      <c r="L235" s="48"/>
      <c r="M235" s="47">
        <f t="shared" si="49"/>
        <v>0</v>
      </c>
      <c r="N235" s="48"/>
      <c r="O235" s="67" t="e">
        <f t="shared" si="50"/>
        <v>#DIV/0!</v>
      </c>
      <c r="P235" s="67" t="e">
        <f t="shared" si="51"/>
        <v>#DIV/0!</v>
      </c>
      <c r="Q235" s="62" t="e">
        <f t="shared" si="52"/>
        <v>#DIV/0!</v>
      </c>
      <c r="R235" s="62" t="e">
        <f t="shared" si="53"/>
        <v>#DIV/0!</v>
      </c>
      <c r="S235" s="192" t="str">
        <f t="shared" si="54"/>
        <v>Pass</v>
      </c>
      <c r="T235" s="191"/>
      <c r="U235" s="203"/>
      <c r="V235" s="69"/>
      <c r="W235" s="69"/>
      <c r="X235" s="69"/>
      <c r="Y235" s="69"/>
      <c r="AB235" s="69"/>
      <c r="AC235" s="69"/>
      <c r="AD235" s="69"/>
      <c r="AE235" s="69"/>
    </row>
    <row r="236" spans="1:31" ht="15" customHeight="1" x14ac:dyDescent="0.25">
      <c r="A236" s="48"/>
      <c r="B236" s="48" t="s">
        <v>1130</v>
      </c>
      <c r="D236" s="48"/>
      <c r="E236" s="43" t="s">
        <v>1237</v>
      </c>
      <c r="F236" s="48"/>
      <c r="G236" s="43" t="s">
        <v>1221</v>
      </c>
      <c r="H236" s="62">
        <v>9</v>
      </c>
      <c r="I236" s="47">
        <f t="shared" si="48"/>
        <v>0</v>
      </c>
      <c r="J236" s="43" t="s">
        <v>1228</v>
      </c>
      <c r="K236" s="62"/>
      <c r="L236" s="48"/>
      <c r="M236" s="47">
        <f t="shared" si="49"/>
        <v>0</v>
      </c>
      <c r="N236" s="48"/>
      <c r="O236" s="67" t="e">
        <f t="shared" si="50"/>
        <v>#DIV/0!</v>
      </c>
      <c r="P236" s="67" t="e">
        <f t="shared" si="51"/>
        <v>#DIV/0!</v>
      </c>
      <c r="Q236" s="62" t="e">
        <f t="shared" si="52"/>
        <v>#DIV/0!</v>
      </c>
      <c r="R236" s="62" t="e">
        <f t="shared" si="53"/>
        <v>#DIV/0!</v>
      </c>
      <c r="S236" s="192" t="str">
        <f t="shared" si="54"/>
        <v>Pass</v>
      </c>
      <c r="T236" s="191"/>
      <c r="U236" s="203"/>
      <c r="V236" s="69"/>
      <c r="W236" s="69"/>
      <c r="X236" s="69"/>
      <c r="Y236" s="69"/>
      <c r="AB236" s="69"/>
      <c r="AC236" s="69"/>
      <c r="AD236" s="69"/>
      <c r="AE236" s="69"/>
    </row>
    <row r="237" spans="1:31" ht="15" customHeight="1" x14ac:dyDescent="0.25">
      <c r="A237" s="48"/>
      <c r="B237" s="48" t="s">
        <v>1130</v>
      </c>
      <c r="D237" s="48"/>
      <c r="E237" s="43" t="s">
        <v>1237</v>
      </c>
      <c r="F237" s="48"/>
      <c r="G237" s="43" t="s">
        <v>1227</v>
      </c>
      <c r="H237" s="62">
        <v>9</v>
      </c>
      <c r="I237" s="47">
        <f t="shared" si="48"/>
        <v>0</v>
      </c>
      <c r="J237" s="43" t="s">
        <v>1228</v>
      </c>
      <c r="K237" s="62"/>
      <c r="L237" s="48"/>
      <c r="M237" s="47">
        <f t="shared" si="49"/>
        <v>0</v>
      </c>
      <c r="N237" s="48"/>
      <c r="O237" s="67" t="e">
        <f t="shared" si="50"/>
        <v>#DIV/0!</v>
      </c>
      <c r="P237" s="67" t="e">
        <f t="shared" si="51"/>
        <v>#DIV/0!</v>
      </c>
      <c r="Q237" s="62" t="e">
        <f t="shared" si="52"/>
        <v>#DIV/0!</v>
      </c>
      <c r="R237" s="62" t="e">
        <f t="shared" si="53"/>
        <v>#DIV/0!</v>
      </c>
      <c r="S237" s="192" t="str">
        <f t="shared" si="54"/>
        <v>Pass</v>
      </c>
      <c r="T237" s="191"/>
      <c r="U237" s="203"/>
      <c r="V237" s="69"/>
      <c r="W237" s="69"/>
      <c r="X237" s="69"/>
      <c r="Y237" s="69"/>
      <c r="AB237" s="69"/>
      <c r="AC237" s="69"/>
      <c r="AD237" s="69"/>
      <c r="AE237" s="69"/>
    </row>
    <row r="238" spans="1:31" ht="15" customHeight="1" x14ac:dyDescent="0.25">
      <c r="A238" s="48"/>
      <c r="B238" s="48" t="s">
        <v>1130</v>
      </c>
      <c r="D238" s="48"/>
      <c r="E238" s="43" t="s">
        <v>1237</v>
      </c>
      <c r="F238" s="48"/>
      <c r="G238" s="43" t="s">
        <v>1227</v>
      </c>
      <c r="H238" s="62">
        <v>9</v>
      </c>
      <c r="I238" s="47">
        <f t="shared" si="48"/>
        <v>0</v>
      </c>
      <c r="J238" s="43" t="s">
        <v>1228</v>
      </c>
      <c r="K238" s="62"/>
      <c r="L238" s="48"/>
      <c r="M238" s="47">
        <f t="shared" si="49"/>
        <v>0</v>
      </c>
      <c r="N238" s="48"/>
      <c r="O238" s="67" t="e">
        <f t="shared" si="50"/>
        <v>#DIV/0!</v>
      </c>
      <c r="P238" s="67" t="e">
        <f t="shared" si="51"/>
        <v>#DIV/0!</v>
      </c>
      <c r="Q238" s="62" t="e">
        <f t="shared" si="52"/>
        <v>#DIV/0!</v>
      </c>
      <c r="R238" s="62" t="e">
        <f t="shared" si="53"/>
        <v>#DIV/0!</v>
      </c>
      <c r="S238" s="192" t="str">
        <f t="shared" si="54"/>
        <v>Pass</v>
      </c>
      <c r="T238" s="191"/>
      <c r="U238" s="203"/>
    </row>
    <row r="239" spans="1:31" ht="15" customHeight="1" x14ac:dyDescent="0.25">
      <c r="A239" s="48"/>
      <c r="B239" s="48" t="s">
        <v>1130</v>
      </c>
      <c r="D239" s="48"/>
      <c r="E239" s="43" t="s">
        <v>1237</v>
      </c>
      <c r="F239" s="48"/>
      <c r="G239" s="43" t="s">
        <v>1227</v>
      </c>
      <c r="H239" s="62">
        <v>9</v>
      </c>
      <c r="I239" s="47">
        <f t="shared" si="48"/>
        <v>0</v>
      </c>
      <c r="J239" s="43" t="s">
        <v>1228</v>
      </c>
      <c r="K239" s="62"/>
      <c r="L239" s="48"/>
      <c r="M239" s="47">
        <f t="shared" si="49"/>
        <v>0</v>
      </c>
      <c r="N239" s="48"/>
      <c r="O239" s="67" t="e">
        <f t="shared" si="50"/>
        <v>#DIV/0!</v>
      </c>
      <c r="P239" s="67" t="e">
        <f t="shared" si="51"/>
        <v>#DIV/0!</v>
      </c>
      <c r="Q239" s="62" t="e">
        <f t="shared" si="52"/>
        <v>#DIV/0!</v>
      </c>
      <c r="R239" s="62" t="e">
        <f t="shared" si="53"/>
        <v>#DIV/0!</v>
      </c>
      <c r="S239" s="192" t="str">
        <f t="shared" si="54"/>
        <v>Pass</v>
      </c>
      <c r="T239" s="191"/>
      <c r="U239" s="203"/>
      <c r="V239" s="120"/>
      <c r="W239" s="120"/>
      <c r="X239" s="120"/>
      <c r="Y239" s="120"/>
      <c r="AB239" s="120"/>
      <c r="AC239" s="126"/>
      <c r="AD239" s="126"/>
      <c r="AE239" s="126"/>
    </row>
    <row r="240" spans="1:31" ht="15" customHeight="1" x14ac:dyDescent="0.25">
      <c r="A240" s="48"/>
      <c r="B240" s="48" t="s">
        <v>1189</v>
      </c>
      <c r="D240" s="48"/>
      <c r="E240" s="43" t="s">
        <v>1237</v>
      </c>
      <c r="F240" s="48"/>
      <c r="G240" s="43" t="s">
        <v>1221</v>
      </c>
      <c r="H240" s="62">
        <v>22.1</v>
      </c>
      <c r="I240" s="47">
        <f t="shared" si="48"/>
        <v>0</v>
      </c>
      <c r="J240" s="43" t="s">
        <v>1222</v>
      </c>
      <c r="K240" s="62"/>
      <c r="L240" s="48"/>
      <c r="M240" s="47">
        <f t="shared" si="49"/>
        <v>0</v>
      </c>
      <c r="N240" s="48"/>
      <c r="O240" s="67" t="e">
        <f t="shared" si="50"/>
        <v>#DIV/0!</v>
      </c>
      <c r="P240" s="67" t="e">
        <f t="shared" si="51"/>
        <v>#DIV/0!</v>
      </c>
      <c r="Q240" s="62" t="e">
        <f t="shared" si="52"/>
        <v>#DIV/0!</v>
      </c>
      <c r="R240" s="62" t="e">
        <f t="shared" si="53"/>
        <v>#DIV/0!</v>
      </c>
      <c r="S240" s="192" t="str">
        <f t="shared" si="54"/>
        <v>Pass</v>
      </c>
      <c r="T240" s="191"/>
      <c r="U240" s="203"/>
      <c r="V240" s="120"/>
      <c r="W240" s="120"/>
      <c r="X240" s="120"/>
      <c r="Y240" s="120"/>
      <c r="AB240" s="120"/>
      <c r="AC240" s="120"/>
      <c r="AD240" s="120"/>
      <c r="AE240" s="120"/>
    </row>
    <row r="241" spans="1:31" s="52" customFormat="1" ht="15" customHeight="1" x14ac:dyDescent="0.25">
      <c r="A241" s="48"/>
      <c r="B241" s="48" t="s">
        <v>1189</v>
      </c>
      <c r="D241" s="48"/>
      <c r="E241" s="43" t="s">
        <v>1237</v>
      </c>
      <c r="F241" s="48"/>
      <c r="G241" s="43" t="s">
        <v>1221</v>
      </c>
      <c r="H241" s="62">
        <v>22.1</v>
      </c>
      <c r="I241" s="47">
        <f t="shared" si="48"/>
        <v>0</v>
      </c>
      <c r="J241" s="43" t="s">
        <v>1222</v>
      </c>
      <c r="K241" s="62"/>
      <c r="L241" s="48"/>
      <c r="M241" s="47">
        <f t="shared" si="49"/>
        <v>0</v>
      </c>
      <c r="N241" s="48"/>
      <c r="O241" s="67" t="e">
        <f t="shared" si="50"/>
        <v>#DIV/0!</v>
      </c>
      <c r="P241" s="67" t="e">
        <f t="shared" si="51"/>
        <v>#DIV/0!</v>
      </c>
      <c r="Q241" s="62" t="e">
        <f t="shared" si="52"/>
        <v>#DIV/0!</v>
      </c>
      <c r="R241" s="62" t="e">
        <f t="shared" si="53"/>
        <v>#DIV/0!</v>
      </c>
      <c r="S241" s="192" t="str">
        <f t="shared" si="54"/>
        <v>Pass</v>
      </c>
      <c r="T241" s="191"/>
      <c r="U241" s="203"/>
      <c r="V241" s="120"/>
      <c r="W241" s="120"/>
      <c r="X241" s="120"/>
      <c r="Y241" s="120"/>
      <c r="AB241" s="120"/>
      <c r="AC241" s="121"/>
      <c r="AD241" s="121"/>
      <c r="AE241" s="121"/>
    </row>
    <row r="242" spans="1:31" s="52" customFormat="1" ht="15" customHeight="1" x14ac:dyDescent="0.25">
      <c r="A242" s="48"/>
      <c r="B242" s="48" t="s">
        <v>1126</v>
      </c>
      <c r="D242" s="48"/>
      <c r="E242" s="43" t="s">
        <v>1233</v>
      </c>
      <c r="F242" s="48"/>
      <c r="G242" s="43" t="s">
        <v>1221</v>
      </c>
      <c r="H242" s="62">
        <v>17</v>
      </c>
      <c r="I242" s="47">
        <f t="shared" si="48"/>
        <v>0</v>
      </c>
      <c r="J242" s="43" t="s">
        <v>1228</v>
      </c>
      <c r="K242" s="62"/>
      <c r="L242" s="48"/>
      <c r="M242" s="64">
        <f t="shared" si="49"/>
        <v>0</v>
      </c>
      <c r="N242" s="48"/>
      <c r="O242" s="67" t="e">
        <f t="shared" si="50"/>
        <v>#DIV/0!</v>
      </c>
      <c r="P242" s="67" t="e">
        <f t="shared" si="51"/>
        <v>#DIV/0!</v>
      </c>
      <c r="Q242" s="62" t="e">
        <f t="shared" si="52"/>
        <v>#DIV/0!</v>
      </c>
      <c r="R242" s="62" t="e">
        <f t="shared" si="53"/>
        <v>#DIV/0!</v>
      </c>
      <c r="S242" s="192" t="str">
        <f t="shared" si="54"/>
        <v>Pass</v>
      </c>
      <c r="T242" s="191"/>
      <c r="U242" s="203"/>
      <c r="V242" s="120"/>
      <c r="W242" s="120"/>
      <c r="X242" s="120"/>
      <c r="Y242" s="120"/>
      <c r="AB242" s="120"/>
      <c r="AC242" s="121"/>
      <c r="AD242" s="121"/>
      <c r="AE242" s="121"/>
    </row>
    <row r="243" spans="1:31" s="52" customFormat="1" ht="15" customHeight="1" x14ac:dyDescent="0.25">
      <c r="A243" s="48"/>
      <c r="B243" s="48" t="s">
        <v>1126</v>
      </c>
      <c r="D243" s="48"/>
      <c r="E243" s="43" t="s">
        <v>1233</v>
      </c>
      <c r="F243" s="48"/>
      <c r="G243" s="43" t="s">
        <v>1221</v>
      </c>
      <c r="H243" s="62">
        <v>17</v>
      </c>
      <c r="I243" s="47">
        <f t="shared" si="48"/>
        <v>0</v>
      </c>
      <c r="J243" s="43" t="s">
        <v>1228</v>
      </c>
      <c r="K243" s="62"/>
      <c r="L243" s="48"/>
      <c r="M243" s="64">
        <f t="shared" si="49"/>
        <v>0</v>
      </c>
      <c r="N243" s="48"/>
      <c r="O243" s="67" t="e">
        <f t="shared" si="50"/>
        <v>#DIV/0!</v>
      </c>
      <c r="P243" s="67" t="e">
        <f t="shared" si="51"/>
        <v>#DIV/0!</v>
      </c>
      <c r="Q243" s="62" t="e">
        <f t="shared" si="52"/>
        <v>#DIV/0!</v>
      </c>
      <c r="R243" s="62" t="e">
        <f t="shared" si="53"/>
        <v>#DIV/0!</v>
      </c>
      <c r="S243" s="192" t="str">
        <f t="shared" si="54"/>
        <v>Pass</v>
      </c>
      <c r="T243" s="191"/>
      <c r="U243" s="203"/>
      <c r="V243" s="120"/>
      <c r="W243" s="120"/>
      <c r="X243" s="120"/>
      <c r="Y243" s="120"/>
      <c r="AB243" s="120"/>
      <c r="AC243" s="121"/>
      <c r="AD243" s="121"/>
      <c r="AE243" s="121"/>
    </row>
    <row r="244" spans="1:31" s="52" customFormat="1" ht="15" customHeight="1" x14ac:dyDescent="0.25">
      <c r="A244" s="48"/>
      <c r="B244" s="48" t="s">
        <v>1126</v>
      </c>
      <c r="D244" s="48"/>
      <c r="E244" s="43" t="s">
        <v>1233</v>
      </c>
      <c r="F244" s="48"/>
      <c r="G244" s="43" t="s">
        <v>1221</v>
      </c>
      <c r="H244" s="62">
        <v>17</v>
      </c>
      <c r="I244" s="47">
        <f t="shared" si="48"/>
        <v>0</v>
      </c>
      <c r="J244" s="43" t="s">
        <v>1228</v>
      </c>
      <c r="K244" s="62"/>
      <c r="L244" s="48"/>
      <c r="M244" s="64">
        <f t="shared" si="49"/>
        <v>0</v>
      </c>
      <c r="N244" s="48"/>
      <c r="O244" s="67" t="e">
        <f t="shared" si="50"/>
        <v>#DIV/0!</v>
      </c>
      <c r="P244" s="67" t="e">
        <f t="shared" si="51"/>
        <v>#DIV/0!</v>
      </c>
      <c r="Q244" s="62" t="e">
        <f t="shared" si="52"/>
        <v>#DIV/0!</v>
      </c>
      <c r="R244" s="62" t="e">
        <f t="shared" si="53"/>
        <v>#DIV/0!</v>
      </c>
      <c r="S244" s="192" t="str">
        <f t="shared" si="54"/>
        <v>Pass</v>
      </c>
      <c r="T244" s="191"/>
      <c r="U244" s="203"/>
      <c r="V244" s="70"/>
      <c r="W244" s="70"/>
      <c r="X244" s="70"/>
      <c r="Y244" s="70"/>
      <c r="AB244" s="70"/>
      <c r="AC244" s="70"/>
      <c r="AD244" s="70"/>
      <c r="AE244" s="70"/>
    </row>
    <row r="245" spans="1:31" s="52" customFormat="1" ht="15" customHeight="1" x14ac:dyDescent="0.25">
      <c r="A245" s="48"/>
      <c r="B245" s="48" t="s">
        <v>1126</v>
      </c>
      <c r="D245" s="48"/>
      <c r="E245" s="43" t="s">
        <v>1233</v>
      </c>
      <c r="F245" s="48"/>
      <c r="G245" s="43" t="s">
        <v>1221</v>
      </c>
      <c r="H245" s="62">
        <v>17</v>
      </c>
      <c r="I245" s="47">
        <f t="shared" si="48"/>
        <v>0</v>
      </c>
      <c r="J245" s="43" t="s">
        <v>1228</v>
      </c>
      <c r="K245" s="62"/>
      <c r="L245" s="48"/>
      <c r="M245" s="64">
        <f t="shared" si="49"/>
        <v>0</v>
      </c>
      <c r="N245" s="48"/>
      <c r="O245" s="67" t="e">
        <f t="shared" si="50"/>
        <v>#DIV/0!</v>
      </c>
      <c r="P245" s="67" t="e">
        <f t="shared" si="51"/>
        <v>#DIV/0!</v>
      </c>
      <c r="Q245" s="62" t="e">
        <f t="shared" si="52"/>
        <v>#DIV/0!</v>
      </c>
      <c r="R245" s="62" t="e">
        <f t="shared" si="53"/>
        <v>#DIV/0!</v>
      </c>
      <c r="S245" s="192" t="str">
        <f t="shared" si="54"/>
        <v>Pass</v>
      </c>
      <c r="T245" s="191"/>
      <c r="U245" s="203"/>
      <c r="V245" s="70"/>
      <c r="W245" s="70"/>
      <c r="X245" s="70"/>
      <c r="Y245" s="70"/>
      <c r="AB245" s="70"/>
      <c r="AC245" s="70"/>
    </row>
    <row r="246" spans="1:31" s="52" customFormat="1" ht="15" customHeight="1" x14ac:dyDescent="0.25">
      <c r="A246" s="48"/>
      <c r="B246" s="48" t="s">
        <v>1195</v>
      </c>
      <c r="D246" s="48"/>
      <c r="E246" s="43" t="s">
        <v>1237</v>
      </c>
      <c r="F246" s="48"/>
      <c r="G246" s="43" t="s">
        <v>1227</v>
      </c>
      <c r="H246" s="62">
        <v>19.399999999999999</v>
      </c>
      <c r="I246" s="47">
        <f t="shared" ref="I246:I251" si="55">(H246*F246)/100</f>
        <v>0</v>
      </c>
      <c r="J246" s="43" t="s">
        <v>1222</v>
      </c>
      <c r="K246" s="62"/>
      <c r="L246" s="48"/>
      <c r="M246" s="64">
        <f t="shared" ref="M246:M251" si="56">ABS(K246-F246) + 1.65*L246</f>
        <v>0</v>
      </c>
      <c r="N246" s="48"/>
      <c r="O246" s="67" t="e">
        <f t="shared" ref="O246:O251" si="57">L246/K246</f>
        <v>#DIV/0!</v>
      </c>
      <c r="P246" s="67" t="e">
        <f t="shared" ref="P246:P251" si="58">ABS((K246-F246)/F246)</f>
        <v>#DIV/0!</v>
      </c>
      <c r="Q246" s="62" t="e">
        <f t="shared" ref="Q246:Q251" si="59">((I246-ABS(K246-F246))/L246)-1.65</f>
        <v>#DIV/0!</v>
      </c>
      <c r="R246" s="62" t="e">
        <f t="shared" ref="R246:R251" si="60">Q246+1.65</f>
        <v>#DIV/0!</v>
      </c>
      <c r="S246" s="192" t="str">
        <f t="shared" ref="S246:S251" si="61">IF(M246&gt;I246,"Fail","Pass")</f>
        <v>Pass</v>
      </c>
      <c r="T246" s="191"/>
      <c r="U246" s="203"/>
      <c r="V246" s="70"/>
      <c r="W246" s="70"/>
      <c r="X246" s="70"/>
      <c r="Y246" s="70"/>
      <c r="AB246" s="70"/>
      <c r="AC246" s="70"/>
    </row>
    <row r="247" spans="1:31" s="52" customFormat="1" ht="15" customHeight="1" x14ac:dyDescent="0.25">
      <c r="A247" s="48"/>
      <c r="B247" s="48" t="s">
        <v>1195</v>
      </c>
      <c r="D247" s="48"/>
      <c r="E247" s="43" t="s">
        <v>1237</v>
      </c>
      <c r="F247" s="48"/>
      <c r="G247" s="43" t="s">
        <v>1227</v>
      </c>
      <c r="H247" s="62">
        <v>19.399999999999999</v>
      </c>
      <c r="I247" s="47">
        <f t="shared" si="55"/>
        <v>0</v>
      </c>
      <c r="J247" s="43" t="s">
        <v>1222</v>
      </c>
      <c r="K247" s="62"/>
      <c r="L247" s="48"/>
      <c r="M247" s="47">
        <f t="shared" si="56"/>
        <v>0</v>
      </c>
      <c r="N247" s="48"/>
      <c r="O247" s="67" t="e">
        <f t="shared" si="57"/>
        <v>#DIV/0!</v>
      </c>
      <c r="P247" s="67" t="e">
        <f t="shared" si="58"/>
        <v>#DIV/0!</v>
      </c>
      <c r="Q247" s="62" t="e">
        <f t="shared" si="59"/>
        <v>#DIV/0!</v>
      </c>
      <c r="R247" s="62" t="e">
        <f t="shared" si="60"/>
        <v>#DIV/0!</v>
      </c>
      <c r="S247" s="192" t="str">
        <f t="shared" si="61"/>
        <v>Pass</v>
      </c>
      <c r="T247" s="191"/>
      <c r="U247" s="203"/>
      <c r="V247" s="69"/>
      <c r="W247" s="69"/>
      <c r="X247" s="69"/>
      <c r="Y247" s="69"/>
      <c r="AB247" s="69"/>
      <c r="AC247" s="132"/>
      <c r="AD247" s="132"/>
      <c r="AE247" s="132"/>
    </row>
    <row r="248" spans="1:31" s="52" customFormat="1" ht="15" customHeight="1" x14ac:dyDescent="0.25">
      <c r="A248" s="48"/>
      <c r="B248" s="48" t="s">
        <v>1191</v>
      </c>
      <c r="D248" s="48"/>
      <c r="E248" s="48" t="s">
        <v>1248</v>
      </c>
      <c r="F248" s="48"/>
      <c r="G248" s="43" t="s">
        <v>1221</v>
      </c>
      <c r="H248" s="62">
        <v>2</v>
      </c>
      <c r="I248" s="47">
        <f t="shared" si="55"/>
        <v>0</v>
      </c>
      <c r="J248" s="43" t="s">
        <v>1226</v>
      </c>
      <c r="K248" s="62"/>
      <c r="L248" s="48"/>
      <c r="M248" s="47">
        <f t="shared" si="56"/>
        <v>0</v>
      </c>
      <c r="N248" s="48"/>
      <c r="O248" s="67" t="e">
        <f t="shared" si="57"/>
        <v>#DIV/0!</v>
      </c>
      <c r="P248" s="67" t="e">
        <f t="shared" si="58"/>
        <v>#DIV/0!</v>
      </c>
      <c r="Q248" s="62" t="e">
        <f t="shared" si="59"/>
        <v>#DIV/0!</v>
      </c>
      <c r="R248" s="62" t="e">
        <f t="shared" si="60"/>
        <v>#DIV/0!</v>
      </c>
      <c r="S248" s="192" t="str">
        <f t="shared" si="61"/>
        <v>Pass</v>
      </c>
      <c r="T248" s="191"/>
      <c r="U248" s="203"/>
      <c r="V248" s="69"/>
      <c r="W248" s="69"/>
      <c r="X248" s="69"/>
      <c r="Y248" s="69"/>
      <c r="AB248" s="69"/>
      <c r="AC248" s="69"/>
      <c r="AD248" s="69"/>
      <c r="AE248" s="69"/>
    </row>
    <row r="249" spans="1:31" s="52" customFormat="1" ht="15" customHeight="1" x14ac:dyDescent="0.25">
      <c r="A249" s="48"/>
      <c r="B249" s="48" t="s">
        <v>1191</v>
      </c>
      <c r="D249" s="48"/>
      <c r="E249" s="48" t="s">
        <v>1248</v>
      </c>
      <c r="F249" s="48"/>
      <c r="G249" s="43" t="s">
        <v>1221</v>
      </c>
      <c r="H249" s="62">
        <v>2</v>
      </c>
      <c r="I249" s="47">
        <f t="shared" si="55"/>
        <v>0</v>
      </c>
      <c r="J249" s="43" t="s">
        <v>1226</v>
      </c>
      <c r="K249" s="62"/>
      <c r="L249" s="48"/>
      <c r="M249" s="47">
        <f t="shared" si="56"/>
        <v>0</v>
      </c>
      <c r="N249" s="48"/>
      <c r="O249" s="67" t="e">
        <f t="shared" si="57"/>
        <v>#DIV/0!</v>
      </c>
      <c r="P249" s="67" t="e">
        <f t="shared" si="58"/>
        <v>#DIV/0!</v>
      </c>
      <c r="Q249" s="62" t="e">
        <f t="shared" si="59"/>
        <v>#DIV/0!</v>
      </c>
      <c r="R249" s="62" t="e">
        <f t="shared" si="60"/>
        <v>#DIV/0!</v>
      </c>
      <c r="S249" s="192" t="str">
        <f t="shared" si="61"/>
        <v>Pass</v>
      </c>
      <c r="T249" s="191"/>
      <c r="U249" s="203"/>
      <c r="V249" s="69"/>
      <c r="W249" s="69"/>
      <c r="X249" s="69"/>
      <c r="Y249" s="69"/>
      <c r="AB249" s="69"/>
      <c r="AC249" s="69"/>
      <c r="AD249" s="69"/>
      <c r="AE249" s="69"/>
    </row>
    <row r="250" spans="1:31" s="52" customFormat="1" ht="15" customHeight="1" x14ac:dyDescent="0.25">
      <c r="A250" s="48"/>
      <c r="B250" s="48" t="s">
        <v>1181</v>
      </c>
      <c r="D250" s="48"/>
      <c r="E250" s="43" t="s">
        <v>1223</v>
      </c>
      <c r="F250" s="48"/>
      <c r="G250" s="43" t="s">
        <v>1221</v>
      </c>
      <c r="H250" s="62">
        <v>30</v>
      </c>
      <c r="I250" s="47">
        <f t="shared" si="55"/>
        <v>0</v>
      </c>
      <c r="J250" s="43" t="s">
        <v>1228</v>
      </c>
      <c r="K250" s="62"/>
      <c r="L250" s="48"/>
      <c r="M250" s="47">
        <f t="shared" si="56"/>
        <v>0</v>
      </c>
      <c r="N250" s="48"/>
      <c r="O250" s="67" t="e">
        <f t="shared" si="57"/>
        <v>#DIV/0!</v>
      </c>
      <c r="P250" s="67" t="e">
        <f t="shared" si="58"/>
        <v>#DIV/0!</v>
      </c>
      <c r="Q250" s="62" t="e">
        <f t="shared" si="59"/>
        <v>#DIV/0!</v>
      </c>
      <c r="R250" s="62" t="e">
        <f t="shared" si="60"/>
        <v>#DIV/0!</v>
      </c>
      <c r="S250" s="192" t="str">
        <f t="shared" si="61"/>
        <v>Pass</v>
      </c>
      <c r="T250" s="191"/>
      <c r="U250" s="203"/>
      <c r="V250" s="69"/>
      <c r="W250" s="69"/>
      <c r="X250" s="69"/>
      <c r="Y250" s="69"/>
      <c r="AB250" s="69"/>
      <c r="AC250" s="69"/>
      <c r="AD250" s="69"/>
      <c r="AE250" s="69"/>
    </row>
    <row r="251" spans="1:31" s="52" customFormat="1" ht="15" customHeight="1" x14ac:dyDescent="0.25">
      <c r="A251" s="48"/>
      <c r="B251" s="48" t="s">
        <v>1181</v>
      </c>
      <c r="D251" s="48"/>
      <c r="E251" s="43" t="s">
        <v>1223</v>
      </c>
      <c r="F251" s="48"/>
      <c r="G251" s="43" t="s">
        <v>1221</v>
      </c>
      <c r="H251" s="62">
        <v>30</v>
      </c>
      <c r="I251" s="47">
        <f t="shared" si="55"/>
        <v>0</v>
      </c>
      <c r="J251" s="43" t="s">
        <v>1228</v>
      </c>
      <c r="K251" s="62"/>
      <c r="L251" s="48"/>
      <c r="M251" s="47">
        <f t="shared" si="56"/>
        <v>0</v>
      </c>
      <c r="N251" s="48"/>
      <c r="O251" s="67" t="e">
        <f t="shared" si="57"/>
        <v>#DIV/0!</v>
      </c>
      <c r="P251" s="67" t="e">
        <f t="shared" si="58"/>
        <v>#DIV/0!</v>
      </c>
      <c r="Q251" s="62" t="e">
        <f t="shared" si="59"/>
        <v>#DIV/0!</v>
      </c>
      <c r="R251" s="62" t="e">
        <f t="shared" si="60"/>
        <v>#DIV/0!</v>
      </c>
      <c r="S251" s="192" t="str">
        <f t="shared" si="61"/>
        <v>Pass</v>
      </c>
      <c r="T251" s="191"/>
      <c r="U251" s="203"/>
      <c r="V251" s="69"/>
      <c r="W251" s="69"/>
      <c r="X251" s="69"/>
      <c r="Y251" s="69"/>
      <c r="AB251" s="69"/>
      <c r="AC251" s="69"/>
      <c r="AD251" s="69"/>
      <c r="AE251" s="69"/>
    </row>
    <row r="252" spans="1:31" s="52" customFormat="1" ht="15" customHeight="1" x14ac:dyDescent="0.25">
      <c r="A252" s="119"/>
      <c r="B252" s="119"/>
      <c r="D252" s="119"/>
      <c r="E252" s="86"/>
      <c r="F252" s="119"/>
      <c r="G252" s="86"/>
      <c r="H252" s="86"/>
      <c r="I252" s="118"/>
      <c r="J252" s="86"/>
      <c r="K252" s="124"/>
      <c r="L252" s="124"/>
      <c r="M252" s="118"/>
      <c r="N252" s="124"/>
      <c r="O252" s="86"/>
      <c r="P252" s="86"/>
      <c r="Q252" s="86"/>
      <c r="R252" s="86"/>
      <c r="S252" s="119"/>
      <c r="T252" s="191"/>
      <c r="U252" s="61"/>
      <c r="V252" s="69"/>
      <c r="W252" s="69"/>
      <c r="X252" s="69"/>
      <c r="Y252" s="69"/>
      <c r="Z252" s="69"/>
      <c r="AA252" s="69"/>
      <c r="AB252" s="69"/>
      <c r="AC252" s="70"/>
      <c r="AD252" s="70"/>
      <c r="AE252" s="70"/>
    </row>
    <row r="253" spans="1:31" s="52" customFormat="1" ht="15" customHeight="1" x14ac:dyDescent="0.25">
      <c r="A253" s="48"/>
      <c r="B253" s="48"/>
      <c r="D253" s="48"/>
      <c r="E253" s="68"/>
      <c r="F253" s="48"/>
      <c r="G253" s="68"/>
      <c r="H253" s="68"/>
      <c r="I253" s="47"/>
      <c r="J253" s="68"/>
      <c r="K253" s="48"/>
      <c r="L253" s="48"/>
      <c r="M253" s="47"/>
      <c r="N253" s="68"/>
      <c r="O253" s="68"/>
      <c r="P253" s="68"/>
      <c r="Q253" s="68"/>
      <c r="R253" s="68"/>
      <c r="S253" s="48"/>
      <c r="T253" s="191"/>
      <c r="U253" s="61"/>
      <c r="V253" s="69"/>
      <c r="W253" s="69"/>
      <c r="X253" s="69"/>
      <c r="Y253" s="69"/>
      <c r="Z253" s="69"/>
      <c r="AA253" s="69"/>
      <c r="AB253" s="69"/>
      <c r="AC253" s="70"/>
      <c r="AD253" s="70"/>
      <c r="AE253" s="70"/>
    </row>
    <row r="254" spans="1:31" s="52" customFormat="1" ht="15" customHeight="1" x14ac:dyDescent="0.25">
      <c r="A254" s="48"/>
      <c r="B254" s="48"/>
      <c r="D254" s="48"/>
      <c r="E254" s="48"/>
      <c r="F254" s="48"/>
      <c r="G254" s="43"/>
      <c r="H254" s="62"/>
      <c r="I254" s="47"/>
      <c r="J254" s="43"/>
      <c r="K254" s="48"/>
      <c r="L254" s="48"/>
      <c r="M254" s="47"/>
      <c r="N254" s="48"/>
      <c r="O254" s="48"/>
      <c r="P254" s="48"/>
      <c r="Q254" s="62"/>
      <c r="R254" s="62"/>
      <c r="S254" s="48"/>
      <c r="T254" s="191"/>
      <c r="U254" s="61"/>
    </row>
    <row r="255" spans="1:31" s="52" customFormat="1" ht="15" customHeight="1" x14ac:dyDescent="0.25">
      <c r="A255" s="6"/>
      <c r="B255" s="6"/>
      <c r="D255" s="6"/>
      <c r="E255" s="43"/>
      <c r="F255" s="7"/>
      <c r="G255" s="6"/>
      <c r="H255" s="7"/>
      <c r="I255" s="47"/>
      <c r="J255" s="6"/>
      <c r="K255" s="7"/>
      <c r="L255" s="7"/>
      <c r="M255" s="47"/>
      <c r="N255" s="49"/>
      <c r="O255" s="67"/>
      <c r="P255" s="67"/>
      <c r="Q255" s="62"/>
      <c r="R255" s="62"/>
      <c r="S255" s="48"/>
      <c r="T255" s="191"/>
      <c r="U255" s="61"/>
    </row>
    <row r="256" spans="1:31" ht="15" customHeight="1" x14ac:dyDescent="0.25">
      <c r="A256" s="6"/>
      <c r="B256" s="6"/>
      <c r="D256" s="6"/>
      <c r="E256" s="43"/>
      <c r="F256" s="7"/>
      <c r="G256" s="6"/>
      <c r="H256" s="7"/>
      <c r="I256" s="47"/>
      <c r="J256" s="6"/>
      <c r="K256" s="7"/>
      <c r="L256" s="7"/>
      <c r="M256" s="47"/>
      <c r="N256" s="49"/>
      <c r="O256" s="67"/>
      <c r="P256" s="67"/>
      <c r="Q256" s="62"/>
      <c r="R256" s="62"/>
      <c r="S256" s="48"/>
      <c r="T256" s="188"/>
      <c r="U256" s="61"/>
    </row>
    <row r="257" spans="1:28" ht="15" customHeight="1" x14ac:dyDescent="0.25">
      <c r="A257" s="6"/>
      <c r="B257" s="6"/>
      <c r="D257" s="6"/>
      <c r="E257" s="43"/>
      <c r="F257" s="7"/>
      <c r="G257" s="6"/>
      <c r="H257" s="7"/>
      <c r="I257" s="47"/>
      <c r="J257" s="6"/>
      <c r="K257" s="7"/>
      <c r="L257" s="7"/>
      <c r="M257" s="47"/>
      <c r="N257" s="49"/>
      <c r="O257" s="67"/>
      <c r="P257" s="67"/>
      <c r="Q257" s="62"/>
      <c r="R257" s="62"/>
      <c r="S257" s="48"/>
      <c r="T257" s="188"/>
      <c r="U257" s="61"/>
    </row>
    <row r="258" spans="1:28" ht="15" customHeight="1" x14ac:dyDescent="0.25">
      <c r="A258" s="6"/>
      <c r="B258" s="9"/>
      <c r="D258" s="6"/>
      <c r="E258" s="43"/>
      <c r="F258" s="7"/>
      <c r="G258" s="6"/>
      <c r="H258" s="7"/>
      <c r="I258" s="46"/>
      <c r="J258" s="6"/>
      <c r="K258" s="7"/>
      <c r="L258" s="7"/>
      <c r="M258" s="46"/>
      <c r="N258" s="49"/>
      <c r="O258" s="67"/>
      <c r="P258" s="67"/>
      <c r="Q258" s="7"/>
      <c r="R258" s="7"/>
      <c r="S258" s="48"/>
      <c r="T258" s="188"/>
      <c r="U258" s="191"/>
    </row>
    <row r="259" spans="1:28" ht="15" customHeight="1" x14ac:dyDescent="0.25">
      <c r="A259" s="6"/>
      <c r="B259" s="9"/>
      <c r="D259" s="6"/>
      <c r="E259" s="43"/>
      <c r="F259" s="7"/>
      <c r="G259" s="6"/>
      <c r="H259" s="7"/>
      <c r="I259" s="46"/>
      <c r="J259" s="6"/>
      <c r="K259" s="7"/>
      <c r="L259" s="7"/>
      <c r="M259" s="46"/>
      <c r="N259" s="49"/>
      <c r="O259" s="67"/>
      <c r="P259" s="67"/>
      <c r="Q259" s="7"/>
      <c r="R259" s="7"/>
      <c r="S259" s="48"/>
      <c r="T259" s="188"/>
      <c r="U259" s="61"/>
    </row>
    <row r="260" spans="1:28" ht="15" customHeight="1" x14ac:dyDescent="0.25">
      <c r="A260" s="6"/>
      <c r="B260" s="9"/>
      <c r="D260" s="6"/>
      <c r="E260" s="43"/>
      <c r="F260" s="7"/>
      <c r="G260" s="6"/>
      <c r="H260" s="7"/>
      <c r="I260" s="46"/>
      <c r="J260" s="6"/>
      <c r="K260" s="7"/>
      <c r="L260" s="7"/>
      <c r="M260" s="46"/>
      <c r="N260" s="49"/>
      <c r="O260" s="67"/>
      <c r="P260" s="67"/>
      <c r="Q260" s="7"/>
      <c r="R260" s="7"/>
      <c r="S260" s="48"/>
      <c r="T260" s="188"/>
      <c r="U260" s="61"/>
    </row>
    <row r="261" spans="1:28" x14ac:dyDescent="0.25">
      <c r="A261" s="6"/>
      <c r="B261" s="9"/>
      <c r="D261" s="6"/>
      <c r="E261" s="43"/>
      <c r="F261" s="7"/>
      <c r="G261" s="6"/>
      <c r="H261" s="7"/>
      <c r="I261" s="46"/>
      <c r="J261" s="6"/>
      <c r="K261" s="7"/>
      <c r="L261" s="7"/>
      <c r="M261" s="46"/>
      <c r="N261" s="49"/>
      <c r="O261" s="67"/>
      <c r="P261" s="67"/>
      <c r="Q261" s="7"/>
      <c r="R261" s="7"/>
      <c r="S261" s="48"/>
      <c r="T261" s="188"/>
      <c r="U261" s="61"/>
    </row>
    <row r="262" spans="1:28" x14ac:dyDescent="0.25">
      <c r="A262" s="6"/>
      <c r="B262" s="9"/>
      <c r="D262" s="6"/>
      <c r="E262" s="43"/>
      <c r="F262" s="7"/>
      <c r="G262" s="6"/>
      <c r="H262" s="7"/>
      <c r="I262" s="46"/>
      <c r="J262" s="6"/>
      <c r="K262" s="7"/>
      <c r="L262" s="7"/>
      <c r="M262" s="46"/>
      <c r="N262" s="49"/>
      <c r="O262" s="67"/>
      <c r="P262" s="67"/>
      <c r="Q262" s="7"/>
      <c r="R262" s="7"/>
      <c r="S262" s="48"/>
      <c r="T262" s="188"/>
      <c r="U262" s="61"/>
    </row>
    <row r="263" spans="1:28" x14ac:dyDescent="0.25">
      <c r="A263" s="6"/>
      <c r="B263" s="9"/>
      <c r="D263" s="6"/>
      <c r="E263" s="43"/>
      <c r="F263" s="7"/>
      <c r="G263" s="6"/>
      <c r="H263" s="7"/>
      <c r="I263" s="46"/>
      <c r="J263" s="6"/>
      <c r="K263" s="7"/>
      <c r="L263" s="7"/>
      <c r="M263" s="46"/>
      <c r="N263" s="49"/>
      <c r="O263" s="67"/>
      <c r="P263" s="67"/>
      <c r="Q263" s="7"/>
      <c r="R263" s="7"/>
      <c r="S263" s="48"/>
      <c r="T263" s="189"/>
      <c r="U263" s="61"/>
    </row>
    <row r="264" spans="1:28" x14ac:dyDescent="0.25">
      <c r="A264" s="6"/>
      <c r="B264" s="9"/>
      <c r="D264" s="6"/>
      <c r="E264" s="43"/>
      <c r="F264" s="7"/>
      <c r="G264" s="6"/>
      <c r="H264" s="7"/>
      <c r="I264" s="46"/>
      <c r="J264" s="6"/>
      <c r="K264" s="7"/>
      <c r="L264" s="7"/>
      <c r="M264" s="46"/>
      <c r="N264" s="49"/>
      <c r="O264" s="67"/>
      <c r="P264" s="67"/>
      <c r="Q264" s="7"/>
      <c r="R264" s="7"/>
      <c r="S264" s="48"/>
      <c r="T264" s="188"/>
      <c r="U264" s="61"/>
    </row>
    <row r="265" spans="1:28" x14ac:dyDescent="0.25">
      <c r="A265" s="6"/>
      <c r="B265" s="9"/>
      <c r="D265" s="6"/>
      <c r="E265" s="43"/>
      <c r="F265" s="7"/>
      <c r="G265" s="6"/>
      <c r="H265" s="7"/>
      <c r="I265" s="46"/>
      <c r="J265" s="6"/>
      <c r="K265" s="7"/>
      <c r="L265" s="7"/>
      <c r="M265" s="46"/>
      <c r="N265" s="49"/>
      <c r="O265" s="67"/>
      <c r="P265" s="67"/>
      <c r="Q265" s="7"/>
      <c r="R265" s="7"/>
      <c r="S265" s="48"/>
      <c r="T265" s="189"/>
      <c r="U265" s="61"/>
    </row>
    <row r="266" spans="1:28" x14ac:dyDescent="0.25">
      <c r="B266" s="8"/>
      <c r="G266" s="79"/>
      <c r="H266" s="72"/>
      <c r="I266" s="72"/>
      <c r="J266" s="79"/>
      <c r="K266" s="72"/>
      <c r="L266" s="72"/>
      <c r="M266" s="72"/>
      <c r="N266" s="73"/>
      <c r="O266" s="73"/>
      <c r="P266" s="73"/>
      <c r="R266" s="7" t="s">
        <v>1255</v>
      </c>
      <c r="S266" s="48">
        <f>COUNTIF(S7:S265,"Pass")</f>
        <v>243</v>
      </c>
      <c r="T266" s="51"/>
      <c r="U266" s="61"/>
    </row>
    <row r="267" spans="1:28" s="13" customFormat="1" ht="17.25" customHeight="1" x14ac:dyDescent="0.25">
      <c r="A267" s="10" t="s">
        <v>1256</v>
      </c>
      <c r="B267" s="8"/>
      <c r="D267" s="8"/>
      <c r="E267" s="11"/>
      <c r="F267" s="8"/>
      <c r="G267" s="74"/>
      <c r="H267" s="75"/>
      <c r="I267" s="74"/>
      <c r="J267" s="74"/>
      <c r="K267" s="76"/>
      <c r="L267" s="74"/>
      <c r="M267" s="74"/>
      <c r="N267" s="74"/>
      <c r="O267" s="74"/>
      <c r="P267" s="74"/>
      <c r="Q267" s="4"/>
      <c r="R267" s="7" t="s">
        <v>1257</v>
      </c>
      <c r="S267" s="48">
        <f>COUNTIF(S7:S265,"Fail")</f>
        <v>0</v>
      </c>
      <c r="T267" s="51"/>
      <c r="U267" s="61"/>
      <c r="X267" s="10"/>
      <c r="Y267" s="10"/>
      <c r="AB267" s="10"/>
    </row>
    <row r="268" spans="1:28" s="13" customFormat="1" x14ac:dyDescent="0.25">
      <c r="A268" s="8"/>
      <c r="B268" s="14" t="s">
        <v>1258</v>
      </c>
      <c r="D268" s="8"/>
      <c r="E268" s="11"/>
      <c r="F268" s="8"/>
      <c r="G268" s="77" t="s">
        <v>1259</v>
      </c>
      <c r="H268" s="75"/>
      <c r="I268" s="74"/>
      <c r="J268" s="74"/>
      <c r="K268" s="76"/>
      <c r="L268" s="77"/>
      <c r="M268" s="74"/>
      <c r="N268" s="74"/>
      <c r="O268" s="74"/>
      <c r="P268" s="74"/>
      <c r="Q268" s="4"/>
      <c r="R268" s="7" t="s">
        <v>1260</v>
      </c>
      <c r="S268" s="48">
        <f>S266+S267</f>
        <v>243</v>
      </c>
      <c r="T268" s="51"/>
      <c r="U268" s="61"/>
      <c r="X268" s="10"/>
      <c r="Y268" s="10"/>
      <c r="AB268" s="10"/>
    </row>
    <row r="269" spans="1:28" s="13" customFormat="1" x14ac:dyDescent="0.25">
      <c r="A269" s="8"/>
      <c r="B269" s="8" t="s">
        <v>1261</v>
      </c>
      <c r="D269" s="8"/>
      <c r="E269" s="11"/>
      <c r="F269" s="8"/>
      <c r="G269" s="61" t="s">
        <v>671</v>
      </c>
      <c r="H269" s="75"/>
      <c r="I269" s="74"/>
      <c r="J269" s="74"/>
      <c r="K269" s="76"/>
      <c r="L269" s="74"/>
      <c r="M269" s="74"/>
      <c r="N269" s="74"/>
      <c r="O269" s="74"/>
      <c r="P269" s="74"/>
      <c r="Q269" s="4"/>
      <c r="R269" s="7" t="s">
        <v>1262</v>
      </c>
      <c r="S269" s="129">
        <f>S266/S268</f>
        <v>1</v>
      </c>
      <c r="T269" s="51"/>
      <c r="U269" s="61"/>
      <c r="X269" s="10"/>
      <c r="Y269" s="10"/>
      <c r="AB269" s="10"/>
    </row>
    <row r="270" spans="1:28" s="13" customFormat="1" x14ac:dyDescent="0.25">
      <c r="A270" s="8"/>
      <c r="B270" s="8" t="s">
        <v>1263</v>
      </c>
      <c r="D270" s="8"/>
      <c r="E270" s="11"/>
      <c r="F270" s="8"/>
      <c r="G270" s="61" t="s">
        <v>672</v>
      </c>
      <c r="H270" s="75"/>
      <c r="I270" s="76"/>
      <c r="J270" s="74"/>
      <c r="K270" s="76"/>
      <c r="L270" s="74"/>
      <c r="M270" s="74"/>
      <c r="N270" s="74"/>
      <c r="O270" s="74"/>
      <c r="P270" s="74"/>
      <c r="Q270" s="4"/>
      <c r="R270" s="7" t="s">
        <v>1264</v>
      </c>
      <c r="S270" s="130" t="e">
        <f>AVERAGE(R7:R256)</f>
        <v>#DIV/0!</v>
      </c>
      <c r="T270" s="51"/>
      <c r="U270" s="61"/>
      <c r="X270" s="10"/>
      <c r="Y270" s="10"/>
      <c r="AB270" s="10"/>
    </row>
    <row r="271" spans="1:28" s="13" customFormat="1" x14ac:dyDescent="0.25">
      <c r="A271" s="8"/>
      <c r="B271" s="8" t="s">
        <v>1265</v>
      </c>
      <c r="D271" s="8"/>
      <c r="E271" s="11"/>
      <c r="F271" s="8"/>
      <c r="G271" s="61" t="s">
        <v>673</v>
      </c>
      <c r="H271" s="75"/>
      <c r="I271" s="74"/>
      <c r="J271" s="74"/>
      <c r="K271" s="76"/>
      <c r="L271" s="74"/>
      <c r="M271" s="74"/>
      <c r="N271" s="74"/>
      <c r="O271" s="74"/>
      <c r="P271" s="74"/>
      <c r="Q271" s="4"/>
      <c r="R271" s="7" t="s">
        <v>1266</v>
      </c>
      <c r="S271" s="130" t="e">
        <f>MEDIAN(R7:R253)</f>
        <v>#DIV/0!</v>
      </c>
      <c r="T271" s="51"/>
      <c r="U271" s="61"/>
      <c r="X271" s="10"/>
      <c r="Y271" s="10"/>
      <c r="AB271" s="10"/>
    </row>
    <row r="272" spans="1:28" s="13" customFormat="1" x14ac:dyDescent="0.25">
      <c r="A272" s="8"/>
      <c r="B272" s="8" t="s">
        <v>1267</v>
      </c>
      <c r="D272" s="8"/>
      <c r="E272" s="11"/>
      <c r="F272" s="8"/>
      <c r="G272" s="74"/>
      <c r="H272" s="75"/>
      <c r="I272" s="74"/>
      <c r="J272" s="74"/>
      <c r="K272" s="76"/>
      <c r="L272" s="74"/>
      <c r="M272" s="74"/>
      <c r="N272" s="74"/>
      <c r="O272" s="74"/>
      <c r="P272" s="74"/>
      <c r="Q272" s="4"/>
      <c r="R272" s="4"/>
      <c r="S272" s="329"/>
      <c r="T272" s="51"/>
      <c r="U272" s="61"/>
      <c r="X272" s="10"/>
      <c r="Y272" s="10"/>
      <c r="AB272" s="10"/>
    </row>
    <row r="273" spans="1:28" s="13" customFormat="1" x14ac:dyDescent="0.25">
      <c r="A273" s="8"/>
      <c r="B273" s="8"/>
      <c r="D273" s="8"/>
      <c r="E273" s="11"/>
      <c r="F273" s="8"/>
      <c r="G273" s="74"/>
      <c r="H273" s="75"/>
      <c r="I273" s="74"/>
      <c r="J273" s="74"/>
      <c r="K273" s="76"/>
      <c r="L273" s="74"/>
      <c r="M273" s="74"/>
      <c r="N273" s="74"/>
      <c r="O273" s="74"/>
      <c r="P273" s="74"/>
      <c r="Q273" s="4"/>
      <c r="R273" s="4"/>
      <c r="S273" s="329"/>
      <c r="T273" s="51"/>
      <c r="U273" s="61"/>
      <c r="X273" s="10"/>
      <c r="Y273" s="10"/>
      <c r="AB273" s="10"/>
    </row>
    <row r="274" spans="1:28" s="13" customFormat="1" x14ac:dyDescent="0.25">
      <c r="A274" s="8"/>
      <c r="B274" s="8"/>
      <c r="D274" s="8"/>
      <c r="E274" s="11"/>
      <c r="F274" s="8"/>
      <c r="G274" s="74"/>
      <c r="H274" s="75"/>
      <c r="I274" s="74"/>
      <c r="J274" s="74"/>
      <c r="K274" s="76"/>
      <c r="L274" s="74"/>
      <c r="M274" s="74"/>
      <c r="N274" s="74"/>
      <c r="O274" s="74"/>
      <c r="P274" s="74"/>
      <c r="Q274" s="4"/>
      <c r="R274" s="4"/>
      <c r="S274" s="329"/>
      <c r="T274" s="51"/>
      <c r="U274" s="61"/>
      <c r="X274" s="10"/>
      <c r="Y274" s="10"/>
      <c r="AB274" s="10"/>
    </row>
    <row r="275" spans="1:28" s="13" customFormat="1" x14ac:dyDescent="0.25">
      <c r="A275" s="8"/>
      <c r="B275" s="8"/>
      <c r="D275" s="8"/>
      <c r="E275" s="11"/>
      <c r="F275" s="8"/>
      <c r="G275" s="74"/>
      <c r="H275" s="75"/>
      <c r="I275" s="74"/>
      <c r="J275" s="74"/>
      <c r="K275" s="76"/>
      <c r="L275" s="74"/>
      <c r="M275" s="74"/>
      <c r="N275" s="74"/>
      <c r="O275" s="74"/>
      <c r="P275" s="74"/>
      <c r="Q275" s="4"/>
      <c r="R275" s="4"/>
      <c r="S275" s="124"/>
      <c r="T275" s="51"/>
      <c r="U275" s="61"/>
      <c r="X275" s="10"/>
      <c r="Y275" s="10"/>
      <c r="AB275" s="10"/>
    </row>
    <row r="276" spans="1:28" s="13" customFormat="1" x14ac:dyDescent="0.25">
      <c r="A276" s="8"/>
      <c r="B276" s="8"/>
      <c r="D276" s="8"/>
      <c r="E276" s="11"/>
      <c r="F276" s="8"/>
      <c r="G276" s="78"/>
      <c r="H276" s="75"/>
      <c r="I276" s="74"/>
      <c r="J276" s="74"/>
      <c r="K276" s="76"/>
      <c r="L276" s="74"/>
      <c r="M276" s="74"/>
      <c r="N276" s="74"/>
      <c r="O276" s="74"/>
      <c r="P276" s="74"/>
      <c r="Q276" s="4"/>
      <c r="R276" s="4"/>
      <c r="S276" s="124"/>
      <c r="T276" s="51"/>
      <c r="U276" s="61"/>
      <c r="X276" s="10"/>
      <c r="Y276" s="10"/>
      <c r="AB276" s="10"/>
    </row>
    <row r="277" spans="1:28" s="13" customFormat="1" x14ac:dyDescent="0.25">
      <c r="A277" s="8"/>
      <c r="B277" s="8"/>
      <c r="D277" s="8"/>
      <c r="E277" s="11"/>
      <c r="F277" s="8"/>
      <c r="G277" s="439"/>
      <c r="H277" s="440"/>
      <c r="I277" s="440"/>
      <c r="J277" s="440"/>
      <c r="K277" s="440"/>
      <c r="L277" s="440"/>
      <c r="M277" s="78"/>
      <c r="N277" s="78"/>
      <c r="O277" s="78"/>
      <c r="P277" s="78"/>
      <c r="R277" s="4"/>
      <c r="S277" s="124"/>
      <c r="T277" s="51"/>
      <c r="U277" s="61"/>
      <c r="X277" s="10"/>
      <c r="Y277" s="10"/>
      <c r="AB277" s="10"/>
    </row>
    <row r="278" spans="1:28" x14ac:dyDescent="0.25">
      <c r="G278" s="74"/>
      <c r="H278" s="75"/>
      <c r="I278" s="74"/>
      <c r="J278" s="74"/>
      <c r="K278" s="76"/>
      <c r="L278" s="74"/>
      <c r="M278" s="74"/>
      <c r="N278" s="74"/>
      <c r="O278" s="74"/>
      <c r="P278" s="74"/>
      <c r="S278" s="124"/>
      <c r="T278" s="51"/>
      <c r="U278" s="61"/>
    </row>
    <row r="279" spans="1:28" x14ac:dyDescent="0.25">
      <c r="G279" s="79"/>
      <c r="H279" s="72"/>
      <c r="I279" s="72"/>
      <c r="J279" s="79"/>
      <c r="K279" s="72"/>
      <c r="L279" s="72"/>
      <c r="M279" s="72"/>
      <c r="N279" s="73"/>
      <c r="O279" s="73"/>
      <c r="P279" s="73"/>
      <c r="S279" s="124"/>
      <c r="T279" s="51"/>
      <c r="U279" s="61"/>
    </row>
    <row r="280" spans="1:28" x14ac:dyDescent="0.25">
      <c r="G280" s="79"/>
      <c r="H280" s="72"/>
      <c r="I280" s="72"/>
      <c r="J280" s="79"/>
      <c r="K280" s="72"/>
      <c r="L280" s="72"/>
      <c r="M280" s="72"/>
      <c r="N280" s="73"/>
      <c r="O280" s="73"/>
      <c r="P280" s="73"/>
      <c r="S280" s="124"/>
      <c r="T280" s="51"/>
      <c r="U280" s="61"/>
    </row>
    <row r="281" spans="1:28" x14ac:dyDescent="0.25">
      <c r="G281" s="79"/>
      <c r="H281" s="72"/>
      <c r="I281" s="72"/>
      <c r="J281" s="79"/>
      <c r="K281" s="72"/>
      <c r="L281" s="72"/>
      <c r="M281" s="72"/>
      <c r="N281" s="73"/>
      <c r="O281" s="73"/>
      <c r="P281" s="73"/>
      <c r="S281" s="124"/>
      <c r="T281" s="51"/>
      <c r="U281" s="61"/>
    </row>
    <row r="282" spans="1:28" x14ac:dyDescent="0.25">
      <c r="G282" s="79"/>
      <c r="H282" s="72"/>
      <c r="I282" s="72"/>
      <c r="J282" s="79"/>
      <c r="K282" s="72"/>
      <c r="L282" s="72"/>
      <c r="M282" s="72"/>
      <c r="N282" s="73"/>
      <c r="O282" s="73"/>
      <c r="P282" s="73"/>
      <c r="S282" s="124"/>
      <c r="T282" s="51"/>
      <c r="U282" s="61"/>
    </row>
    <row r="283" spans="1:28" x14ac:dyDescent="0.25">
      <c r="G283" s="79"/>
      <c r="H283" s="72"/>
      <c r="I283" s="72"/>
      <c r="J283" s="79"/>
      <c r="K283" s="72"/>
      <c r="L283" s="72"/>
      <c r="M283" s="72"/>
      <c r="N283" s="73"/>
      <c r="O283" s="73"/>
      <c r="P283" s="73"/>
      <c r="S283" s="124"/>
      <c r="T283" s="51"/>
      <c r="U283" s="61"/>
    </row>
    <row r="284" spans="1:28" x14ac:dyDescent="0.25">
      <c r="G284" s="79"/>
      <c r="H284" s="72"/>
      <c r="I284" s="72"/>
      <c r="J284" s="79"/>
      <c r="K284" s="72"/>
      <c r="L284" s="72"/>
      <c r="M284" s="72"/>
      <c r="N284" s="73"/>
      <c r="O284" s="73"/>
      <c r="P284" s="73"/>
      <c r="S284" s="124"/>
      <c r="T284" s="51"/>
      <c r="U284" s="61"/>
    </row>
    <row r="285" spans="1:28" x14ac:dyDescent="0.25">
      <c r="G285" s="79"/>
      <c r="H285" s="72"/>
      <c r="I285" s="72"/>
      <c r="J285" s="79"/>
      <c r="K285" s="72"/>
      <c r="L285" s="72"/>
      <c r="M285" s="72"/>
      <c r="N285" s="73"/>
      <c r="O285" s="73"/>
      <c r="P285" s="73"/>
      <c r="S285" s="124"/>
      <c r="T285" s="51"/>
      <c r="U285" s="61"/>
    </row>
    <row r="286" spans="1:28" x14ac:dyDescent="0.25">
      <c r="G286" s="79"/>
      <c r="H286" s="72"/>
      <c r="I286" s="72"/>
      <c r="J286" s="79"/>
      <c r="K286" s="72"/>
      <c r="L286" s="72"/>
      <c r="M286" s="72"/>
      <c r="N286" s="73"/>
      <c r="O286" s="73"/>
      <c r="P286" s="73"/>
      <c r="S286" s="124"/>
      <c r="T286" s="51"/>
      <c r="U286" s="61"/>
    </row>
    <row r="287" spans="1:28" s="52" customFormat="1" x14ac:dyDescent="0.25">
      <c r="A287" s="2"/>
      <c r="B287" s="2"/>
      <c r="D287" s="2"/>
      <c r="E287" s="44"/>
      <c r="F287" s="4"/>
      <c r="G287" s="79"/>
      <c r="H287" s="72"/>
      <c r="I287" s="72"/>
      <c r="J287" s="79"/>
      <c r="K287" s="72"/>
      <c r="L287" s="72"/>
      <c r="M287" s="72"/>
      <c r="N287" s="73"/>
      <c r="O287" s="73"/>
      <c r="P287" s="73"/>
      <c r="Q287" s="4"/>
      <c r="R287" s="4"/>
      <c r="S287" s="124"/>
      <c r="T287" s="51"/>
      <c r="U287" s="61"/>
    </row>
    <row r="288" spans="1:28" s="52" customFormat="1" x14ac:dyDescent="0.25">
      <c r="A288" s="2"/>
      <c r="B288" s="2"/>
      <c r="D288" s="2"/>
      <c r="E288" s="44"/>
      <c r="F288" s="4"/>
      <c r="G288" s="79"/>
      <c r="H288" s="72"/>
      <c r="I288" s="72"/>
      <c r="J288" s="79"/>
      <c r="K288" s="72"/>
      <c r="L288" s="72"/>
      <c r="M288" s="72"/>
      <c r="N288" s="73"/>
      <c r="O288" s="73"/>
      <c r="P288" s="73"/>
      <c r="Q288" s="4"/>
      <c r="R288" s="4"/>
      <c r="S288" s="329"/>
      <c r="T288" s="51"/>
      <c r="U288" s="61"/>
    </row>
    <row r="289" spans="1:21" s="52" customFormat="1" x14ac:dyDescent="0.25">
      <c r="A289" s="2"/>
      <c r="B289" s="2"/>
      <c r="D289" s="2"/>
      <c r="E289" s="44"/>
      <c r="F289" s="4"/>
      <c r="G289" s="79"/>
      <c r="H289" s="72"/>
      <c r="I289" s="72"/>
      <c r="J289" s="79"/>
      <c r="K289" s="72"/>
      <c r="L289" s="72"/>
      <c r="M289" s="72"/>
      <c r="N289" s="73"/>
      <c r="O289" s="73"/>
      <c r="P289" s="73"/>
      <c r="Q289" s="4"/>
      <c r="R289" s="4"/>
      <c r="S289" s="124"/>
      <c r="T289" s="51"/>
      <c r="U289" s="61"/>
    </row>
    <row r="290" spans="1:21" s="52" customFormat="1" x14ac:dyDescent="0.25">
      <c r="A290" s="2"/>
      <c r="B290" s="2"/>
      <c r="D290" s="2"/>
      <c r="E290" s="44"/>
      <c r="F290" s="4"/>
      <c r="G290" s="79"/>
      <c r="H290" s="72"/>
      <c r="I290" s="72"/>
      <c r="J290" s="79"/>
      <c r="K290" s="72"/>
      <c r="L290" s="72"/>
      <c r="M290" s="72"/>
      <c r="N290" s="73"/>
      <c r="O290" s="73"/>
      <c r="P290" s="73"/>
      <c r="Q290" s="4"/>
      <c r="R290" s="4"/>
      <c r="S290" s="124"/>
      <c r="T290" s="51"/>
      <c r="U290" s="61"/>
    </row>
    <row r="291" spans="1:21" s="52" customFormat="1" x14ac:dyDescent="0.25">
      <c r="A291" s="2"/>
      <c r="B291" s="2"/>
      <c r="D291" s="2"/>
      <c r="E291" s="44"/>
      <c r="F291" s="4"/>
      <c r="G291" s="79"/>
      <c r="H291" s="72"/>
      <c r="I291" s="72"/>
      <c r="J291" s="79"/>
      <c r="K291" s="72"/>
      <c r="L291" s="72"/>
      <c r="M291" s="72"/>
      <c r="N291" s="73"/>
      <c r="O291" s="73"/>
      <c r="P291" s="73"/>
      <c r="Q291" s="4"/>
      <c r="R291" s="4"/>
      <c r="S291" s="124"/>
      <c r="T291" s="51"/>
      <c r="U291" s="61"/>
    </row>
    <row r="292" spans="1:21" s="52" customFormat="1" x14ac:dyDescent="0.25">
      <c r="A292" s="2"/>
      <c r="B292" s="2"/>
      <c r="D292" s="2"/>
      <c r="E292" s="44"/>
      <c r="F292" s="4"/>
      <c r="G292" s="79"/>
      <c r="H292" s="72"/>
      <c r="I292" s="72"/>
      <c r="J292" s="79"/>
      <c r="K292" s="72"/>
      <c r="L292" s="72"/>
      <c r="M292" s="72"/>
      <c r="N292" s="73"/>
      <c r="O292" s="73"/>
      <c r="P292" s="73"/>
      <c r="Q292" s="4"/>
      <c r="R292" s="4"/>
      <c r="S292" s="124"/>
      <c r="T292" s="51"/>
      <c r="U292" s="61"/>
    </row>
    <row r="293" spans="1:21" s="52" customFormat="1" x14ac:dyDescent="0.25">
      <c r="A293" s="2"/>
      <c r="B293" s="2"/>
      <c r="D293" s="2"/>
      <c r="E293" s="44"/>
      <c r="F293" s="4"/>
      <c r="G293" s="79"/>
      <c r="H293" s="72"/>
      <c r="I293" s="72"/>
      <c r="J293" s="79"/>
      <c r="K293" s="72"/>
      <c r="L293" s="72"/>
      <c r="M293" s="72"/>
      <c r="N293" s="73"/>
      <c r="O293" s="73"/>
      <c r="P293" s="73"/>
      <c r="Q293" s="4"/>
      <c r="R293" s="4"/>
      <c r="S293" s="124"/>
      <c r="T293" s="51"/>
      <c r="U293" s="61"/>
    </row>
    <row r="294" spans="1:21" s="52" customFormat="1" x14ac:dyDescent="0.25">
      <c r="A294" s="2"/>
      <c r="B294" s="2"/>
      <c r="D294" s="2"/>
      <c r="E294" s="44"/>
      <c r="F294" s="4"/>
      <c r="G294" s="79"/>
      <c r="H294" s="72"/>
      <c r="I294" s="72"/>
      <c r="J294" s="79"/>
      <c r="K294" s="72"/>
      <c r="L294" s="72"/>
      <c r="M294" s="72"/>
      <c r="N294" s="73"/>
      <c r="O294" s="73"/>
      <c r="P294" s="73"/>
      <c r="Q294" s="4"/>
      <c r="R294" s="4"/>
      <c r="S294" s="124"/>
      <c r="T294" s="51"/>
      <c r="U294" s="61"/>
    </row>
    <row r="295" spans="1:21" s="52" customFormat="1" x14ac:dyDescent="0.25">
      <c r="A295" s="2"/>
      <c r="B295" s="2"/>
      <c r="D295" s="2"/>
      <c r="E295" s="44"/>
      <c r="F295" s="4"/>
      <c r="G295" s="79"/>
      <c r="H295" s="72"/>
      <c r="I295" s="72"/>
      <c r="J295" s="79"/>
      <c r="K295" s="72"/>
      <c r="L295" s="72"/>
      <c r="M295" s="72"/>
      <c r="N295" s="73"/>
      <c r="O295" s="73"/>
      <c r="P295" s="73"/>
      <c r="Q295" s="4"/>
      <c r="R295" s="4"/>
      <c r="S295" s="124"/>
      <c r="T295" s="51"/>
      <c r="U295" s="61"/>
    </row>
    <row r="296" spans="1:21" s="52" customFormat="1" x14ac:dyDescent="0.25">
      <c r="A296" s="2"/>
      <c r="B296" s="2"/>
      <c r="D296" s="2"/>
      <c r="E296" s="44"/>
      <c r="F296" s="4"/>
      <c r="G296" s="79"/>
      <c r="H296" s="72"/>
      <c r="I296" s="72"/>
      <c r="J296" s="79"/>
      <c r="K296" s="72"/>
      <c r="L296" s="72"/>
      <c r="M296" s="72"/>
      <c r="N296" s="73"/>
      <c r="O296" s="73"/>
      <c r="P296" s="73"/>
      <c r="Q296" s="4"/>
      <c r="R296" s="4"/>
      <c r="S296" s="124"/>
      <c r="T296" s="51"/>
      <c r="U296" s="61"/>
    </row>
    <row r="297" spans="1:21" s="52" customFormat="1" x14ac:dyDescent="0.25">
      <c r="A297" s="2"/>
      <c r="B297" s="2"/>
      <c r="D297" s="2"/>
      <c r="E297" s="44"/>
      <c r="F297" s="4"/>
      <c r="G297" s="79"/>
      <c r="H297" s="72"/>
      <c r="I297" s="72"/>
      <c r="J297" s="79"/>
      <c r="K297" s="72"/>
      <c r="L297" s="72"/>
      <c r="M297" s="72"/>
      <c r="N297" s="73"/>
      <c r="O297" s="73"/>
      <c r="P297" s="73"/>
      <c r="Q297" s="4"/>
      <c r="R297" s="4"/>
      <c r="S297" s="124"/>
      <c r="T297" s="51"/>
      <c r="U297" s="61"/>
    </row>
    <row r="298" spans="1:21" s="52" customFormat="1" x14ac:dyDescent="0.25">
      <c r="A298" s="2"/>
      <c r="B298" s="2"/>
      <c r="D298" s="2"/>
      <c r="E298" s="44"/>
      <c r="F298" s="4"/>
      <c r="G298" s="79"/>
      <c r="H298" s="72"/>
      <c r="I298" s="72"/>
      <c r="J298" s="79"/>
      <c r="K298" s="72"/>
      <c r="L298" s="72"/>
      <c r="M298" s="72"/>
      <c r="N298" s="73"/>
      <c r="O298" s="73"/>
      <c r="P298" s="73"/>
      <c r="Q298" s="4"/>
      <c r="R298" s="4"/>
      <c r="S298" s="124"/>
      <c r="T298" s="51"/>
      <c r="U298" s="61"/>
    </row>
    <row r="299" spans="1:21" s="52" customFormat="1" x14ac:dyDescent="0.25">
      <c r="A299" s="2"/>
      <c r="B299" s="2"/>
      <c r="D299" s="2"/>
      <c r="E299" s="44"/>
      <c r="F299" s="4"/>
      <c r="G299" s="79"/>
      <c r="H299" s="72"/>
      <c r="I299" s="72"/>
      <c r="J299" s="79"/>
      <c r="K299" s="72"/>
      <c r="L299" s="72"/>
      <c r="M299" s="72"/>
      <c r="N299" s="73"/>
      <c r="O299" s="73"/>
      <c r="P299" s="73"/>
      <c r="Q299" s="4"/>
      <c r="R299" s="4"/>
      <c r="S299" s="124"/>
      <c r="T299" s="51"/>
      <c r="U299" s="61"/>
    </row>
    <row r="300" spans="1:21" s="52" customFormat="1" x14ac:dyDescent="0.25">
      <c r="A300" s="2"/>
      <c r="B300" s="2"/>
      <c r="D300" s="2"/>
      <c r="E300" s="44"/>
      <c r="F300" s="4"/>
      <c r="G300" s="79"/>
      <c r="H300" s="72"/>
      <c r="I300" s="72"/>
      <c r="J300" s="79"/>
      <c r="K300" s="72"/>
      <c r="L300" s="72"/>
      <c r="M300" s="72"/>
      <c r="N300" s="73"/>
      <c r="O300" s="73"/>
      <c r="P300" s="73"/>
      <c r="Q300" s="4"/>
      <c r="R300" s="4"/>
      <c r="S300" s="124"/>
      <c r="T300" s="51"/>
      <c r="U300" s="61"/>
    </row>
    <row r="301" spans="1:21" s="52" customFormat="1" x14ac:dyDescent="0.25">
      <c r="A301" s="2"/>
      <c r="B301" s="2"/>
      <c r="D301" s="2"/>
      <c r="E301" s="44"/>
      <c r="F301" s="4"/>
      <c r="G301" s="79"/>
      <c r="H301" s="72"/>
      <c r="I301" s="72"/>
      <c r="J301" s="79"/>
      <c r="K301" s="72"/>
      <c r="L301" s="72"/>
      <c r="M301" s="72"/>
      <c r="N301" s="73"/>
      <c r="O301" s="73"/>
      <c r="P301" s="73"/>
      <c r="Q301" s="4"/>
      <c r="R301" s="4"/>
      <c r="S301" s="124"/>
      <c r="T301" s="51"/>
      <c r="U301" s="61"/>
    </row>
    <row r="302" spans="1:21" s="52" customFormat="1" x14ac:dyDescent="0.25">
      <c r="A302" s="2"/>
      <c r="B302" s="2"/>
      <c r="D302" s="2"/>
      <c r="E302" s="44"/>
      <c r="F302" s="4"/>
      <c r="G302" s="79"/>
      <c r="H302" s="72"/>
      <c r="I302" s="72"/>
      <c r="J302" s="79"/>
      <c r="K302" s="72"/>
      <c r="L302" s="72"/>
      <c r="M302" s="72"/>
      <c r="N302" s="73"/>
      <c r="O302" s="73"/>
      <c r="P302" s="73"/>
      <c r="Q302" s="4"/>
      <c r="R302" s="4"/>
      <c r="S302" s="124"/>
      <c r="T302" s="51"/>
      <c r="U302" s="61"/>
    </row>
    <row r="303" spans="1:21" s="52" customFormat="1" x14ac:dyDescent="0.25">
      <c r="A303" s="2"/>
      <c r="B303" s="2"/>
      <c r="D303" s="2"/>
      <c r="E303" s="44"/>
      <c r="F303" s="4"/>
      <c r="G303" s="79"/>
      <c r="H303" s="72"/>
      <c r="I303" s="72"/>
      <c r="J303" s="79"/>
      <c r="K303" s="72"/>
      <c r="L303" s="72"/>
      <c r="M303" s="72"/>
      <c r="N303" s="73"/>
      <c r="O303" s="73"/>
      <c r="P303" s="73"/>
      <c r="Q303" s="4"/>
      <c r="R303" s="4"/>
      <c r="S303" s="124"/>
      <c r="T303" s="51"/>
      <c r="U303" s="61"/>
    </row>
    <row r="304" spans="1:21" s="52" customFormat="1" x14ac:dyDescent="0.25">
      <c r="A304" s="2"/>
      <c r="B304" s="2"/>
      <c r="D304" s="2"/>
      <c r="E304" s="44"/>
      <c r="F304" s="4"/>
      <c r="G304" s="79"/>
      <c r="H304" s="72"/>
      <c r="I304" s="72"/>
      <c r="J304" s="79"/>
      <c r="K304" s="72"/>
      <c r="L304" s="72"/>
      <c r="M304" s="72"/>
      <c r="N304" s="73"/>
      <c r="O304" s="73"/>
      <c r="P304" s="73"/>
      <c r="Q304" s="4"/>
      <c r="R304" s="4"/>
      <c r="S304" s="124"/>
      <c r="T304" s="51"/>
      <c r="U304" s="61"/>
    </row>
    <row r="305" spans="1:21" s="52" customFormat="1" x14ac:dyDescent="0.25">
      <c r="A305" s="2"/>
      <c r="B305" s="2"/>
      <c r="D305" s="2"/>
      <c r="E305" s="44"/>
      <c r="F305" s="4"/>
      <c r="G305" s="79"/>
      <c r="H305" s="72"/>
      <c r="I305" s="72"/>
      <c r="J305" s="79"/>
      <c r="K305" s="72"/>
      <c r="L305" s="72"/>
      <c r="M305" s="72"/>
      <c r="N305" s="73"/>
      <c r="O305" s="73"/>
      <c r="P305" s="73"/>
      <c r="Q305" s="4"/>
      <c r="R305" s="4"/>
      <c r="S305" s="124"/>
      <c r="T305" s="51"/>
      <c r="U305" s="61"/>
    </row>
    <row r="306" spans="1:21" s="52" customFormat="1" x14ac:dyDescent="0.25">
      <c r="A306" s="2"/>
      <c r="B306" s="2"/>
      <c r="D306" s="2"/>
      <c r="E306" s="44"/>
      <c r="F306" s="4"/>
      <c r="G306" s="79"/>
      <c r="H306" s="72"/>
      <c r="I306" s="72"/>
      <c r="J306" s="79"/>
      <c r="K306" s="72"/>
      <c r="L306" s="72"/>
      <c r="M306" s="72"/>
      <c r="N306" s="73"/>
      <c r="O306" s="73"/>
      <c r="P306" s="73"/>
      <c r="Q306" s="4"/>
      <c r="R306" s="4"/>
      <c r="S306" s="124"/>
      <c r="T306" s="51"/>
      <c r="U306" s="61"/>
    </row>
    <row r="307" spans="1:21" s="52" customFormat="1" x14ac:dyDescent="0.25">
      <c r="A307" s="2"/>
      <c r="B307" s="2"/>
      <c r="D307" s="2"/>
      <c r="E307" s="44"/>
      <c r="F307" s="4"/>
      <c r="G307" s="79"/>
      <c r="H307" s="72"/>
      <c r="I307" s="72"/>
      <c r="J307" s="79"/>
      <c r="K307" s="72"/>
      <c r="L307" s="72"/>
      <c r="M307" s="72"/>
      <c r="N307" s="73"/>
      <c r="O307" s="73"/>
      <c r="P307" s="73"/>
      <c r="Q307" s="4"/>
      <c r="R307" s="4"/>
      <c r="S307" s="124"/>
      <c r="T307" s="51"/>
      <c r="U307" s="61"/>
    </row>
    <row r="308" spans="1:21" s="52" customFormat="1" x14ac:dyDescent="0.25">
      <c r="A308" s="2"/>
      <c r="B308" s="2"/>
      <c r="D308" s="2"/>
      <c r="E308" s="44"/>
      <c r="F308" s="4"/>
      <c r="G308" s="79"/>
      <c r="H308" s="72"/>
      <c r="I308" s="72"/>
      <c r="J308" s="79"/>
      <c r="K308" s="72"/>
      <c r="L308" s="72"/>
      <c r="M308" s="72"/>
      <c r="N308" s="73"/>
      <c r="O308" s="73"/>
      <c r="P308" s="73"/>
      <c r="Q308" s="4"/>
      <c r="R308" s="4"/>
      <c r="S308" s="124"/>
      <c r="T308" s="51"/>
      <c r="U308" s="61"/>
    </row>
    <row r="309" spans="1:21" s="52" customFormat="1" x14ac:dyDescent="0.25">
      <c r="A309" s="2"/>
      <c r="B309" s="2"/>
      <c r="D309" s="2"/>
      <c r="E309" s="44"/>
      <c r="F309" s="4"/>
      <c r="G309" s="79"/>
      <c r="H309" s="72"/>
      <c r="I309" s="72"/>
      <c r="J309" s="79"/>
      <c r="K309" s="72"/>
      <c r="L309" s="72"/>
      <c r="M309" s="72"/>
      <c r="N309" s="73"/>
      <c r="O309" s="73"/>
      <c r="P309" s="73"/>
      <c r="Q309" s="4"/>
      <c r="R309" s="4"/>
      <c r="S309" s="124"/>
      <c r="T309" s="51"/>
      <c r="U309" s="61"/>
    </row>
    <row r="310" spans="1:21" s="52" customFormat="1" x14ac:dyDescent="0.25">
      <c r="A310" s="2"/>
      <c r="B310" s="2"/>
      <c r="D310" s="2"/>
      <c r="E310" s="44"/>
      <c r="F310" s="4"/>
      <c r="G310" s="79"/>
      <c r="H310" s="72"/>
      <c r="I310" s="72"/>
      <c r="J310" s="79"/>
      <c r="K310" s="72"/>
      <c r="L310" s="72"/>
      <c r="M310" s="72"/>
      <c r="N310" s="73"/>
      <c r="O310" s="73"/>
      <c r="P310" s="73"/>
      <c r="Q310" s="4"/>
      <c r="R310" s="4"/>
      <c r="S310" s="124"/>
      <c r="T310" s="51"/>
      <c r="U310" s="61"/>
    </row>
    <row r="311" spans="1:21" s="52" customFormat="1" x14ac:dyDescent="0.25">
      <c r="A311" s="2"/>
      <c r="B311" s="2"/>
      <c r="D311" s="2"/>
      <c r="E311" s="44"/>
      <c r="F311" s="4"/>
      <c r="G311" s="79"/>
      <c r="H311" s="72"/>
      <c r="I311" s="72"/>
      <c r="J311" s="79"/>
      <c r="K311" s="72"/>
      <c r="L311" s="72"/>
      <c r="M311" s="72"/>
      <c r="N311" s="73"/>
      <c r="O311" s="73"/>
      <c r="P311" s="73"/>
      <c r="Q311" s="4"/>
      <c r="R311" s="4"/>
      <c r="S311" s="124"/>
      <c r="T311" s="51"/>
      <c r="U311" s="61"/>
    </row>
    <row r="312" spans="1:21" s="52" customFormat="1" x14ac:dyDescent="0.25">
      <c r="A312" s="2"/>
      <c r="B312" s="2"/>
      <c r="D312" s="2"/>
      <c r="E312" s="44"/>
      <c r="F312" s="4"/>
      <c r="G312" s="79"/>
      <c r="H312" s="72"/>
      <c r="I312" s="72"/>
      <c r="J312" s="79"/>
      <c r="K312" s="72"/>
      <c r="L312" s="72"/>
      <c r="M312" s="72"/>
      <c r="N312" s="73"/>
      <c r="O312" s="73"/>
      <c r="P312" s="73"/>
      <c r="Q312" s="4"/>
      <c r="R312" s="4"/>
      <c r="S312" s="124"/>
      <c r="T312" s="51"/>
      <c r="U312" s="61"/>
    </row>
    <row r="313" spans="1:21" s="52" customFormat="1" x14ac:dyDescent="0.25">
      <c r="A313" s="2"/>
      <c r="B313" s="2"/>
      <c r="D313" s="2"/>
      <c r="E313" s="44"/>
      <c r="F313" s="4"/>
      <c r="G313" s="79"/>
      <c r="H313" s="72"/>
      <c r="I313" s="72"/>
      <c r="J313" s="79"/>
      <c r="K313" s="72"/>
      <c r="L313" s="72"/>
      <c r="M313" s="72"/>
      <c r="N313" s="73"/>
      <c r="O313" s="73"/>
      <c r="P313" s="73"/>
      <c r="Q313" s="4"/>
      <c r="R313" s="4"/>
      <c r="S313" s="124"/>
      <c r="T313" s="51"/>
      <c r="U313" s="61"/>
    </row>
    <row r="314" spans="1:21" s="52" customFormat="1" x14ac:dyDescent="0.25">
      <c r="A314" s="2"/>
      <c r="B314" s="2"/>
      <c r="D314" s="2"/>
      <c r="E314" s="44"/>
      <c r="F314" s="4"/>
      <c r="G314" s="79"/>
      <c r="H314" s="72"/>
      <c r="I314" s="72"/>
      <c r="J314" s="79"/>
      <c r="K314" s="72"/>
      <c r="L314" s="72"/>
      <c r="M314" s="72"/>
      <c r="N314" s="73"/>
      <c r="O314" s="73"/>
      <c r="P314" s="73"/>
      <c r="Q314" s="4"/>
      <c r="R314" s="4"/>
      <c r="S314" s="124"/>
      <c r="T314" s="51"/>
      <c r="U314" s="61"/>
    </row>
    <row r="315" spans="1:21" s="52" customFormat="1" x14ac:dyDescent="0.25">
      <c r="A315" s="2"/>
      <c r="B315" s="2"/>
      <c r="D315" s="2"/>
      <c r="E315" s="44"/>
      <c r="F315" s="4"/>
      <c r="G315" s="79"/>
      <c r="H315" s="72"/>
      <c r="I315" s="72"/>
      <c r="J315" s="79"/>
      <c r="K315" s="72"/>
      <c r="L315" s="72"/>
      <c r="M315" s="72"/>
      <c r="N315" s="73"/>
      <c r="O315" s="73"/>
      <c r="P315" s="73"/>
      <c r="Q315" s="4"/>
      <c r="R315" s="4"/>
      <c r="S315" s="124"/>
      <c r="T315" s="51"/>
      <c r="U315" s="61"/>
    </row>
    <row r="316" spans="1:21" s="52" customFormat="1" x14ac:dyDescent="0.25">
      <c r="A316" s="2"/>
      <c r="B316" s="2"/>
      <c r="D316" s="2"/>
      <c r="E316" s="44"/>
      <c r="F316" s="4"/>
      <c r="G316" s="79"/>
      <c r="H316" s="72"/>
      <c r="I316" s="72"/>
      <c r="J316" s="79"/>
      <c r="K316" s="72"/>
      <c r="L316" s="72"/>
      <c r="M316" s="72"/>
      <c r="N316" s="73"/>
      <c r="O316" s="73"/>
      <c r="P316" s="73"/>
      <c r="Q316" s="4"/>
      <c r="R316" s="4"/>
      <c r="S316" s="124"/>
      <c r="T316" s="51"/>
      <c r="U316" s="61"/>
    </row>
    <row r="317" spans="1:21" s="52" customFormat="1" x14ac:dyDescent="0.25">
      <c r="A317" s="2"/>
      <c r="B317" s="2"/>
      <c r="D317" s="2"/>
      <c r="E317" s="44"/>
      <c r="F317" s="4"/>
      <c r="G317" s="79"/>
      <c r="H317" s="72"/>
      <c r="I317" s="72"/>
      <c r="J317" s="79"/>
      <c r="K317" s="72"/>
      <c r="L317" s="72"/>
      <c r="M317" s="72"/>
      <c r="N317" s="73"/>
      <c r="O317" s="73"/>
      <c r="P317" s="73"/>
      <c r="Q317" s="4"/>
      <c r="R317" s="4"/>
      <c r="S317" s="124"/>
      <c r="T317" s="51"/>
      <c r="U317" s="61"/>
    </row>
    <row r="318" spans="1:21" s="52" customFormat="1" x14ac:dyDescent="0.25">
      <c r="A318" s="2"/>
      <c r="B318" s="2"/>
      <c r="D318" s="2"/>
      <c r="E318" s="44"/>
      <c r="F318" s="4"/>
      <c r="G318" s="79"/>
      <c r="H318" s="72"/>
      <c r="I318" s="72"/>
      <c r="J318" s="79"/>
      <c r="K318" s="72"/>
      <c r="L318" s="72"/>
      <c r="M318" s="72"/>
      <c r="N318" s="73"/>
      <c r="O318" s="73"/>
      <c r="P318" s="73"/>
      <c r="Q318" s="4"/>
      <c r="R318" s="4"/>
      <c r="S318" s="124"/>
      <c r="T318" s="51"/>
      <c r="U318" s="61"/>
    </row>
    <row r="319" spans="1:21" s="52" customFormat="1" x14ac:dyDescent="0.25">
      <c r="A319" s="2"/>
      <c r="B319" s="2"/>
      <c r="D319" s="2"/>
      <c r="E319" s="44"/>
      <c r="F319" s="4"/>
      <c r="G319" s="79"/>
      <c r="H319" s="72"/>
      <c r="I319" s="72"/>
      <c r="J319" s="79"/>
      <c r="K319" s="72"/>
      <c r="L319" s="72"/>
      <c r="M319" s="72"/>
      <c r="N319" s="73"/>
      <c r="O319" s="73"/>
      <c r="P319" s="73"/>
      <c r="Q319" s="4"/>
      <c r="R319" s="4"/>
      <c r="S319" s="124"/>
      <c r="T319" s="51"/>
      <c r="U319" s="61"/>
    </row>
    <row r="320" spans="1:21" s="52" customFormat="1" x14ac:dyDescent="0.25">
      <c r="A320" s="2"/>
      <c r="B320" s="2"/>
      <c r="D320" s="2"/>
      <c r="E320" s="44"/>
      <c r="F320" s="4"/>
      <c r="G320" s="79"/>
      <c r="H320" s="72"/>
      <c r="I320" s="72"/>
      <c r="J320" s="79"/>
      <c r="K320" s="72"/>
      <c r="L320" s="72"/>
      <c r="M320" s="72"/>
      <c r="N320" s="73"/>
      <c r="O320" s="73"/>
      <c r="P320" s="73"/>
      <c r="Q320" s="4"/>
      <c r="R320" s="4"/>
      <c r="S320" s="124"/>
      <c r="T320" s="51"/>
      <c r="U320" s="61"/>
    </row>
    <row r="321" spans="1:21" s="52" customFormat="1" x14ac:dyDescent="0.25">
      <c r="A321" s="2"/>
      <c r="B321" s="2"/>
      <c r="D321" s="2"/>
      <c r="E321" s="44"/>
      <c r="F321" s="4"/>
      <c r="G321" s="79"/>
      <c r="H321" s="72"/>
      <c r="I321" s="72"/>
      <c r="J321" s="79"/>
      <c r="K321" s="72"/>
      <c r="L321" s="72"/>
      <c r="M321" s="72"/>
      <c r="N321" s="73"/>
      <c r="O321" s="73"/>
      <c r="P321" s="73"/>
      <c r="Q321" s="4"/>
      <c r="R321" s="4"/>
      <c r="S321" s="124"/>
      <c r="T321" s="51"/>
      <c r="U321" s="61"/>
    </row>
    <row r="322" spans="1:21" s="52" customFormat="1" x14ac:dyDescent="0.25">
      <c r="A322" s="2"/>
      <c r="B322" s="2"/>
      <c r="D322" s="2"/>
      <c r="E322" s="44"/>
      <c r="F322" s="4"/>
      <c r="G322" s="79"/>
      <c r="H322" s="72"/>
      <c r="I322" s="72"/>
      <c r="J322" s="79"/>
      <c r="K322" s="72"/>
      <c r="L322" s="72"/>
      <c r="M322" s="72"/>
      <c r="N322" s="73"/>
      <c r="O322" s="73"/>
      <c r="P322" s="73"/>
      <c r="Q322" s="4"/>
      <c r="R322" s="4"/>
      <c r="S322" s="124"/>
      <c r="T322" s="51"/>
      <c r="U322" s="61"/>
    </row>
    <row r="323" spans="1:21" s="52" customFormat="1" x14ac:dyDescent="0.25">
      <c r="A323" s="2"/>
      <c r="B323" s="2"/>
      <c r="D323" s="2"/>
      <c r="E323" s="44"/>
      <c r="F323" s="4"/>
      <c r="G323" s="79"/>
      <c r="H323" s="72"/>
      <c r="I323" s="72"/>
      <c r="J323" s="79"/>
      <c r="K323" s="72"/>
      <c r="L323" s="72"/>
      <c r="M323" s="72"/>
      <c r="N323" s="73"/>
      <c r="O323" s="73"/>
      <c r="P323" s="73"/>
      <c r="Q323" s="4"/>
      <c r="R323" s="4"/>
      <c r="S323" s="124"/>
      <c r="T323" s="51"/>
      <c r="U323" s="61"/>
    </row>
    <row r="324" spans="1:21" s="52" customFormat="1" x14ac:dyDescent="0.25">
      <c r="A324" s="2"/>
      <c r="B324" s="2"/>
      <c r="D324" s="2"/>
      <c r="E324" s="44"/>
      <c r="F324" s="4"/>
      <c r="G324" s="79"/>
      <c r="H324" s="72"/>
      <c r="I324" s="72"/>
      <c r="J324" s="79"/>
      <c r="K324" s="72"/>
      <c r="L324" s="72"/>
      <c r="M324" s="72"/>
      <c r="N324" s="73"/>
      <c r="O324" s="73"/>
      <c r="P324" s="73"/>
      <c r="Q324" s="4"/>
      <c r="R324" s="4"/>
      <c r="S324" s="124"/>
      <c r="T324" s="51"/>
      <c r="U324" s="61"/>
    </row>
    <row r="325" spans="1:21" s="52" customFormat="1" x14ac:dyDescent="0.25">
      <c r="A325" s="2"/>
      <c r="B325" s="2"/>
      <c r="D325" s="2"/>
      <c r="E325" s="44"/>
      <c r="F325" s="4"/>
      <c r="G325" s="79"/>
      <c r="H325" s="72"/>
      <c r="I325" s="72"/>
      <c r="J325" s="79"/>
      <c r="K325" s="72"/>
      <c r="L325" s="72"/>
      <c r="M325" s="72"/>
      <c r="N325" s="73"/>
      <c r="O325" s="73"/>
      <c r="P325" s="73"/>
      <c r="Q325" s="4"/>
      <c r="R325" s="4"/>
      <c r="S325" s="124"/>
      <c r="T325" s="51"/>
      <c r="U325" s="61"/>
    </row>
    <row r="326" spans="1:21" s="52" customFormat="1" x14ac:dyDescent="0.25">
      <c r="A326" s="2"/>
      <c r="B326" s="2"/>
      <c r="D326" s="2"/>
      <c r="E326" s="44"/>
      <c r="F326" s="4"/>
      <c r="G326" s="79"/>
      <c r="H326" s="72"/>
      <c r="I326" s="72"/>
      <c r="J326" s="79"/>
      <c r="K326" s="72"/>
      <c r="L326" s="72"/>
      <c r="M326" s="72"/>
      <c r="N326" s="73"/>
      <c r="O326" s="73"/>
      <c r="P326" s="73"/>
      <c r="Q326" s="4"/>
      <c r="R326" s="4"/>
      <c r="S326" s="124"/>
      <c r="T326" s="51"/>
      <c r="U326" s="61"/>
    </row>
    <row r="327" spans="1:21" s="52" customFormat="1" x14ac:dyDescent="0.25">
      <c r="A327" s="2"/>
      <c r="B327" s="2"/>
      <c r="D327" s="2"/>
      <c r="E327" s="44"/>
      <c r="F327" s="4"/>
      <c r="G327" s="79"/>
      <c r="H327" s="72"/>
      <c r="I327" s="72"/>
      <c r="J327" s="79"/>
      <c r="K327" s="72"/>
      <c r="L327" s="72"/>
      <c r="M327" s="72"/>
      <c r="N327" s="73"/>
      <c r="O327" s="73"/>
      <c r="P327" s="73"/>
      <c r="Q327" s="4"/>
      <c r="R327" s="4"/>
      <c r="S327" s="124"/>
      <c r="T327" s="51"/>
      <c r="U327" s="61"/>
    </row>
    <row r="328" spans="1:21" s="52" customFormat="1" x14ac:dyDescent="0.25">
      <c r="A328" s="2"/>
      <c r="B328" s="2"/>
      <c r="D328" s="2"/>
      <c r="E328" s="44"/>
      <c r="F328" s="4"/>
      <c r="G328" s="79"/>
      <c r="H328" s="72"/>
      <c r="I328" s="72"/>
      <c r="J328" s="79"/>
      <c r="K328" s="72"/>
      <c r="L328" s="72"/>
      <c r="M328" s="72"/>
      <c r="N328" s="73"/>
      <c r="O328" s="73"/>
      <c r="P328" s="73"/>
      <c r="Q328" s="4"/>
      <c r="R328" s="4"/>
      <c r="S328" s="124"/>
      <c r="T328" s="51"/>
      <c r="U328" s="61"/>
    </row>
    <row r="329" spans="1:21" s="52" customFormat="1" x14ac:dyDescent="0.25">
      <c r="A329" s="2"/>
      <c r="B329" s="2"/>
      <c r="D329" s="2"/>
      <c r="E329" s="44"/>
      <c r="F329" s="4"/>
      <c r="G329" s="79"/>
      <c r="H329" s="72"/>
      <c r="I329" s="72"/>
      <c r="J329" s="79"/>
      <c r="K329" s="72"/>
      <c r="L329" s="72"/>
      <c r="M329" s="72"/>
      <c r="N329" s="73"/>
      <c r="O329" s="73"/>
      <c r="P329" s="73"/>
      <c r="Q329" s="4"/>
      <c r="R329" s="4"/>
      <c r="S329" s="124"/>
      <c r="T329" s="51"/>
      <c r="U329" s="61"/>
    </row>
    <row r="330" spans="1:21" s="52" customFormat="1" x14ac:dyDescent="0.25">
      <c r="A330" s="2"/>
      <c r="B330" s="2"/>
      <c r="D330" s="2"/>
      <c r="E330" s="44"/>
      <c r="F330" s="4"/>
      <c r="G330" s="79"/>
      <c r="H330" s="72"/>
      <c r="I330" s="72"/>
      <c r="J330" s="79"/>
      <c r="K330" s="72"/>
      <c r="L330" s="72"/>
      <c r="M330" s="72"/>
      <c r="N330" s="73"/>
      <c r="O330" s="73"/>
      <c r="P330" s="73"/>
      <c r="Q330" s="4"/>
      <c r="R330" s="4"/>
      <c r="S330" s="124"/>
      <c r="T330" s="51"/>
      <c r="U330" s="61"/>
    </row>
    <row r="331" spans="1:21" s="52" customFormat="1" x14ac:dyDescent="0.25">
      <c r="A331" s="2"/>
      <c r="B331" s="2"/>
      <c r="D331" s="2"/>
      <c r="E331" s="44"/>
      <c r="F331" s="4"/>
      <c r="G331" s="79"/>
      <c r="H331" s="72"/>
      <c r="I331" s="72"/>
      <c r="J331" s="79"/>
      <c r="K331" s="72"/>
      <c r="L331" s="72"/>
      <c r="M331" s="72"/>
      <c r="N331" s="73"/>
      <c r="O331" s="73"/>
      <c r="P331" s="73"/>
      <c r="Q331" s="4"/>
      <c r="R331" s="4"/>
      <c r="S331" s="124"/>
      <c r="T331" s="51"/>
      <c r="U331" s="61"/>
    </row>
    <row r="332" spans="1:21" s="52" customFormat="1" x14ac:dyDescent="0.25">
      <c r="A332" s="2"/>
      <c r="B332" s="2"/>
      <c r="D332" s="2"/>
      <c r="E332" s="44"/>
      <c r="F332" s="4"/>
      <c r="G332" s="79"/>
      <c r="H332" s="72"/>
      <c r="I332" s="72"/>
      <c r="J332" s="79"/>
      <c r="K332" s="72"/>
      <c r="L332" s="72"/>
      <c r="M332" s="72"/>
      <c r="N332" s="73"/>
      <c r="O332" s="73"/>
      <c r="P332" s="73"/>
      <c r="Q332" s="4"/>
      <c r="R332" s="4"/>
      <c r="S332" s="124"/>
      <c r="T332" s="51"/>
      <c r="U332" s="61"/>
    </row>
    <row r="333" spans="1:21" s="52" customFormat="1" x14ac:dyDescent="0.25">
      <c r="A333" s="2"/>
      <c r="B333" s="2"/>
      <c r="D333" s="2"/>
      <c r="E333" s="44"/>
      <c r="F333" s="4"/>
      <c r="G333" s="79"/>
      <c r="H333" s="72"/>
      <c r="I333" s="72"/>
      <c r="J333" s="79"/>
      <c r="K333" s="72"/>
      <c r="L333" s="72"/>
      <c r="M333" s="72"/>
      <c r="N333" s="73"/>
      <c r="O333" s="73"/>
      <c r="P333" s="73"/>
      <c r="Q333" s="4"/>
      <c r="R333" s="4"/>
      <c r="S333" s="124"/>
      <c r="T333" s="51"/>
      <c r="U333" s="61"/>
    </row>
    <row r="334" spans="1:21" s="52" customFormat="1" x14ac:dyDescent="0.25">
      <c r="A334" s="2"/>
      <c r="B334" s="2"/>
      <c r="D334" s="2"/>
      <c r="E334" s="44"/>
      <c r="F334" s="4"/>
      <c r="G334" s="79"/>
      <c r="H334" s="72"/>
      <c r="I334" s="72"/>
      <c r="J334" s="79"/>
      <c r="K334" s="72"/>
      <c r="L334" s="72"/>
      <c r="M334" s="72"/>
      <c r="N334" s="73"/>
      <c r="O334" s="73"/>
      <c r="P334" s="73"/>
      <c r="Q334" s="4"/>
      <c r="R334" s="4"/>
      <c r="S334" s="124"/>
      <c r="T334" s="51"/>
      <c r="U334" s="61"/>
    </row>
    <row r="335" spans="1:21" s="52" customFormat="1" x14ac:dyDescent="0.25">
      <c r="A335" s="2"/>
      <c r="B335" s="2"/>
      <c r="D335" s="2"/>
      <c r="E335" s="44"/>
      <c r="F335" s="4"/>
      <c r="G335" s="79"/>
      <c r="H335" s="72"/>
      <c r="I335" s="72"/>
      <c r="J335" s="79"/>
      <c r="K335" s="72"/>
      <c r="L335" s="72"/>
      <c r="M335" s="72"/>
      <c r="N335" s="73"/>
      <c r="O335" s="73"/>
      <c r="P335" s="73"/>
      <c r="Q335" s="4"/>
      <c r="R335" s="4"/>
      <c r="S335" s="124"/>
      <c r="T335" s="51"/>
      <c r="U335" s="61"/>
    </row>
    <row r="336" spans="1:21" s="52" customFormat="1" x14ac:dyDescent="0.25">
      <c r="A336" s="2"/>
      <c r="B336" s="2"/>
      <c r="D336" s="2"/>
      <c r="E336" s="44"/>
      <c r="F336" s="4"/>
      <c r="G336" s="79"/>
      <c r="H336" s="72"/>
      <c r="I336" s="72"/>
      <c r="J336" s="79"/>
      <c r="K336" s="72"/>
      <c r="L336" s="72"/>
      <c r="M336" s="72"/>
      <c r="N336" s="73"/>
      <c r="O336" s="73"/>
      <c r="P336" s="73"/>
      <c r="Q336" s="4"/>
      <c r="R336" s="4"/>
      <c r="S336" s="124"/>
      <c r="T336" s="51"/>
      <c r="U336" s="61"/>
    </row>
    <row r="337" spans="1:21" s="52" customFormat="1" x14ac:dyDescent="0.25">
      <c r="A337" s="2"/>
      <c r="B337" s="2"/>
      <c r="D337" s="2"/>
      <c r="E337" s="44"/>
      <c r="F337" s="4"/>
      <c r="G337" s="79"/>
      <c r="H337" s="72"/>
      <c r="I337" s="72"/>
      <c r="J337" s="79"/>
      <c r="K337" s="72"/>
      <c r="L337" s="72"/>
      <c r="M337" s="72"/>
      <c r="N337" s="73"/>
      <c r="O337" s="73"/>
      <c r="P337" s="73"/>
      <c r="Q337" s="4"/>
      <c r="R337" s="4"/>
      <c r="S337" s="124"/>
      <c r="T337" s="51"/>
      <c r="U337" s="61"/>
    </row>
    <row r="338" spans="1:21" s="52" customFormat="1" x14ac:dyDescent="0.25">
      <c r="A338" s="2"/>
      <c r="B338" s="2"/>
      <c r="D338" s="2"/>
      <c r="E338" s="44"/>
      <c r="F338" s="4"/>
      <c r="G338" s="79"/>
      <c r="H338" s="72"/>
      <c r="I338" s="72"/>
      <c r="J338" s="79"/>
      <c r="K338" s="72"/>
      <c r="L338" s="72"/>
      <c r="M338" s="72"/>
      <c r="N338" s="73"/>
      <c r="O338" s="73"/>
      <c r="P338" s="73"/>
      <c r="Q338" s="4"/>
      <c r="R338" s="4"/>
      <c r="S338" s="124"/>
      <c r="T338" s="51"/>
      <c r="U338" s="61"/>
    </row>
    <row r="339" spans="1:21" s="52" customFormat="1" x14ac:dyDescent="0.25">
      <c r="A339" s="2"/>
      <c r="B339" s="2"/>
      <c r="D339" s="2"/>
      <c r="E339" s="44"/>
      <c r="F339" s="4"/>
      <c r="G339" s="79"/>
      <c r="H339" s="72"/>
      <c r="I339" s="72"/>
      <c r="J339" s="79"/>
      <c r="K339" s="72"/>
      <c r="L339" s="72"/>
      <c r="M339" s="72"/>
      <c r="N339" s="73"/>
      <c r="O339" s="73"/>
      <c r="P339" s="73"/>
      <c r="Q339" s="4"/>
      <c r="R339" s="4"/>
      <c r="S339" s="124"/>
      <c r="T339" s="51"/>
      <c r="U339" s="61"/>
    </row>
    <row r="340" spans="1:21" s="52" customFormat="1" x14ac:dyDescent="0.25">
      <c r="A340" s="2"/>
      <c r="B340" s="2"/>
      <c r="D340" s="2"/>
      <c r="E340" s="44"/>
      <c r="F340" s="4"/>
      <c r="G340" s="79"/>
      <c r="H340" s="72"/>
      <c r="I340" s="72"/>
      <c r="J340" s="79"/>
      <c r="K340" s="72"/>
      <c r="L340" s="72"/>
      <c r="M340" s="72"/>
      <c r="N340" s="73"/>
      <c r="O340" s="73"/>
      <c r="P340" s="73"/>
      <c r="Q340" s="4"/>
      <c r="R340" s="4"/>
      <c r="S340" s="124"/>
      <c r="T340" s="51"/>
      <c r="U340" s="61"/>
    </row>
    <row r="341" spans="1:21" s="52" customFormat="1" x14ac:dyDescent="0.25">
      <c r="A341" s="2"/>
      <c r="B341" s="2"/>
      <c r="D341" s="2"/>
      <c r="E341" s="44"/>
      <c r="F341" s="4"/>
      <c r="G341" s="79"/>
      <c r="H341" s="72"/>
      <c r="I341" s="72"/>
      <c r="J341" s="79"/>
      <c r="K341" s="72"/>
      <c r="L341" s="72"/>
      <c r="M341" s="72"/>
      <c r="N341" s="73"/>
      <c r="O341" s="73"/>
      <c r="P341" s="73"/>
      <c r="Q341" s="4"/>
      <c r="R341" s="4"/>
      <c r="S341" s="124"/>
      <c r="T341" s="51"/>
      <c r="U341" s="61"/>
    </row>
    <row r="342" spans="1:21" s="52" customFormat="1" x14ac:dyDescent="0.25">
      <c r="A342" s="2"/>
      <c r="B342" s="2"/>
      <c r="D342" s="2"/>
      <c r="E342" s="44"/>
      <c r="F342" s="4"/>
      <c r="G342" s="79"/>
      <c r="H342" s="72"/>
      <c r="I342" s="72"/>
      <c r="J342" s="79"/>
      <c r="K342" s="72"/>
      <c r="L342" s="72"/>
      <c r="M342" s="72"/>
      <c r="N342" s="73"/>
      <c r="O342" s="73"/>
      <c r="P342" s="73"/>
      <c r="Q342" s="4"/>
      <c r="R342" s="4"/>
      <c r="S342" s="124"/>
      <c r="T342" s="51"/>
      <c r="U342" s="61"/>
    </row>
    <row r="343" spans="1:21" s="52" customFormat="1" x14ac:dyDescent="0.25">
      <c r="A343" s="2"/>
      <c r="B343" s="2"/>
      <c r="D343" s="2"/>
      <c r="E343" s="44"/>
      <c r="F343" s="4"/>
      <c r="G343" s="79"/>
      <c r="H343" s="72"/>
      <c r="I343" s="72"/>
      <c r="J343" s="79"/>
      <c r="K343" s="72"/>
      <c r="L343" s="72"/>
      <c r="M343" s="72"/>
      <c r="N343" s="73"/>
      <c r="O343" s="73"/>
      <c r="P343" s="73"/>
      <c r="Q343" s="4"/>
      <c r="R343" s="4"/>
      <c r="S343" s="124"/>
      <c r="T343" s="51"/>
      <c r="U343" s="61"/>
    </row>
    <row r="344" spans="1:21" s="52" customFormat="1" x14ac:dyDescent="0.25">
      <c r="A344" s="2"/>
      <c r="B344" s="2"/>
      <c r="D344" s="2"/>
      <c r="E344" s="44"/>
      <c r="F344" s="4"/>
      <c r="G344" s="79"/>
      <c r="H344" s="72"/>
      <c r="I344" s="72"/>
      <c r="J344" s="79"/>
      <c r="K344" s="72"/>
      <c r="L344" s="72"/>
      <c r="M344" s="72"/>
      <c r="N344" s="73"/>
      <c r="O344" s="73"/>
      <c r="P344" s="73"/>
      <c r="Q344" s="4"/>
      <c r="R344" s="4"/>
      <c r="S344" s="124"/>
      <c r="T344" s="51"/>
      <c r="U344" s="61"/>
    </row>
    <row r="345" spans="1:21" s="52" customFormat="1" x14ac:dyDescent="0.25">
      <c r="A345" s="2"/>
      <c r="B345" s="2"/>
      <c r="D345" s="2"/>
      <c r="E345" s="44"/>
      <c r="F345" s="4"/>
      <c r="G345" s="79"/>
      <c r="H345" s="72"/>
      <c r="I345" s="72"/>
      <c r="J345" s="79"/>
      <c r="K345" s="72"/>
      <c r="L345" s="72"/>
      <c r="M345" s="72"/>
      <c r="N345" s="73"/>
      <c r="O345" s="73"/>
      <c r="P345" s="73"/>
      <c r="Q345" s="4"/>
      <c r="R345" s="4"/>
      <c r="S345" s="124"/>
      <c r="T345" s="51"/>
      <c r="U345" s="61"/>
    </row>
    <row r="346" spans="1:21" s="52" customFormat="1" x14ac:dyDescent="0.25">
      <c r="A346" s="2"/>
      <c r="B346" s="2"/>
      <c r="D346" s="2"/>
      <c r="E346" s="44"/>
      <c r="F346" s="4"/>
      <c r="G346" s="79"/>
      <c r="H346" s="72"/>
      <c r="I346" s="72"/>
      <c r="J346" s="79"/>
      <c r="K346" s="72"/>
      <c r="L346" s="72"/>
      <c r="M346" s="72"/>
      <c r="N346" s="73"/>
      <c r="O346" s="73"/>
      <c r="P346" s="73"/>
      <c r="Q346" s="4"/>
      <c r="R346" s="4"/>
      <c r="S346" s="124"/>
      <c r="T346" s="51"/>
      <c r="U346" s="61"/>
    </row>
    <row r="347" spans="1:21" s="52" customFormat="1" x14ac:dyDescent="0.25">
      <c r="A347" s="2"/>
      <c r="B347" s="2"/>
      <c r="D347" s="2"/>
      <c r="E347" s="44"/>
      <c r="F347" s="4"/>
      <c r="G347" s="79"/>
      <c r="H347" s="72"/>
      <c r="I347" s="72"/>
      <c r="J347" s="79"/>
      <c r="K347" s="72"/>
      <c r="L347" s="72"/>
      <c r="M347" s="72"/>
      <c r="N347" s="73"/>
      <c r="O347" s="73"/>
      <c r="P347" s="73"/>
      <c r="Q347" s="4"/>
      <c r="R347" s="4"/>
      <c r="S347" s="124"/>
      <c r="T347" s="51"/>
      <c r="U347" s="61"/>
    </row>
    <row r="348" spans="1:21" s="52" customFormat="1" x14ac:dyDescent="0.25">
      <c r="A348" s="2"/>
      <c r="B348" s="2"/>
      <c r="D348" s="2"/>
      <c r="E348" s="44"/>
      <c r="F348" s="4"/>
      <c r="G348" s="79"/>
      <c r="H348" s="72"/>
      <c r="I348" s="72"/>
      <c r="J348" s="79"/>
      <c r="K348" s="72"/>
      <c r="L348" s="72"/>
      <c r="M348" s="72"/>
      <c r="N348" s="73"/>
      <c r="O348" s="73"/>
      <c r="P348" s="73"/>
      <c r="Q348" s="4"/>
      <c r="R348" s="4"/>
      <c r="S348" s="124"/>
      <c r="T348" s="51"/>
      <c r="U348" s="61"/>
    </row>
    <row r="349" spans="1:21" s="52" customFormat="1" x14ac:dyDescent="0.25">
      <c r="A349" s="2"/>
      <c r="B349" s="2"/>
      <c r="D349" s="2"/>
      <c r="E349" s="44"/>
      <c r="F349" s="4"/>
      <c r="G349" s="79"/>
      <c r="H349" s="72"/>
      <c r="I349" s="72"/>
      <c r="J349" s="79"/>
      <c r="K349" s="72"/>
      <c r="L349" s="72"/>
      <c r="M349" s="72"/>
      <c r="N349" s="73"/>
      <c r="O349" s="73"/>
      <c r="P349" s="73"/>
      <c r="Q349" s="4"/>
      <c r="R349" s="4"/>
      <c r="S349" s="124"/>
      <c r="T349" s="51"/>
      <c r="U349" s="61"/>
    </row>
    <row r="350" spans="1:21" s="52" customFormat="1" x14ac:dyDescent="0.25">
      <c r="A350" s="2"/>
      <c r="B350" s="2"/>
      <c r="D350" s="2"/>
      <c r="E350" s="44"/>
      <c r="F350" s="4"/>
      <c r="G350" s="79"/>
      <c r="H350" s="72"/>
      <c r="I350" s="72"/>
      <c r="J350" s="79"/>
      <c r="K350" s="72"/>
      <c r="L350" s="72"/>
      <c r="M350" s="72"/>
      <c r="N350" s="73"/>
      <c r="O350" s="73"/>
      <c r="P350" s="73"/>
      <c r="Q350" s="4"/>
      <c r="R350" s="4"/>
      <c r="S350" s="124"/>
      <c r="T350" s="51"/>
      <c r="U350" s="61"/>
    </row>
    <row r="351" spans="1:21" s="52" customFormat="1" x14ac:dyDescent="0.25">
      <c r="A351" s="2"/>
      <c r="B351" s="2"/>
      <c r="D351" s="2"/>
      <c r="E351" s="44"/>
      <c r="F351" s="4"/>
      <c r="G351" s="2"/>
      <c r="H351" s="4"/>
      <c r="I351" s="45"/>
      <c r="J351" s="2"/>
      <c r="K351" s="4"/>
      <c r="L351" s="4"/>
      <c r="M351" s="45"/>
      <c r="N351" s="5"/>
      <c r="O351" s="5"/>
      <c r="P351" s="5"/>
      <c r="Q351" s="4"/>
      <c r="R351" s="4"/>
      <c r="S351" s="124"/>
      <c r="T351" s="51"/>
      <c r="U351" s="61"/>
    </row>
    <row r="352" spans="1:21" s="52" customFormat="1" x14ac:dyDescent="0.25">
      <c r="A352" s="2"/>
      <c r="B352" s="2"/>
      <c r="D352" s="2"/>
      <c r="E352" s="44"/>
      <c r="F352" s="4"/>
      <c r="G352" s="2"/>
      <c r="H352" s="4"/>
      <c r="I352" s="45"/>
      <c r="J352" s="2"/>
      <c r="K352" s="4"/>
      <c r="L352" s="4"/>
      <c r="M352" s="45"/>
      <c r="N352" s="5"/>
      <c r="O352" s="5"/>
      <c r="P352" s="5"/>
      <c r="Q352" s="4"/>
      <c r="R352" s="4"/>
      <c r="S352" s="124"/>
      <c r="T352" s="51"/>
      <c r="U352" s="61"/>
    </row>
    <row r="353" spans="21:21" x14ac:dyDescent="0.25">
      <c r="U353" s="61"/>
    </row>
    <row r="354" spans="21:21" x14ac:dyDescent="0.25">
      <c r="U354" s="61"/>
    </row>
    <row r="355" spans="21:21" x14ac:dyDescent="0.25">
      <c r="U355" s="61"/>
    </row>
    <row r="356" spans="21:21" x14ac:dyDescent="0.25">
      <c r="U356" s="61"/>
    </row>
    <row r="357" spans="21:21" x14ac:dyDescent="0.25">
      <c r="U357" s="61"/>
    </row>
    <row r="358" spans="21:21" x14ac:dyDescent="0.25">
      <c r="U358" s="61"/>
    </row>
    <row r="359" spans="21:21" x14ac:dyDescent="0.25">
      <c r="U359" s="61"/>
    </row>
    <row r="360" spans="21:21" x14ac:dyDescent="0.25">
      <c r="U360" s="61"/>
    </row>
    <row r="361" spans="21:21" x14ac:dyDescent="0.25">
      <c r="U361" s="61"/>
    </row>
    <row r="362" spans="21:21" x14ac:dyDescent="0.25">
      <c r="U362" s="61"/>
    </row>
    <row r="363" spans="21:21" x14ac:dyDescent="0.25">
      <c r="U363" s="61"/>
    </row>
    <row r="364" spans="21:21" x14ac:dyDescent="0.25">
      <c r="U364" s="61"/>
    </row>
    <row r="365" spans="21:21" x14ac:dyDescent="0.25">
      <c r="U365" s="61"/>
    </row>
    <row r="366" spans="21:21" x14ac:dyDescent="0.25">
      <c r="U366" s="61"/>
    </row>
    <row r="367" spans="21:21" x14ac:dyDescent="0.25">
      <c r="U367" s="61"/>
    </row>
    <row r="368" spans="21:21" x14ac:dyDescent="0.25">
      <c r="U368" s="61"/>
    </row>
    <row r="369" spans="21:21" x14ac:dyDescent="0.25">
      <c r="U369" s="61"/>
    </row>
    <row r="370" spans="21:21" x14ac:dyDescent="0.25">
      <c r="U370" s="61"/>
    </row>
    <row r="371" spans="21:21" x14ac:dyDescent="0.25">
      <c r="U371" s="61"/>
    </row>
    <row r="372" spans="21:21" x14ac:dyDescent="0.25">
      <c r="U372" s="61"/>
    </row>
    <row r="373" spans="21:21" x14ac:dyDescent="0.25">
      <c r="U373" s="61"/>
    </row>
    <row r="374" spans="21:21" x14ac:dyDescent="0.25">
      <c r="U374" s="61"/>
    </row>
    <row r="375" spans="21:21" x14ac:dyDescent="0.25">
      <c r="U375" s="61"/>
    </row>
    <row r="376" spans="21:21" x14ac:dyDescent="0.25">
      <c r="U376" s="61"/>
    </row>
    <row r="377" spans="21:21" x14ac:dyDescent="0.25">
      <c r="U377" s="61"/>
    </row>
    <row r="378" spans="21:21" x14ac:dyDescent="0.25">
      <c r="U378" s="61"/>
    </row>
    <row r="379" spans="21:21" x14ac:dyDescent="0.25">
      <c r="U379" s="61"/>
    </row>
    <row r="380" spans="21:21" x14ac:dyDescent="0.25">
      <c r="U380" s="61"/>
    </row>
    <row r="381" spans="21:21" x14ac:dyDescent="0.25">
      <c r="U381" s="61"/>
    </row>
    <row r="382" spans="21:21" x14ac:dyDescent="0.25">
      <c r="U382" s="61"/>
    </row>
    <row r="383" spans="21:21" x14ac:dyDescent="0.25">
      <c r="U383" s="61"/>
    </row>
    <row r="384" spans="21:21" x14ac:dyDescent="0.25">
      <c r="U384" s="61"/>
    </row>
    <row r="385" spans="21:21" x14ac:dyDescent="0.25">
      <c r="U385" s="61"/>
    </row>
    <row r="386" spans="21:21" x14ac:dyDescent="0.25">
      <c r="U386" s="61"/>
    </row>
    <row r="387" spans="21:21" x14ac:dyDescent="0.25">
      <c r="U387" s="61"/>
    </row>
    <row r="388" spans="21:21" x14ac:dyDescent="0.25">
      <c r="U388" s="61"/>
    </row>
    <row r="389" spans="21:21" x14ac:dyDescent="0.25">
      <c r="U389" s="61"/>
    </row>
    <row r="390" spans="21:21" x14ac:dyDescent="0.25">
      <c r="U390" s="61"/>
    </row>
    <row r="391" spans="21:21" x14ac:dyDescent="0.25">
      <c r="U391" s="61"/>
    </row>
    <row r="392" spans="21:21" x14ac:dyDescent="0.25">
      <c r="U392" s="61"/>
    </row>
    <row r="393" spans="21:21" x14ac:dyDescent="0.25">
      <c r="U393" s="61"/>
    </row>
    <row r="394" spans="21:21" x14ac:dyDescent="0.25">
      <c r="U394" s="61"/>
    </row>
    <row r="395" spans="21:21" x14ac:dyDescent="0.25">
      <c r="U395" s="61"/>
    </row>
    <row r="396" spans="21:21" x14ac:dyDescent="0.25">
      <c r="U396" s="61"/>
    </row>
    <row r="397" spans="21:21" x14ac:dyDescent="0.25">
      <c r="U397" s="61"/>
    </row>
    <row r="398" spans="21:21" x14ac:dyDescent="0.25">
      <c r="U398" s="61"/>
    </row>
    <row r="399" spans="21:21" x14ac:dyDescent="0.25">
      <c r="U399" s="61"/>
    </row>
    <row r="400" spans="21:21" x14ac:dyDescent="0.25">
      <c r="U400" s="61"/>
    </row>
    <row r="401" spans="21:21" x14ac:dyDescent="0.25">
      <c r="U401" s="61"/>
    </row>
    <row r="402" spans="21:21" x14ac:dyDescent="0.25">
      <c r="U402" s="61"/>
    </row>
    <row r="403" spans="21:21" x14ac:dyDescent="0.25">
      <c r="U403" s="61"/>
    </row>
    <row r="404" spans="21:21" x14ac:dyDescent="0.25">
      <c r="U404" s="61"/>
    </row>
    <row r="405" spans="21:21" x14ac:dyDescent="0.25">
      <c r="U405" s="61"/>
    </row>
    <row r="406" spans="21:21" x14ac:dyDescent="0.25">
      <c r="U406" s="61"/>
    </row>
    <row r="407" spans="21:21" x14ac:dyDescent="0.25">
      <c r="U407" s="61"/>
    </row>
    <row r="408" spans="21:21" x14ac:dyDescent="0.25">
      <c r="U408" s="61"/>
    </row>
    <row r="409" spans="21:21" x14ac:dyDescent="0.25">
      <c r="U409" s="61"/>
    </row>
    <row r="410" spans="21:21" x14ac:dyDescent="0.25">
      <c r="U410" s="61"/>
    </row>
    <row r="411" spans="21:21" x14ac:dyDescent="0.25">
      <c r="U411" s="61"/>
    </row>
    <row r="412" spans="21:21" x14ac:dyDescent="0.25">
      <c r="U412" s="61"/>
    </row>
    <row r="413" spans="21:21" x14ac:dyDescent="0.25">
      <c r="U413" s="61"/>
    </row>
    <row r="414" spans="21:21" x14ac:dyDescent="0.25">
      <c r="U414" s="61"/>
    </row>
    <row r="415" spans="21:21" x14ac:dyDescent="0.25">
      <c r="U415" s="61"/>
    </row>
    <row r="416" spans="21:21" x14ac:dyDescent="0.25">
      <c r="U416" s="61"/>
    </row>
    <row r="417" spans="21:21" x14ac:dyDescent="0.25">
      <c r="U417" s="61"/>
    </row>
    <row r="418" spans="21:21" x14ac:dyDescent="0.25">
      <c r="U418" s="61"/>
    </row>
    <row r="419" spans="21:21" x14ac:dyDescent="0.25">
      <c r="U419" s="61"/>
    </row>
    <row r="420" spans="21:21" x14ac:dyDescent="0.25">
      <c r="U420" s="61"/>
    </row>
    <row r="421" spans="21:21" x14ac:dyDescent="0.25">
      <c r="U421" s="61"/>
    </row>
    <row r="422" spans="21:21" x14ac:dyDescent="0.25">
      <c r="U422" s="61"/>
    </row>
    <row r="423" spans="21:21" x14ac:dyDescent="0.25">
      <c r="U423" s="61"/>
    </row>
    <row r="424" spans="21:21" x14ac:dyDescent="0.25">
      <c r="U424" s="61"/>
    </row>
    <row r="425" spans="21:21" x14ac:dyDescent="0.25">
      <c r="U425" s="61"/>
    </row>
    <row r="426" spans="21:21" x14ac:dyDescent="0.25">
      <c r="U426" s="61"/>
    </row>
    <row r="427" spans="21:21" x14ac:dyDescent="0.25">
      <c r="U427" s="61"/>
    </row>
    <row r="428" spans="21:21" x14ac:dyDescent="0.25">
      <c r="U428" s="61"/>
    </row>
    <row r="429" spans="21:21" x14ac:dyDescent="0.25">
      <c r="U429" s="61"/>
    </row>
    <row r="430" spans="21:21" x14ac:dyDescent="0.25">
      <c r="U430" s="61"/>
    </row>
    <row r="431" spans="21:21" x14ac:dyDescent="0.25">
      <c r="U431" s="61"/>
    </row>
    <row r="432" spans="21:21" x14ac:dyDescent="0.25">
      <c r="U432" s="61"/>
    </row>
    <row r="433" spans="21:21" x14ac:dyDescent="0.25">
      <c r="U433" s="61"/>
    </row>
    <row r="434" spans="21:21" x14ac:dyDescent="0.25">
      <c r="U434" s="61"/>
    </row>
    <row r="435" spans="21:21" x14ac:dyDescent="0.25">
      <c r="U435" s="61"/>
    </row>
    <row r="436" spans="21:21" x14ac:dyDescent="0.25">
      <c r="U436" s="61"/>
    </row>
    <row r="437" spans="21:21" x14ac:dyDescent="0.25">
      <c r="U437" s="61"/>
    </row>
    <row r="438" spans="21:21" x14ac:dyDescent="0.25">
      <c r="U438" s="61"/>
    </row>
    <row r="439" spans="21:21" x14ac:dyDescent="0.25">
      <c r="U439" s="61"/>
    </row>
    <row r="440" spans="21:21" x14ac:dyDescent="0.25">
      <c r="U440" s="61"/>
    </row>
    <row r="441" spans="21:21" x14ac:dyDescent="0.25">
      <c r="U441" s="61"/>
    </row>
    <row r="442" spans="21:21" x14ac:dyDescent="0.25">
      <c r="U442" s="61"/>
    </row>
    <row r="443" spans="21:21" x14ac:dyDescent="0.25">
      <c r="U443" s="61"/>
    </row>
    <row r="444" spans="21:21" x14ac:dyDescent="0.25">
      <c r="U444" s="61"/>
    </row>
    <row r="445" spans="21:21" x14ac:dyDescent="0.25">
      <c r="U445" s="61"/>
    </row>
    <row r="446" spans="21:21" x14ac:dyDescent="0.25">
      <c r="U446" s="61"/>
    </row>
    <row r="447" spans="21:21" x14ac:dyDescent="0.25">
      <c r="U447" s="61"/>
    </row>
    <row r="448" spans="21:21" x14ac:dyDescent="0.25">
      <c r="U448" s="61"/>
    </row>
    <row r="449" spans="21:21" x14ac:dyDescent="0.25">
      <c r="U449" s="61"/>
    </row>
    <row r="450" spans="21:21" x14ac:dyDescent="0.25">
      <c r="U450" s="61"/>
    </row>
    <row r="451" spans="21:21" x14ac:dyDescent="0.25">
      <c r="U451" s="61"/>
    </row>
    <row r="452" spans="21:21" x14ac:dyDescent="0.25">
      <c r="U452" s="61"/>
    </row>
    <row r="453" spans="21:21" x14ac:dyDescent="0.25">
      <c r="U453" s="61"/>
    </row>
    <row r="454" spans="21:21" x14ac:dyDescent="0.25">
      <c r="U454" s="61"/>
    </row>
    <row r="455" spans="21:21" x14ac:dyDescent="0.25">
      <c r="U455" s="61"/>
    </row>
    <row r="456" spans="21:21" x14ac:dyDescent="0.25">
      <c r="U456" s="61"/>
    </row>
    <row r="457" spans="21:21" x14ac:dyDescent="0.25">
      <c r="U457" s="61"/>
    </row>
    <row r="458" spans="21:21" x14ac:dyDescent="0.25">
      <c r="U458" s="61"/>
    </row>
    <row r="459" spans="21:21" x14ac:dyDescent="0.25">
      <c r="U459" s="61"/>
    </row>
    <row r="460" spans="21:21" x14ac:dyDescent="0.25">
      <c r="U460" s="61"/>
    </row>
    <row r="461" spans="21:21" x14ac:dyDescent="0.25">
      <c r="U461" s="61"/>
    </row>
    <row r="462" spans="21:21" x14ac:dyDescent="0.25">
      <c r="U462" s="61"/>
    </row>
    <row r="463" spans="21:21" x14ac:dyDescent="0.25">
      <c r="U463" s="61"/>
    </row>
    <row r="464" spans="21:21" x14ac:dyDescent="0.25">
      <c r="U464" s="61"/>
    </row>
    <row r="465" spans="21:21" x14ac:dyDescent="0.25">
      <c r="U465" s="61"/>
    </row>
    <row r="466" spans="21:21" x14ac:dyDescent="0.25">
      <c r="U466" s="61"/>
    </row>
    <row r="467" spans="21:21" x14ac:dyDescent="0.25">
      <c r="U467" s="61"/>
    </row>
    <row r="468" spans="21:21" x14ac:dyDescent="0.25">
      <c r="U468" s="61"/>
    </row>
    <row r="469" spans="21:21" x14ac:dyDescent="0.25">
      <c r="U469" s="61"/>
    </row>
    <row r="470" spans="21:21" x14ac:dyDescent="0.25">
      <c r="U470" s="61"/>
    </row>
    <row r="471" spans="21:21" x14ac:dyDescent="0.25">
      <c r="U471" s="61"/>
    </row>
    <row r="472" spans="21:21" x14ac:dyDescent="0.25">
      <c r="U472" s="61"/>
    </row>
    <row r="473" spans="21:21" x14ac:dyDescent="0.25">
      <c r="U473" s="61"/>
    </row>
    <row r="474" spans="21:21" x14ac:dyDescent="0.25">
      <c r="U474" s="61"/>
    </row>
    <row r="475" spans="21:21" x14ac:dyDescent="0.25">
      <c r="U475" s="61"/>
    </row>
    <row r="476" spans="21:21" x14ac:dyDescent="0.25">
      <c r="U476" s="61"/>
    </row>
    <row r="477" spans="21:21" x14ac:dyDescent="0.25">
      <c r="U477" s="61"/>
    </row>
  </sheetData>
  <autoFilter ref="A6:U259" xr:uid="{00000000-0009-0000-0000-000003000000}"/>
  <conditionalFormatting sqref="R7:R251">
    <cfRule type="cellIs" dxfId="28" priority="3" stopIfTrue="1" operator="greaterThanOrEqual">
      <formula>4.2</formula>
    </cfRule>
  </conditionalFormatting>
  <conditionalFormatting sqref="R254:R257">
    <cfRule type="cellIs" dxfId="27" priority="4" stopIfTrue="1" operator="greaterThanOrEqual">
      <formula>4.2</formula>
    </cfRule>
  </conditionalFormatting>
  <conditionalFormatting sqref="S7:S265">
    <cfRule type="cellIs" dxfId="26" priority="10" stopIfTrue="1" operator="equal">
      <formula>"fail"</formula>
    </cfRule>
  </conditionalFormatting>
  <conditionalFormatting sqref="T41">
    <cfRule type="cellIs" dxfId="25" priority="2" stopIfTrue="1" operator="equal">
      <formula>"Fail"</formula>
    </cfRule>
  </conditionalFormatting>
  <pageMargins left="0.73" right="0.2" top="0.5" bottom="0.25" header="0.05" footer="0.05"/>
  <pageSetup paperSize="9" scale="45" fitToHeight="0" orientation="landscape" errors="blank"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30"/>
  <sheetViews>
    <sheetView zoomScale="70" zoomScaleNormal="70" workbookViewId="0">
      <selection activeCell="T4" sqref="T4"/>
    </sheetView>
  </sheetViews>
  <sheetFormatPr defaultRowHeight="15" x14ac:dyDescent="0.25"/>
  <cols>
    <col min="1" max="1" width="17.140625" style="2" customWidth="1"/>
    <col min="2" max="2" width="36" style="2" bestFit="1" customWidth="1"/>
    <col min="3" max="3" width="35" style="2" customWidth="1"/>
    <col min="4" max="4" width="15.85546875" style="2" customWidth="1"/>
    <col min="5" max="5" width="10.7109375" style="44" customWidth="1"/>
    <col min="6" max="6" width="13.42578125" style="4" customWidth="1"/>
    <col min="7" max="7" width="10.28515625" style="2" customWidth="1"/>
    <col min="8" max="8" width="13.42578125" style="4" customWidth="1"/>
    <col min="9" max="9" width="18.7109375" style="45" customWidth="1"/>
    <col min="10" max="10" width="7.28515625" style="2" customWidth="1"/>
    <col min="11" max="11" width="17.85546875" style="4" customWidth="1"/>
    <col min="12" max="12" width="14.85546875" style="4" customWidth="1"/>
    <col min="13" max="13" width="7.7109375" style="45" customWidth="1"/>
    <col min="14" max="14" width="7.28515625" style="5" customWidth="1"/>
    <col min="15" max="15" width="12" style="5" bestFit="1" customWidth="1"/>
    <col min="16" max="16" width="8.7109375" style="5" customWidth="1"/>
    <col min="17" max="18" width="9.85546875" style="4" customWidth="1"/>
    <col min="19" max="19" width="10.140625" style="13" bestFit="1" customWidth="1"/>
    <col min="20" max="20" width="14.85546875" style="53" customWidth="1"/>
    <col min="21" max="21" width="45.5703125" style="51" customWidth="1"/>
    <col min="22" max="22" width="6" hidden="1" customWidth="1"/>
    <col min="23" max="23" width="9.140625" hidden="1" customWidth="1"/>
    <col min="24" max="24" width="4.140625" customWidth="1"/>
    <col min="25" max="25" width="14.28515625" customWidth="1"/>
    <col min="26" max="26" width="15.5703125" customWidth="1"/>
    <col min="27" max="27" width="26.28515625" customWidth="1"/>
    <col min="28" max="28" width="16.42578125" customWidth="1"/>
    <col min="29" max="29" width="16.28515625" customWidth="1"/>
  </cols>
  <sheetData>
    <row r="1" spans="1:31" ht="21" customHeight="1" x14ac:dyDescent="0.35">
      <c r="A1" s="425" t="s">
        <v>1205</v>
      </c>
      <c r="B1" s="426"/>
      <c r="C1" s="426"/>
      <c r="D1" s="426"/>
      <c r="E1" s="427"/>
      <c r="F1" s="428"/>
      <c r="G1" s="426"/>
      <c r="H1" s="428"/>
      <c r="I1" s="429"/>
      <c r="J1" s="426"/>
      <c r="K1" s="428"/>
      <c r="L1" s="428"/>
      <c r="M1" s="429"/>
      <c r="T1" s="51"/>
    </row>
    <row r="2" spans="1:31" ht="21.75" customHeight="1" thickBot="1" x14ac:dyDescent="0.4">
      <c r="A2" s="1" t="s">
        <v>1</v>
      </c>
      <c r="B2" s="430" t="s">
        <v>1206</v>
      </c>
      <c r="C2" s="424"/>
      <c r="D2" s="424"/>
      <c r="E2" s="424"/>
      <c r="G2" s="79"/>
      <c r="H2" s="80" t="s">
        <v>1207</v>
      </c>
      <c r="I2" s="72"/>
      <c r="J2" s="423" t="s">
        <v>1208</v>
      </c>
      <c r="K2" s="424"/>
      <c r="L2" s="424"/>
      <c r="M2" s="81"/>
      <c r="N2" s="73"/>
    </row>
    <row r="3" spans="1:31" ht="15.75" customHeight="1" thickBot="1" x14ac:dyDescent="0.3">
      <c r="B3" s="3"/>
      <c r="C3" s="3"/>
      <c r="D3" s="3"/>
      <c r="E3" s="42"/>
      <c r="G3" s="79"/>
      <c r="H3" s="72"/>
      <c r="I3" s="72"/>
      <c r="J3" s="79"/>
      <c r="K3" s="72"/>
      <c r="L3" s="72"/>
      <c r="M3" s="72"/>
      <c r="N3" s="73"/>
    </row>
    <row r="4" spans="1:31" ht="21.75" customHeight="1" thickBot="1" x14ac:dyDescent="0.4">
      <c r="A4" s="1" t="s">
        <v>1209</v>
      </c>
      <c r="B4" s="430"/>
      <c r="C4" s="424"/>
      <c r="D4" s="424"/>
      <c r="E4" s="424"/>
      <c r="G4" s="79"/>
      <c r="H4" s="80" t="s">
        <v>1210</v>
      </c>
      <c r="I4" s="72"/>
      <c r="J4" s="423"/>
      <c r="K4" s="424"/>
      <c r="L4" s="424"/>
      <c r="M4" s="81"/>
      <c r="N4" s="73"/>
      <c r="R4" s="50" t="s">
        <v>1211</v>
      </c>
      <c r="S4" s="4"/>
      <c r="T4" s="115"/>
    </row>
    <row r="5" spans="1:31" x14ac:dyDescent="0.25">
      <c r="B5" s="3"/>
      <c r="C5" s="3"/>
      <c r="D5" s="3"/>
      <c r="E5" s="42"/>
      <c r="G5" s="79"/>
      <c r="H5" s="72"/>
      <c r="I5" s="72"/>
      <c r="J5" s="79"/>
      <c r="K5" s="72"/>
      <c r="L5" s="72"/>
      <c r="M5" s="72"/>
      <c r="N5" s="73"/>
    </row>
    <row r="6" spans="1:31" s="59" customFormat="1" ht="45" customHeight="1" x14ac:dyDescent="0.25">
      <c r="A6" s="54" t="s">
        <v>7</v>
      </c>
      <c r="B6" s="54" t="s">
        <v>8</v>
      </c>
      <c r="C6" s="55" t="s">
        <v>9</v>
      </c>
      <c r="D6" s="55" t="s">
        <v>10</v>
      </c>
      <c r="E6" s="54" t="s">
        <v>11</v>
      </c>
      <c r="F6" s="56" t="s">
        <v>12</v>
      </c>
      <c r="G6" s="82" t="s">
        <v>13</v>
      </c>
      <c r="H6" s="83" t="s">
        <v>14</v>
      </c>
      <c r="I6" s="84" t="s">
        <v>15</v>
      </c>
      <c r="J6" s="82" t="s">
        <v>16</v>
      </c>
      <c r="K6" s="83" t="s">
        <v>17</v>
      </c>
      <c r="L6" s="83" t="s">
        <v>18</v>
      </c>
      <c r="M6" s="84" t="s">
        <v>19</v>
      </c>
      <c r="N6" s="85" t="s">
        <v>20</v>
      </c>
      <c r="O6" s="57" t="s">
        <v>1213</v>
      </c>
      <c r="P6" s="57" t="s">
        <v>1214</v>
      </c>
      <c r="Q6" s="56" t="s">
        <v>1215</v>
      </c>
      <c r="R6" s="56" t="s">
        <v>1216</v>
      </c>
      <c r="S6" s="58" t="s">
        <v>1217</v>
      </c>
      <c r="T6" s="116" t="s">
        <v>1218</v>
      </c>
      <c r="U6" s="117" t="s">
        <v>1268</v>
      </c>
    </row>
    <row r="7" spans="1:31" ht="15" customHeight="1" x14ac:dyDescent="0.25">
      <c r="A7" s="192" t="s">
        <v>1269</v>
      </c>
      <c r="B7" s="48" t="s">
        <v>741</v>
      </c>
      <c r="C7" s="48" t="s">
        <v>1270</v>
      </c>
      <c r="D7" s="48">
        <v>234201</v>
      </c>
      <c r="E7" s="43" t="s">
        <v>1271</v>
      </c>
      <c r="F7" s="48">
        <v>215.5</v>
      </c>
      <c r="G7" s="43" t="s">
        <v>1221</v>
      </c>
      <c r="H7" s="62">
        <v>64.2</v>
      </c>
      <c r="I7" s="47">
        <f t="shared" ref="I7:I16" si="0">(H7*F7)/100</f>
        <v>138.351</v>
      </c>
      <c r="J7" s="43" t="s">
        <v>1228</v>
      </c>
      <c r="K7" s="48">
        <v>208.36099999999999</v>
      </c>
      <c r="L7" s="48">
        <v>19.739999999999998</v>
      </c>
      <c r="M7" s="47">
        <f t="shared" ref="M7:M16" si="1">ABS(K7-F7) + 1.65*L7</f>
        <v>39.710000000000008</v>
      </c>
      <c r="N7" s="48">
        <v>36</v>
      </c>
      <c r="O7" s="67">
        <f t="shared" ref="O7:O16" si="2">L7/K7</f>
        <v>9.4739418605209222E-2</v>
      </c>
      <c r="P7" s="67">
        <f t="shared" ref="P7:P16" si="3">ABS((K7-F7)/F7)</f>
        <v>3.312761020881675E-2</v>
      </c>
      <c r="Q7" s="62">
        <f t="shared" ref="Q7:Q16" si="4">((I7-ABS(K7-F7))/L7)-1.65</f>
        <v>4.9970111448834853</v>
      </c>
      <c r="R7" s="62">
        <f t="shared" ref="R7:R16" si="5">Q7+1.65</f>
        <v>6.6470111448834857</v>
      </c>
      <c r="S7" s="48" t="str">
        <f t="shared" ref="S7:S16" si="6">IF(M7&gt;I7,"Fail","Pass")</f>
        <v>Pass</v>
      </c>
      <c r="T7" s="48"/>
      <c r="U7" s="191"/>
      <c r="V7" s="69"/>
      <c r="W7" s="69"/>
      <c r="X7" s="69"/>
      <c r="Y7" s="69"/>
      <c r="Z7" s="69"/>
      <c r="AA7" s="69"/>
      <c r="AB7" s="69"/>
      <c r="AC7" s="69"/>
      <c r="AD7" s="69"/>
      <c r="AE7" s="69"/>
    </row>
    <row r="8" spans="1:31" ht="15" customHeight="1" x14ac:dyDescent="0.25">
      <c r="A8" s="192" t="s">
        <v>1269</v>
      </c>
      <c r="B8" s="48" t="s">
        <v>741</v>
      </c>
      <c r="C8" s="48" t="s">
        <v>1272</v>
      </c>
      <c r="D8" s="48">
        <v>235201</v>
      </c>
      <c r="E8" s="43" t="s">
        <v>1271</v>
      </c>
      <c r="F8" s="48">
        <v>825.46</v>
      </c>
      <c r="G8" s="43" t="s">
        <v>1221</v>
      </c>
      <c r="H8" s="62">
        <v>64.2</v>
      </c>
      <c r="I8" s="47">
        <f t="shared" si="0"/>
        <v>529.94532000000004</v>
      </c>
      <c r="J8" s="43" t="s">
        <v>1228</v>
      </c>
      <c r="K8" s="48">
        <v>826.14700000000005</v>
      </c>
      <c r="L8" s="48">
        <v>54.054000000000002</v>
      </c>
      <c r="M8" s="47">
        <f t="shared" si="1"/>
        <v>89.876100000000008</v>
      </c>
      <c r="N8" s="48">
        <v>34</v>
      </c>
      <c r="O8" s="67">
        <f t="shared" si="2"/>
        <v>6.5429033816015794E-2</v>
      </c>
      <c r="P8" s="67">
        <f t="shared" si="3"/>
        <v>8.3226322293025929E-4</v>
      </c>
      <c r="Q8" s="62">
        <f t="shared" si="4"/>
        <v>8.1412887112887109</v>
      </c>
      <c r="R8" s="135">
        <f t="shared" si="5"/>
        <v>9.7912887112887113</v>
      </c>
      <c r="S8" s="48" t="str">
        <f t="shared" si="6"/>
        <v>Pass</v>
      </c>
      <c r="T8" s="48"/>
      <c r="U8" s="191"/>
      <c r="V8" s="69"/>
      <c r="W8" s="69"/>
      <c r="X8" s="69"/>
      <c r="Y8" s="69"/>
      <c r="Z8" s="69"/>
      <c r="AA8" s="69"/>
      <c r="AB8" s="69"/>
      <c r="AC8" s="69"/>
      <c r="AD8" s="69"/>
      <c r="AE8" s="69"/>
    </row>
    <row r="9" spans="1:31" ht="15" customHeight="1" x14ac:dyDescent="0.25">
      <c r="A9" s="192" t="s">
        <v>1269</v>
      </c>
      <c r="B9" s="48" t="s">
        <v>1159</v>
      </c>
      <c r="C9" s="48" t="s">
        <v>1273</v>
      </c>
      <c r="D9" s="48" t="s">
        <v>1274</v>
      </c>
      <c r="E9" s="43" t="s">
        <v>1275</v>
      </c>
      <c r="F9" s="48">
        <v>7.43</v>
      </c>
      <c r="G9" s="43" t="s">
        <v>1221</v>
      </c>
      <c r="H9" s="62">
        <v>20.8</v>
      </c>
      <c r="I9" s="47">
        <f t="shared" si="0"/>
        <v>1.5454400000000001</v>
      </c>
      <c r="J9" s="43" t="s">
        <v>1246</v>
      </c>
      <c r="K9" s="48">
        <v>7.1379999999999999</v>
      </c>
      <c r="L9" s="48">
        <v>0.28499999999999998</v>
      </c>
      <c r="M9" s="47">
        <f t="shared" si="1"/>
        <v>0.76224999999999976</v>
      </c>
      <c r="N9" s="48">
        <v>52</v>
      </c>
      <c r="O9" s="67">
        <f t="shared" si="2"/>
        <v>3.9927150462314369E-2</v>
      </c>
      <c r="P9" s="67">
        <f t="shared" si="3"/>
        <v>3.9300134589501996E-2</v>
      </c>
      <c r="Q9" s="62">
        <f t="shared" si="4"/>
        <v>2.7480350877192996</v>
      </c>
      <c r="R9" s="62">
        <f t="shared" si="5"/>
        <v>4.3980350877192995</v>
      </c>
      <c r="S9" s="48" t="str">
        <f t="shared" si="6"/>
        <v>Pass</v>
      </c>
      <c r="T9" s="48"/>
      <c r="U9" s="191"/>
    </row>
    <row r="10" spans="1:31" ht="15" customHeight="1" x14ac:dyDescent="0.25">
      <c r="A10" s="192" t="s">
        <v>1269</v>
      </c>
      <c r="B10" s="48" t="s">
        <v>1159</v>
      </c>
      <c r="C10" s="48" t="s">
        <v>1276</v>
      </c>
      <c r="D10" s="48" t="s">
        <v>1277</v>
      </c>
      <c r="E10" s="43" t="s">
        <v>1232</v>
      </c>
      <c r="F10" s="48">
        <v>2.15</v>
      </c>
      <c r="G10" s="43" t="s">
        <v>1221</v>
      </c>
      <c r="H10" s="62">
        <v>20.8</v>
      </c>
      <c r="I10" s="47">
        <f t="shared" si="0"/>
        <v>0.44719999999999999</v>
      </c>
      <c r="J10" s="43" t="s">
        <v>1246</v>
      </c>
      <c r="K10" s="48">
        <v>2.1389999999999998</v>
      </c>
      <c r="L10" s="48">
        <v>7.2999999999999995E-2</v>
      </c>
      <c r="M10" s="47">
        <f t="shared" si="1"/>
        <v>0.13145000000000012</v>
      </c>
      <c r="N10" s="48">
        <v>58</v>
      </c>
      <c r="O10" s="67">
        <f t="shared" si="2"/>
        <v>3.4128097241701731E-2</v>
      </c>
      <c r="P10" s="67">
        <f t="shared" si="3"/>
        <v>5.1162790697674978E-3</v>
      </c>
      <c r="Q10" s="62">
        <f t="shared" si="4"/>
        <v>4.3253424657534225</v>
      </c>
      <c r="R10" s="62">
        <f t="shared" si="5"/>
        <v>5.9753424657534229</v>
      </c>
      <c r="S10" s="48" t="str">
        <f t="shared" si="6"/>
        <v>Pass</v>
      </c>
      <c r="T10" s="48"/>
      <c r="U10" s="191"/>
    </row>
    <row r="11" spans="1:31" ht="15" customHeight="1" x14ac:dyDescent="0.25">
      <c r="A11" s="124" t="s">
        <v>1269</v>
      </c>
      <c r="B11" s="199" t="s">
        <v>1269</v>
      </c>
      <c r="C11" s="199" t="s">
        <v>1184</v>
      </c>
      <c r="D11" s="48">
        <v>7980310</v>
      </c>
      <c r="E11" s="199"/>
      <c r="F11" s="48">
        <v>3.81</v>
      </c>
      <c r="G11" s="43" t="s">
        <v>1221</v>
      </c>
      <c r="H11" s="62">
        <v>15</v>
      </c>
      <c r="I11" s="47">
        <f t="shared" si="0"/>
        <v>0.57150000000000001</v>
      </c>
      <c r="J11" s="43" t="s">
        <v>1246</v>
      </c>
      <c r="K11" s="48">
        <v>3.7949999999999999</v>
      </c>
      <c r="L11" s="48">
        <v>8.3000000000000004E-2</v>
      </c>
      <c r="M11" s="47">
        <f t="shared" si="1"/>
        <v>0.15195000000000011</v>
      </c>
      <c r="N11" s="48">
        <v>40</v>
      </c>
      <c r="O11" s="67">
        <f t="shared" si="2"/>
        <v>2.1870882740447961E-2</v>
      </c>
      <c r="P11" s="67">
        <f t="shared" si="3"/>
        <v>3.9370078740157809E-3</v>
      </c>
      <c r="Q11" s="62">
        <f t="shared" si="4"/>
        <v>5.0548192771084324</v>
      </c>
      <c r="R11" s="62">
        <f t="shared" si="5"/>
        <v>6.7048192771084327</v>
      </c>
      <c r="S11" s="48" t="str">
        <f t="shared" si="6"/>
        <v>Pass</v>
      </c>
      <c r="T11" s="48"/>
      <c r="U11" s="191"/>
      <c r="V11" s="120"/>
      <c r="W11" s="120"/>
      <c r="X11" s="120"/>
      <c r="Y11" s="120"/>
      <c r="Z11" s="120"/>
      <c r="AA11" s="120"/>
      <c r="AB11" s="120"/>
      <c r="AC11" s="121"/>
      <c r="AD11" s="121"/>
      <c r="AE11" s="121"/>
    </row>
    <row r="12" spans="1:31" ht="15" customHeight="1" x14ac:dyDescent="0.25">
      <c r="A12" s="124" t="s">
        <v>1269</v>
      </c>
      <c r="B12" s="199" t="s">
        <v>1269</v>
      </c>
      <c r="C12" s="199" t="s">
        <v>1184</v>
      </c>
      <c r="D12" s="48">
        <v>9260310</v>
      </c>
      <c r="E12" s="199"/>
      <c r="F12" s="48">
        <v>17.8</v>
      </c>
      <c r="G12" s="43" t="s">
        <v>1221</v>
      </c>
      <c r="H12" s="62">
        <v>15</v>
      </c>
      <c r="I12" s="47">
        <f t="shared" si="0"/>
        <v>2.67</v>
      </c>
      <c r="J12" s="43" t="s">
        <v>1246</v>
      </c>
      <c r="K12" s="48">
        <v>17.276</v>
      </c>
      <c r="L12" s="48">
        <v>0.502</v>
      </c>
      <c r="M12" s="47">
        <f t="shared" si="1"/>
        <v>1.3523000000000009</v>
      </c>
      <c r="N12" s="48">
        <v>41</v>
      </c>
      <c r="O12" s="67">
        <f t="shared" si="2"/>
        <v>2.9057652234313499E-2</v>
      </c>
      <c r="P12" s="67">
        <f t="shared" si="3"/>
        <v>2.9438202247191063E-2</v>
      </c>
      <c r="Q12" s="62">
        <f t="shared" si="4"/>
        <v>2.6249003984063726</v>
      </c>
      <c r="R12" s="62">
        <f t="shared" si="5"/>
        <v>4.2749003984063725</v>
      </c>
      <c r="S12" s="48" t="str">
        <f t="shared" si="6"/>
        <v>Pass</v>
      </c>
      <c r="T12" s="48"/>
      <c r="U12" s="191"/>
      <c r="V12" s="120"/>
      <c r="W12" s="120"/>
      <c r="X12" s="120"/>
      <c r="Y12" s="120"/>
      <c r="Z12" s="120"/>
      <c r="AA12" s="120"/>
      <c r="AB12" s="120"/>
      <c r="AC12" s="121"/>
      <c r="AD12" s="121"/>
      <c r="AE12" s="121"/>
    </row>
    <row r="13" spans="1:31" x14ac:dyDescent="0.25">
      <c r="A13" s="192" t="s">
        <v>1269</v>
      </c>
      <c r="B13" s="48" t="s">
        <v>962</v>
      </c>
      <c r="C13" s="48" t="s">
        <v>1278</v>
      </c>
      <c r="D13" s="48">
        <v>1411193</v>
      </c>
      <c r="E13" s="43" t="s">
        <v>1232</v>
      </c>
      <c r="F13" s="124">
        <v>102</v>
      </c>
      <c r="G13" s="43" t="s">
        <v>1221</v>
      </c>
      <c r="H13" s="62">
        <v>24</v>
      </c>
      <c r="I13" s="47">
        <f t="shared" si="0"/>
        <v>24.48</v>
      </c>
      <c r="J13" s="43" t="s">
        <v>1222</v>
      </c>
      <c r="K13" s="48">
        <v>98.575999999999993</v>
      </c>
      <c r="L13" s="48">
        <v>9.9730000000000008</v>
      </c>
      <c r="M13" s="47">
        <f t="shared" si="1"/>
        <v>19.879450000000006</v>
      </c>
      <c r="N13" s="48">
        <v>52</v>
      </c>
      <c r="O13" s="67">
        <f t="shared" si="2"/>
        <v>0.10117067034572311</v>
      </c>
      <c r="P13" s="67">
        <f t="shared" si="3"/>
        <v>3.3568627450980458E-2</v>
      </c>
      <c r="Q13" s="62">
        <f t="shared" si="4"/>
        <v>0.46130051138072714</v>
      </c>
      <c r="R13" s="62">
        <f t="shared" si="5"/>
        <v>2.1113005113807271</v>
      </c>
      <c r="S13" s="48" t="str">
        <f t="shared" si="6"/>
        <v>Pass</v>
      </c>
      <c r="T13" s="48"/>
      <c r="U13" s="191"/>
      <c r="V13" s="69"/>
      <c r="W13" s="69"/>
      <c r="X13" s="69"/>
      <c r="Y13" s="69"/>
      <c r="Z13" s="69"/>
      <c r="AA13" s="69"/>
      <c r="AB13" s="69"/>
      <c r="AC13" s="69"/>
    </row>
    <row r="14" spans="1:31" ht="15" customHeight="1" x14ac:dyDescent="0.25">
      <c r="A14" s="192" t="s">
        <v>1269</v>
      </c>
      <c r="B14" s="48" t="s">
        <v>962</v>
      </c>
      <c r="C14" s="48" t="s">
        <v>1279</v>
      </c>
      <c r="D14" s="48">
        <v>1421193</v>
      </c>
      <c r="E14" s="43" t="s">
        <v>1232</v>
      </c>
      <c r="F14" s="124">
        <v>409</v>
      </c>
      <c r="G14" s="43" t="s">
        <v>1221</v>
      </c>
      <c r="H14" s="62">
        <v>24</v>
      </c>
      <c r="I14" s="47">
        <f t="shared" si="0"/>
        <v>98.16</v>
      </c>
      <c r="J14" s="43" t="s">
        <v>1222</v>
      </c>
      <c r="K14" s="48">
        <v>380.767</v>
      </c>
      <c r="L14" s="48">
        <v>24.504000000000001</v>
      </c>
      <c r="M14" s="47">
        <f t="shared" si="1"/>
        <v>68.664600000000007</v>
      </c>
      <c r="N14" s="48">
        <v>52</v>
      </c>
      <c r="O14" s="67">
        <f t="shared" si="2"/>
        <v>6.4354316419227509E-2</v>
      </c>
      <c r="P14" s="67">
        <f t="shared" si="3"/>
        <v>6.9029339853300745E-2</v>
      </c>
      <c r="Q14" s="62">
        <f t="shared" si="4"/>
        <v>1.20369735553379</v>
      </c>
      <c r="R14" s="62">
        <f t="shared" si="5"/>
        <v>2.8536973555337899</v>
      </c>
      <c r="S14" s="48" t="str">
        <f t="shared" si="6"/>
        <v>Pass</v>
      </c>
      <c r="T14" s="48"/>
      <c r="U14" s="191"/>
      <c r="V14" s="191" t="s">
        <v>1280</v>
      </c>
      <c r="W14" s="191" t="s">
        <v>1280</v>
      </c>
      <c r="X14" s="69"/>
      <c r="Y14" s="69"/>
      <c r="Z14" s="69"/>
      <c r="AA14" s="69"/>
      <c r="AB14" s="69"/>
      <c r="AC14" s="69"/>
    </row>
    <row r="15" spans="1:31" s="52" customFormat="1" ht="15" customHeight="1" x14ac:dyDescent="0.25">
      <c r="A15" s="124" t="s">
        <v>1269</v>
      </c>
      <c r="B15" s="48" t="s">
        <v>1056</v>
      </c>
      <c r="C15" s="48" t="s">
        <v>1281</v>
      </c>
      <c r="D15" s="48">
        <v>7520320</v>
      </c>
      <c r="E15" s="43" t="s">
        <v>1252</v>
      </c>
      <c r="F15" s="124">
        <v>27.79</v>
      </c>
      <c r="G15" s="43" t="s">
        <v>1221</v>
      </c>
      <c r="H15" s="62">
        <v>56.5</v>
      </c>
      <c r="I15" s="47">
        <f t="shared" si="0"/>
        <v>15.70135</v>
      </c>
      <c r="J15" s="43" t="s">
        <v>1235</v>
      </c>
      <c r="K15" s="48">
        <v>25.513000000000002</v>
      </c>
      <c r="L15" s="48">
        <v>1.722</v>
      </c>
      <c r="M15" s="64">
        <f t="shared" si="1"/>
        <v>5.1182999999999979</v>
      </c>
      <c r="N15" s="48">
        <v>55</v>
      </c>
      <c r="O15" s="67">
        <f t="shared" si="2"/>
        <v>6.749500254772077E-2</v>
      </c>
      <c r="P15" s="67">
        <f t="shared" si="3"/>
        <v>8.1935948182799478E-2</v>
      </c>
      <c r="Q15" s="62">
        <f t="shared" si="4"/>
        <v>6.1457897793263658</v>
      </c>
      <c r="R15" s="62">
        <f t="shared" si="5"/>
        <v>7.7957897793263662</v>
      </c>
      <c r="S15" s="48" t="str">
        <f t="shared" si="6"/>
        <v>Pass</v>
      </c>
      <c r="T15" s="48"/>
      <c r="U15" s="191"/>
      <c r="V15" s="69"/>
      <c r="W15" s="69"/>
      <c r="X15" s="69"/>
      <c r="Y15" s="69"/>
      <c r="Z15" s="69"/>
      <c r="AA15" s="69"/>
      <c r="AB15" s="69"/>
      <c r="AC15" s="69"/>
      <c r="AD15" s="69"/>
      <c r="AE15" s="69"/>
    </row>
    <row r="16" spans="1:31" s="52" customFormat="1" ht="15" customHeight="1" x14ac:dyDescent="0.25">
      <c r="A16" s="124" t="s">
        <v>1269</v>
      </c>
      <c r="B16" s="48" t="s">
        <v>1056</v>
      </c>
      <c r="C16" s="48" t="s">
        <v>1282</v>
      </c>
      <c r="D16" s="48">
        <v>7530320</v>
      </c>
      <c r="E16" s="43" t="s">
        <v>1252</v>
      </c>
      <c r="F16" s="124">
        <v>116.6</v>
      </c>
      <c r="G16" s="43" t="s">
        <v>1221</v>
      </c>
      <c r="H16" s="62">
        <v>56.5</v>
      </c>
      <c r="I16" s="47">
        <f t="shared" si="0"/>
        <v>65.878999999999991</v>
      </c>
      <c r="J16" s="43" t="s">
        <v>1235</v>
      </c>
      <c r="K16" s="48">
        <v>114.467</v>
      </c>
      <c r="L16" s="48">
        <v>5.8079999999999998</v>
      </c>
      <c r="M16" s="47">
        <f t="shared" si="1"/>
        <v>11.716199999999995</v>
      </c>
      <c r="N16" s="48">
        <v>52</v>
      </c>
      <c r="O16" s="67">
        <f t="shared" si="2"/>
        <v>5.0739514445211284E-2</v>
      </c>
      <c r="P16" s="67">
        <f t="shared" si="3"/>
        <v>1.8293310463121746E-2</v>
      </c>
      <c r="Q16" s="62">
        <f t="shared" si="4"/>
        <v>9.3255509641873271</v>
      </c>
      <c r="R16" s="62">
        <f t="shared" si="5"/>
        <v>10.975550964187327</v>
      </c>
      <c r="S16" s="48" t="str">
        <f t="shared" si="6"/>
        <v>Pass</v>
      </c>
      <c r="T16" s="48"/>
      <c r="U16" s="191"/>
      <c r="V16" s="69"/>
      <c r="W16" s="69"/>
      <c r="X16" s="69"/>
      <c r="Y16" s="69"/>
      <c r="Z16" s="69"/>
      <c r="AA16" s="69"/>
      <c r="AB16" s="69"/>
      <c r="AC16" s="71"/>
      <c r="AD16" s="71"/>
      <c r="AE16" s="71"/>
    </row>
    <row r="17" spans="1:28" x14ac:dyDescent="0.25">
      <c r="A17" s="193"/>
      <c r="B17" s="9"/>
      <c r="C17" s="6"/>
      <c r="D17" s="6"/>
      <c r="E17" s="43"/>
      <c r="F17" s="7"/>
      <c r="G17" s="6"/>
      <c r="H17" s="7"/>
      <c r="I17" s="46"/>
      <c r="J17" s="6"/>
      <c r="K17" s="7"/>
      <c r="L17" s="7"/>
      <c r="M17" s="46"/>
      <c r="N17" s="49"/>
      <c r="O17" s="67"/>
      <c r="P17" s="67"/>
      <c r="Q17" s="7"/>
      <c r="R17" s="7"/>
      <c r="S17" s="48"/>
      <c r="T17" s="188"/>
      <c r="U17" s="61"/>
    </row>
    <row r="18" spans="1:28" x14ac:dyDescent="0.25">
      <c r="A18" s="193"/>
      <c r="B18" s="9"/>
      <c r="C18" s="6"/>
      <c r="D18" s="6"/>
      <c r="E18" s="43"/>
      <c r="F18" s="7"/>
      <c r="G18" s="6"/>
      <c r="H18" s="7"/>
      <c r="I18" s="46"/>
      <c r="J18" s="6"/>
      <c r="K18" s="7"/>
      <c r="L18" s="7"/>
      <c r="M18" s="46"/>
      <c r="N18" s="49"/>
      <c r="O18" s="67"/>
      <c r="P18" s="67"/>
      <c r="Q18" s="7"/>
      <c r="R18" s="7"/>
      <c r="S18" s="48"/>
      <c r="T18" s="189"/>
      <c r="U18" s="61"/>
    </row>
    <row r="19" spans="1:28" x14ac:dyDescent="0.25">
      <c r="B19" s="8"/>
      <c r="G19" s="79"/>
      <c r="H19" s="72"/>
      <c r="I19" s="72"/>
      <c r="J19" s="79"/>
      <c r="K19" s="72"/>
      <c r="L19" s="72"/>
      <c r="M19" s="72"/>
      <c r="N19" s="73"/>
      <c r="O19" s="73"/>
      <c r="P19" s="73"/>
      <c r="S19" s="124"/>
      <c r="T19" s="51"/>
      <c r="U19" s="61"/>
    </row>
    <row r="20" spans="1:28" s="13" customFormat="1" ht="17.25" customHeight="1" x14ac:dyDescent="0.25">
      <c r="A20" s="10" t="s">
        <v>1256</v>
      </c>
      <c r="B20" s="8"/>
      <c r="C20" s="8"/>
      <c r="D20" s="8"/>
      <c r="E20" s="11"/>
      <c r="F20" s="8"/>
      <c r="G20" s="74"/>
      <c r="H20" s="75"/>
      <c r="I20" s="74"/>
      <c r="J20" s="74"/>
      <c r="K20" s="76"/>
      <c r="L20" s="74"/>
      <c r="M20" s="74"/>
      <c r="N20" s="74"/>
      <c r="O20" s="74"/>
      <c r="P20" s="74"/>
      <c r="Q20" s="4"/>
      <c r="R20" s="4"/>
      <c r="S20" s="124"/>
      <c r="T20" s="51"/>
      <c r="U20" s="61"/>
      <c r="X20" s="10"/>
      <c r="Y20" s="10"/>
      <c r="AA20" s="10"/>
      <c r="AB20" s="10"/>
    </row>
    <row r="21" spans="1:28" s="13" customFormat="1" x14ac:dyDescent="0.25">
      <c r="A21" s="8"/>
      <c r="B21" s="14" t="s">
        <v>1258</v>
      </c>
      <c r="C21" s="8"/>
      <c r="D21" s="8"/>
      <c r="E21" s="11"/>
      <c r="F21" s="8"/>
      <c r="G21" s="77" t="s">
        <v>1259</v>
      </c>
      <c r="H21" s="75"/>
      <c r="I21" s="74"/>
      <c r="J21" s="74"/>
      <c r="K21" s="76"/>
      <c r="L21" s="77"/>
      <c r="M21" s="74"/>
      <c r="N21" s="74"/>
      <c r="O21" s="74"/>
      <c r="P21" s="74"/>
      <c r="Q21" s="4"/>
      <c r="R21" s="4"/>
      <c r="S21" s="124"/>
      <c r="T21" s="51"/>
      <c r="U21" s="61"/>
      <c r="X21" s="10"/>
      <c r="Y21" s="10"/>
      <c r="AA21" s="10"/>
      <c r="AB21" s="10"/>
    </row>
    <row r="22" spans="1:28" s="13" customFormat="1" x14ac:dyDescent="0.25">
      <c r="A22" s="8"/>
      <c r="B22" s="8" t="s">
        <v>1261</v>
      </c>
      <c r="C22" s="8"/>
      <c r="D22" s="8"/>
      <c r="E22" s="11"/>
      <c r="F22" s="8"/>
      <c r="G22" s="61" t="s">
        <v>671</v>
      </c>
      <c r="H22" s="75"/>
      <c r="I22" s="74"/>
      <c r="J22" s="74"/>
      <c r="K22" s="76"/>
      <c r="L22" s="74"/>
      <c r="M22" s="74"/>
      <c r="N22" s="74"/>
      <c r="O22" s="74"/>
      <c r="P22" s="74"/>
      <c r="Q22" s="4"/>
      <c r="R22" s="4"/>
      <c r="S22" s="327"/>
      <c r="T22" s="51"/>
      <c r="U22" s="61"/>
      <c r="X22" s="10"/>
      <c r="Y22" s="10"/>
      <c r="AA22" s="10"/>
      <c r="AB22" s="10"/>
    </row>
    <row r="23" spans="1:28" s="13" customFormat="1" x14ac:dyDescent="0.25">
      <c r="A23" s="8"/>
      <c r="B23" s="8" t="s">
        <v>1263</v>
      </c>
      <c r="C23" s="8"/>
      <c r="D23" s="8"/>
      <c r="E23" s="11"/>
      <c r="F23" s="8"/>
      <c r="G23" s="61" t="s">
        <v>672</v>
      </c>
      <c r="H23" s="75"/>
      <c r="I23" s="76"/>
      <c r="J23" s="74"/>
      <c r="K23" s="76"/>
      <c r="L23" s="74"/>
      <c r="M23" s="74"/>
      <c r="N23" s="74"/>
      <c r="O23" s="74"/>
      <c r="P23" s="74"/>
      <c r="Q23" s="4"/>
      <c r="R23" s="4"/>
      <c r="S23" s="328"/>
      <c r="T23" s="51"/>
      <c r="U23" s="61"/>
      <c r="X23" s="10"/>
      <c r="Y23" s="10"/>
      <c r="AA23" s="10"/>
      <c r="AB23" s="10"/>
    </row>
    <row r="24" spans="1:28" s="13" customFormat="1" x14ac:dyDescent="0.25">
      <c r="A24" s="8"/>
      <c r="B24" s="8" t="s">
        <v>1265</v>
      </c>
      <c r="C24" s="8"/>
      <c r="D24" s="8"/>
      <c r="E24" s="11"/>
      <c r="F24" s="8"/>
      <c r="G24" s="61" t="s">
        <v>1283</v>
      </c>
      <c r="H24" s="75"/>
      <c r="I24" s="74"/>
      <c r="J24" s="74"/>
      <c r="K24" s="76"/>
      <c r="L24" s="74"/>
      <c r="M24" s="74"/>
      <c r="N24" s="74"/>
      <c r="O24" s="74"/>
      <c r="P24" s="74"/>
      <c r="Q24" s="4"/>
      <c r="R24" s="4"/>
      <c r="S24" s="328"/>
      <c r="T24" s="51"/>
      <c r="U24" s="61"/>
      <c r="X24" s="10"/>
      <c r="Y24" s="10"/>
      <c r="AA24" s="10"/>
      <c r="AB24" s="10"/>
    </row>
    <row r="25" spans="1:28" s="13" customFormat="1" x14ac:dyDescent="0.25">
      <c r="A25" s="8"/>
      <c r="B25" s="8" t="s">
        <v>1267</v>
      </c>
      <c r="C25" s="8"/>
      <c r="D25" s="8"/>
      <c r="E25" s="11"/>
      <c r="F25" s="8"/>
      <c r="G25" s="74"/>
      <c r="H25" s="75"/>
      <c r="I25" s="74"/>
      <c r="J25" s="74"/>
      <c r="K25" s="76"/>
      <c r="L25" s="74"/>
      <c r="M25" s="74"/>
      <c r="N25" s="74"/>
      <c r="O25" s="74"/>
      <c r="P25" s="74"/>
      <c r="Q25" s="4"/>
      <c r="R25" s="4"/>
      <c r="S25" s="329"/>
      <c r="T25" s="51"/>
      <c r="U25" s="61"/>
      <c r="X25" s="10"/>
      <c r="Y25" s="10"/>
      <c r="AA25" s="10"/>
      <c r="AB25" s="10"/>
    </row>
    <row r="26" spans="1:28" s="13" customFormat="1" x14ac:dyDescent="0.25">
      <c r="A26" s="8"/>
      <c r="B26" s="8"/>
      <c r="C26" s="8"/>
      <c r="D26" s="8"/>
      <c r="E26" s="11"/>
      <c r="F26" s="8"/>
      <c r="G26" s="74"/>
      <c r="H26" s="75"/>
      <c r="I26" s="74"/>
      <c r="J26" s="74"/>
      <c r="K26" s="76"/>
      <c r="L26" s="74"/>
      <c r="M26" s="74"/>
      <c r="N26" s="74"/>
      <c r="O26" s="74"/>
      <c r="P26" s="74"/>
      <c r="Q26" s="4"/>
      <c r="R26" s="4"/>
      <c r="S26" s="329"/>
      <c r="T26" s="51"/>
      <c r="U26" s="61"/>
      <c r="X26" s="10"/>
      <c r="Y26" s="10"/>
      <c r="AA26" s="10"/>
      <c r="AB26" s="10"/>
    </row>
    <row r="27" spans="1:28" s="13" customFormat="1" x14ac:dyDescent="0.25">
      <c r="A27" s="8"/>
      <c r="B27" s="8"/>
      <c r="C27" s="8"/>
      <c r="D27" s="8"/>
      <c r="E27" s="11"/>
      <c r="F27" s="8"/>
      <c r="G27" s="74"/>
      <c r="H27" s="75"/>
      <c r="I27" s="74"/>
      <c r="J27" s="74"/>
      <c r="K27" s="76"/>
      <c r="L27" s="74"/>
      <c r="M27" s="74"/>
      <c r="N27" s="74"/>
      <c r="O27" s="74"/>
      <c r="P27" s="74"/>
      <c r="Q27" s="4"/>
      <c r="R27" s="4"/>
      <c r="S27" s="329"/>
      <c r="T27" s="51"/>
      <c r="U27" s="61"/>
      <c r="X27" s="10"/>
      <c r="Y27" s="10"/>
      <c r="AA27" s="10"/>
      <c r="AB27" s="10"/>
    </row>
    <row r="28" spans="1:28" s="13" customFormat="1" x14ac:dyDescent="0.25">
      <c r="A28" s="8"/>
      <c r="B28" s="8"/>
      <c r="C28" s="8"/>
      <c r="D28" s="8"/>
      <c r="E28" s="11"/>
      <c r="F28" s="8"/>
      <c r="G28" s="74"/>
      <c r="H28" s="75"/>
      <c r="I28" s="74"/>
      <c r="J28" s="74"/>
      <c r="K28" s="76"/>
      <c r="L28" s="74"/>
      <c r="M28" s="74"/>
      <c r="N28" s="74"/>
      <c r="O28" s="74"/>
      <c r="P28" s="74"/>
      <c r="Q28" s="4"/>
      <c r="R28" s="4"/>
      <c r="S28" s="124"/>
      <c r="T28" s="51"/>
      <c r="U28" s="61"/>
      <c r="X28" s="10"/>
      <c r="Y28" s="10"/>
      <c r="AA28" s="10"/>
      <c r="AB28" s="10"/>
    </row>
    <row r="29" spans="1:28" s="13" customFormat="1" x14ac:dyDescent="0.25">
      <c r="A29" s="8"/>
      <c r="B29" s="8"/>
      <c r="C29" s="8"/>
      <c r="D29" s="8"/>
      <c r="E29" s="11"/>
      <c r="F29" s="8"/>
      <c r="G29" s="78"/>
      <c r="H29" s="75"/>
      <c r="I29" s="74"/>
      <c r="J29" s="74"/>
      <c r="K29" s="76"/>
      <c r="L29" s="74"/>
      <c r="M29" s="74"/>
      <c r="N29" s="74"/>
      <c r="O29" s="74"/>
      <c r="P29" s="74"/>
      <c r="Q29" s="4"/>
      <c r="R29" s="4"/>
      <c r="S29" s="124"/>
      <c r="T29" s="51"/>
      <c r="U29" s="61"/>
      <c r="X29" s="10"/>
      <c r="Y29" s="10"/>
      <c r="AA29" s="10"/>
      <c r="AB29" s="10"/>
    </row>
    <row r="30" spans="1:28" s="13" customFormat="1" x14ac:dyDescent="0.25">
      <c r="A30" s="8"/>
      <c r="B30" s="8"/>
      <c r="C30" s="8"/>
      <c r="D30" s="8"/>
      <c r="E30" s="11"/>
      <c r="F30" s="8"/>
      <c r="G30" s="431"/>
      <c r="H30" s="405"/>
      <c r="I30" s="405"/>
      <c r="J30" s="405"/>
      <c r="K30" s="405"/>
      <c r="L30" s="405"/>
      <c r="M30" s="78"/>
      <c r="N30" s="78"/>
      <c r="O30" s="78"/>
      <c r="P30" s="78"/>
      <c r="R30" s="4"/>
      <c r="S30" s="124"/>
      <c r="T30" s="51"/>
      <c r="U30" s="61"/>
      <c r="X30" s="10"/>
      <c r="Y30" s="10"/>
      <c r="AA30" s="10"/>
      <c r="AB30" s="10"/>
    </row>
    <row r="31" spans="1:28" x14ac:dyDescent="0.25">
      <c r="G31" s="74"/>
      <c r="H31" s="75"/>
      <c r="I31" s="74"/>
      <c r="J31" s="74"/>
      <c r="K31" s="76"/>
      <c r="L31" s="74"/>
      <c r="M31" s="74"/>
      <c r="N31" s="74"/>
      <c r="O31" s="74"/>
      <c r="P31" s="74"/>
      <c r="S31" s="124"/>
      <c r="T31" s="51"/>
      <c r="U31" s="61"/>
    </row>
    <row r="32" spans="1:28" x14ac:dyDescent="0.25">
      <c r="G32" s="79"/>
      <c r="H32" s="72"/>
      <c r="I32" s="72"/>
      <c r="J32" s="79"/>
      <c r="K32" s="72"/>
      <c r="L32" s="72"/>
      <c r="M32" s="72"/>
      <c r="N32" s="73"/>
      <c r="O32" s="73"/>
      <c r="P32" s="73"/>
      <c r="S32" s="124"/>
      <c r="T32" s="51"/>
      <c r="U32" s="61"/>
    </row>
    <row r="33" spans="1:21" x14ac:dyDescent="0.25">
      <c r="G33" s="79"/>
      <c r="H33" s="72"/>
      <c r="I33" s="72"/>
      <c r="J33" s="79"/>
      <c r="K33" s="72"/>
      <c r="L33" s="72"/>
      <c r="M33" s="72"/>
      <c r="N33" s="73"/>
      <c r="O33" s="73"/>
      <c r="P33" s="73"/>
      <c r="S33" s="124"/>
      <c r="T33" s="51"/>
      <c r="U33" s="61"/>
    </row>
    <row r="34" spans="1:21" x14ac:dyDescent="0.25">
      <c r="G34" s="79"/>
      <c r="H34" s="72"/>
      <c r="I34" s="72"/>
      <c r="J34" s="79"/>
      <c r="K34" s="72"/>
      <c r="L34" s="72"/>
      <c r="M34" s="72"/>
      <c r="N34" s="73"/>
      <c r="O34" s="73"/>
      <c r="P34" s="73"/>
      <c r="S34" s="124"/>
      <c r="T34" s="51"/>
      <c r="U34" s="61"/>
    </row>
    <row r="35" spans="1:21" x14ac:dyDescent="0.25">
      <c r="G35" s="79"/>
      <c r="H35" s="72"/>
      <c r="I35" s="72"/>
      <c r="J35" s="79"/>
      <c r="K35" s="72"/>
      <c r="L35" s="72"/>
      <c r="M35" s="72"/>
      <c r="N35" s="73"/>
      <c r="O35" s="73"/>
      <c r="P35" s="73"/>
      <c r="S35" s="124"/>
      <c r="T35" s="51"/>
      <c r="U35" s="61"/>
    </row>
    <row r="36" spans="1:21" x14ac:dyDescent="0.25">
      <c r="A36" s="124"/>
      <c r="B36" s="124"/>
      <c r="C36" s="124"/>
      <c r="D36" s="124"/>
      <c r="E36" s="124"/>
      <c r="F36" s="124"/>
      <c r="G36" s="124"/>
      <c r="H36" s="124"/>
      <c r="I36" s="124"/>
      <c r="J36" s="124"/>
      <c r="K36" s="124"/>
      <c r="L36" s="124"/>
      <c r="M36" s="124"/>
      <c r="N36" s="124"/>
      <c r="O36" s="73"/>
      <c r="P36" s="73"/>
      <c r="S36" s="124"/>
      <c r="T36" s="51"/>
      <c r="U36" s="61"/>
    </row>
    <row r="37" spans="1:21" x14ac:dyDescent="0.25">
      <c r="A37" s="124"/>
      <c r="B37" s="124"/>
      <c r="C37" s="124"/>
      <c r="D37" s="124"/>
      <c r="E37" s="124"/>
      <c r="F37" s="124"/>
      <c r="G37" s="124"/>
      <c r="H37" s="124"/>
      <c r="I37" s="124"/>
      <c r="J37" s="124"/>
      <c r="K37" s="124"/>
      <c r="L37" s="124"/>
      <c r="M37" s="124"/>
      <c r="N37" s="124"/>
      <c r="O37" s="73"/>
      <c r="P37" s="73"/>
      <c r="S37" s="124"/>
      <c r="T37" s="51"/>
      <c r="U37" s="61"/>
    </row>
    <row r="38" spans="1:21" x14ac:dyDescent="0.25">
      <c r="A38" s="124"/>
      <c r="B38" s="124" t="s">
        <v>7</v>
      </c>
      <c r="C38" s="124" t="s">
        <v>1284</v>
      </c>
      <c r="D38" s="124"/>
      <c r="E38" s="124"/>
      <c r="F38" s="124"/>
      <c r="G38" s="124"/>
      <c r="H38" s="124"/>
      <c r="I38" s="124"/>
      <c r="J38" s="124"/>
      <c r="K38" s="124"/>
      <c r="L38" s="124"/>
      <c r="M38" s="124"/>
      <c r="N38" s="124"/>
      <c r="O38" s="73"/>
      <c r="P38" s="73"/>
      <c r="S38" s="124"/>
      <c r="T38" s="51"/>
      <c r="U38" s="61"/>
    </row>
    <row r="39" spans="1:21" x14ac:dyDescent="0.25">
      <c r="A39" s="124"/>
      <c r="B39" s="124" t="s">
        <v>1285</v>
      </c>
      <c r="C39" s="124" t="s">
        <v>1182</v>
      </c>
      <c r="D39" s="124"/>
      <c r="E39" s="124"/>
      <c r="F39" s="124"/>
      <c r="G39" s="124"/>
      <c r="H39" s="124"/>
      <c r="I39" s="124"/>
      <c r="J39" s="124"/>
      <c r="K39" s="124"/>
      <c r="L39" s="124"/>
      <c r="M39" s="124"/>
      <c r="N39" s="124"/>
      <c r="O39" s="73"/>
      <c r="P39" s="73"/>
      <c r="S39" s="124"/>
      <c r="T39" s="51"/>
      <c r="U39" s="61"/>
    </row>
    <row r="40" spans="1:21" s="52" customFormat="1" x14ac:dyDescent="0.25">
      <c r="A40" s="124"/>
      <c r="B40" s="124" t="s">
        <v>1285</v>
      </c>
      <c r="C40" s="124" t="s">
        <v>1182</v>
      </c>
      <c r="D40" s="124"/>
      <c r="E40" s="124"/>
      <c r="F40" s="124"/>
      <c r="G40" s="124"/>
      <c r="H40" s="124"/>
      <c r="I40" s="124"/>
      <c r="J40" s="124"/>
      <c r="K40" s="124"/>
      <c r="L40" s="124"/>
      <c r="M40" s="124"/>
      <c r="N40" s="124"/>
      <c r="O40" s="73"/>
      <c r="P40" s="73"/>
      <c r="Q40" s="4"/>
      <c r="R40" s="4"/>
      <c r="S40" s="124"/>
      <c r="T40" s="51"/>
      <c r="U40" s="61"/>
    </row>
    <row r="41" spans="1:21" s="52" customFormat="1" x14ac:dyDescent="0.25">
      <c r="A41" s="124"/>
      <c r="B41" s="124" t="s">
        <v>1285</v>
      </c>
      <c r="C41" s="124" t="s">
        <v>1182</v>
      </c>
      <c r="D41" s="124"/>
      <c r="E41" s="124"/>
      <c r="F41" s="124"/>
      <c r="G41" s="124"/>
      <c r="H41" s="124"/>
      <c r="I41" s="124"/>
      <c r="J41" s="124"/>
      <c r="K41" s="124"/>
      <c r="L41" s="124"/>
      <c r="M41" s="124"/>
      <c r="N41" s="124"/>
      <c r="O41" s="73"/>
      <c r="P41" s="73"/>
      <c r="Q41" s="4"/>
      <c r="R41" s="4"/>
      <c r="S41" s="329"/>
      <c r="T41" s="51"/>
      <c r="U41" s="61"/>
    </row>
    <row r="42" spans="1:21" s="52" customFormat="1" x14ac:dyDescent="0.25">
      <c r="A42" s="124"/>
      <c r="B42" s="124" t="s">
        <v>1285</v>
      </c>
      <c r="C42" s="124" t="s">
        <v>1182</v>
      </c>
      <c r="D42" s="124"/>
      <c r="E42" s="124"/>
      <c r="F42" s="124"/>
      <c r="G42" s="124"/>
      <c r="H42" s="124"/>
      <c r="I42" s="124"/>
      <c r="J42" s="124"/>
      <c r="K42" s="124"/>
      <c r="L42" s="124"/>
      <c r="M42" s="124"/>
      <c r="N42" s="124"/>
      <c r="O42" s="73"/>
      <c r="P42" s="73"/>
      <c r="Q42" s="4"/>
      <c r="R42" s="4"/>
      <c r="S42" s="124"/>
      <c r="T42" s="51"/>
      <c r="U42" s="61"/>
    </row>
    <row r="43" spans="1:21" s="52" customFormat="1" x14ac:dyDescent="0.25">
      <c r="A43" s="124"/>
      <c r="B43" s="124" t="s">
        <v>1269</v>
      </c>
      <c r="C43" s="124" t="s">
        <v>741</v>
      </c>
      <c r="D43" s="124"/>
      <c r="E43" s="124"/>
      <c r="F43" s="124"/>
      <c r="G43" s="124"/>
      <c r="H43" s="124"/>
      <c r="I43" s="124"/>
      <c r="J43" s="124"/>
      <c r="K43" s="124"/>
      <c r="L43" s="124"/>
      <c r="M43" s="124"/>
      <c r="N43" s="124"/>
      <c r="O43" s="73"/>
      <c r="P43" s="73"/>
      <c r="Q43" s="4"/>
      <c r="R43" s="4"/>
      <c r="S43" s="124"/>
      <c r="T43" s="51"/>
      <c r="U43" s="61"/>
    </row>
    <row r="44" spans="1:21" s="52" customFormat="1" x14ac:dyDescent="0.25">
      <c r="A44" s="124"/>
      <c r="B44" s="124" t="s">
        <v>1269</v>
      </c>
      <c r="C44" s="124" t="s">
        <v>741</v>
      </c>
      <c r="D44" s="124"/>
      <c r="E44" s="124"/>
      <c r="F44" s="124"/>
      <c r="G44" s="124"/>
      <c r="H44" s="124"/>
      <c r="I44" s="124"/>
      <c r="J44" s="124"/>
      <c r="K44" s="124"/>
      <c r="L44" s="124"/>
      <c r="M44" s="124"/>
      <c r="N44" s="124"/>
      <c r="O44" s="73"/>
      <c r="P44" s="73"/>
      <c r="Q44" s="4"/>
      <c r="R44" s="4"/>
      <c r="S44" s="124"/>
      <c r="T44" s="51"/>
      <c r="U44" s="61"/>
    </row>
    <row r="45" spans="1:21" s="52" customFormat="1" x14ac:dyDescent="0.25">
      <c r="A45" s="124"/>
      <c r="B45" s="124" t="s">
        <v>1269</v>
      </c>
      <c r="C45" s="124" t="s">
        <v>741</v>
      </c>
      <c r="D45" s="124"/>
      <c r="E45" s="124"/>
      <c r="F45" s="124"/>
      <c r="G45" s="124"/>
      <c r="H45" s="124"/>
      <c r="I45" s="124"/>
      <c r="J45" s="124"/>
      <c r="K45" s="124"/>
      <c r="L45" s="124"/>
      <c r="M45" s="124"/>
      <c r="N45" s="124"/>
      <c r="O45" s="73"/>
      <c r="P45" s="73"/>
      <c r="Q45" s="4"/>
      <c r="R45" s="4"/>
      <c r="S45" s="124"/>
      <c r="T45" s="51"/>
      <c r="U45" s="61"/>
    </row>
    <row r="46" spans="1:21" s="52" customFormat="1" x14ac:dyDescent="0.25">
      <c r="A46" s="124"/>
      <c r="B46" s="124" t="s">
        <v>1269</v>
      </c>
      <c r="C46" s="124" t="s">
        <v>741</v>
      </c>
      <c r="D46" s="124"/>
      <c r="E46" s="124"/>
      <c r="F46" s="124"/>
      <c r="G46" s="124"/>
      <c r="H46" s="124"/>
      <c r="I46" s="124"/>
      <c r="J46" s="124"/>
      <c r="K46" s="124"/>
      <c r="L46" s="124"/>
      <c r="M46" s="124"/>
      <c r="N46" s="124"/>
      <c r="O46" s="73"/>
      <c r="P46" s="73"/>
      <c r="Q46" s="4"/>
      <c r="R46" s="4"/>
      <c r="S46" s="124"/>
      <c r="T46" s="51"/>
      <c r="U46" s="61"/>
    </row>
    <row r="47" spans="1:21" s="52" customFormat="1" x14ac:dyDescent="0.25">
      <c r="A47" s="124"/>
      <c r="B47" s="124" t="s">
        <v>1269</v>
      </c>
      <c r="C47" s="124" t="s">
        <v>741</v>
      </c>
      <c r="D47" s="124"/>
      <c r="E47" s="124"/>
      <c r="F47" s="124"/>
      <c r="G47" s="124"/>
      <c r="H47" s="124"/>
      <c r="I47" s="124"/>
      <c r="J47" s="124"/>
      <c r="K47" s="124"/>
      <c r="L47" s="124"/>
      <c r="M47" s="124"/>
      <c r="N47" s="124"/>
      <c r="O47" s="73"/>
      <c r="P47" s="73"/>
      <c r="Q47" s="4"/>
      <c r="R47" s="4"/>
      <c r="S47" s="124"/>
      <c r="T47" s="51"/>
      <c r="U47" s="61"/>
    </row>
    <row r="48" spans="1:21" s="52" customFormat="1" x14ac:dyDescent="0.25">
      <c r="A48" s="124"/>
      <c r="B48" s="124" t="s">
        <v>1285</v>
      </c>
      <c r="C48" s="124" t="s">
        <v>1204</v>
      </c>
      <c r="D48" s="124"/>
      <c r="E48" s="124"/>
      <c r="F48" s="124"/>
      <c r="G48" s="124"/>
      <c r="H48" s="124"/>
      <c r="I48" s="124"/>
      <c r="J48" s="124"/>
      <c r="K48" s="124"/>
      <c r="L48" s="124"/>
      <c r="M48" s="124"/>
      <c r="N48" s="124"/>
      <c r="O48" s="73"/>
      <c r="P48" s="73"/>
      <c r="Q48" s="4"/>
      <c r="R48" s="4"/>
      <c r="S48" s="124"/>
      <c r="T48" s="51"/>
      <c r="U48" s="61"/>
    </row>
    <row r="49" spans="1:21" s="52" customFormat="1" x14ac:dyDescent="0.25">
      <c r="A49" s="124"/>
      <c r="B49" s="124" t="s">
        <v>1285</v>
      </c>
      <c r="C49" s="124" t="s">
        <v>1204</v>
      </c>
      <c r="D49" s="124"/>
      <c r="E49" s="124"/>
      <c r="F49" s="124"/>
      <c r="G49" s="124"/>
      <c r="H49" s="124"/>
      <c r="I49" s="124"/>
      <c r="J49" s="124"/>
      <c r="K49" s="124"/>
      <c r="L49" s="124"/>
      <c r="M49" s="124"/>
      <c r="N49" s="124"/>
      <c r="O49" s="73"/>
      <c r="P49" s="73"/>
      <c r="Q49" s="4"/>
      <c r="R49" s="4"/>
      <c r="S49" s="124"/>
      <c r="T49" s="51"/>
      <c r="U49" s="61"/>
    </row>
    <row r="50" spans="1:21" s="52" customFormat="1" x14ac:dyDescent="0.25">
      <c r="A50" s="124"/>
      <c r="B50" s="124" t="s">
        <v>1285</v>
      </c>
      <c r="C50" s="124" t="s">
        <v>1204</v>
      </c>
      <c r="D50" s="124"/>
      <c r="E50" s="124"/>
      <c r="F50" s="124"/>
      <c r="G50" s="124"/>
      <c r="H50" s="124"/>
      <c r="I50" s="124"/>
      <c r="J50" s="124"/>
      <c r="K50" s="124"/>
      <c r="L50" s="124"/>
      <c r="M50" s="124"/>
      <c r="N50" s="124"/>
      <c r="O50" s="73"/>
      <c r="P50" s="73"/>
      <c r="Q50" s="4"/>
      <c r="R50" s="4"/>
      <c r="S50" s="124"/>
      <c r="T50" s="51"/>
      <c r="U50" s="61"/>
    </row>
    <row r="51" spans="1:21" s="52" customFormat="1" x14ac:dyDescent="0.25">
      <c r="A51" s="124"/>
      <c r="B51" s="124" t="s">
        <v>1285</v>
      </c>
      <c r="C51" s="124" t="s">
        <v>1204</v>
      </c>
      <c r="D51" s="124"/>
      <c r="E51" s="124"/>
      <c r="F51" s="124"/>
      <c r="G51" s="124"/>
      <c r="H51" s="124"/>
      <c r="I51" s="124"/>
      <c r="J51" s="124"/>
      <c r="K51" s="124"/>
      <c r="L51" s="124"/>
      <c r="M51" s="124"/>
      <c r="N51" s="124"/>
      <c r="O51" s="73"/>
      <c r="P51" s="73"/>
      <c r="Q51" s="4"/>
      <c r="R51" s="4"/>
      <c r="S51" s="124"/>
      <c r="T51" s="51"/>
      <c r="U51" s="61"/>
    </row>
    <row r="52" spans="1:21" s="52" customFormat="1" x14ac:dyDescent="0.25">
      <c r="A52" s="124"/>
      <c r="B52" s="124" t="s">
        <v>1285</v>
      </c>
      <c r="C52" s="124" t="s">
        <v>1204</v>
      </c>
      <c r="D52" s="124"/>
      <c r="E52" s="124"/>
      <c r="F52" s="124"/>
      <c r="G52" s="124"/>
      <c r="H52" s="124"/>
      <c r="I52" s="124"/>
      <c r="J52" s="124"/>
      <c r="K52" s="124"/>
      <c r="L52" s="124"/>
      <c r="M52" s="124"/>
      <c r="N52" s="124"/>
      <c r="O52" s="73"/>
      <c r="P52" s="73"/>
      <c r="Q52" s="4"/>
      <c r="R52" s="4"/>
      <c r="S52" s="124"/>
      <c r="T52" s="51"/>
      <c r="U52" s="61"/>
    </row>
    <row r="53" spans="1:21" s="52" customFormat="1" x14ac:dyDescent="0.25">
      <c r="A53" s="124"/>
      <c r="B53" s="124" t="s">
        <v>1285</v>
      </c>
      <c r="C53" s="124" t="s">
        <v>1204</v>
      </c>
      <c r="D53" s="124"/>
      <c r="E53" s="124"/>
      <c r="F53" s="124"/>
      <c r="G53" s="124"/>
      <c r="H53" s="124"/>
      <c r="I53" s="124"/>
      <c r="J53" s="124"/>
      <c r="K53" s="124"/>
      <c r="L53" s="124"/>
      <c r="M53" s="124"/>
      <c r="N53" s="124"/>
      <c r="O53" s="73"/>
      <c r="P53" s="73"/>
      <c r="Q53" s="4"/>
      <c r="R53" s="4"/>
      <c r="S53" s="124"/>
      <c r="T53" s="51"/>
      <c r="U53" s="61"/>
    </row>
    <row r="54" spans="1:21" s="52" customFormat="1" x14ac:dyDescent="0.25">
      <c r="A54" s="124"/>
      <c r="B54" s="124" t="s">
        <v>1286</v>
      </c>
      <c r="C54" s="124" t="s">
        <v>1159</v>
      </c>
      <c r="D54" s="124"/>
      <c r="E54" s="124"/>
      <c r="F54" s="124"/>
      <c r="G54" s="124"/>
      <c r="H54" s="124"/>
      <c r="I54" s="124"/>
      <c r="J54" s="124"/>
      <c r="K54" s="124"/>
      <c r="L54" s="124"/>
      <c r="M54" s="124"/>
      <c r="N54" s="124"/>
      <c r="O54" s="73"/>
      <c r="P54" s="73"/>
      <c r="Q54" s="4"/>
      <c r="R54" s="4"/>
      <c r="S54" s="124"/>
      <c r="T54" s="51"/>
      <c r="U54" s="61"/>
    </row>
    <row r="55" spans="1:21" s="52" customFormat="1" x14ac:dyDescent="0.25">
      <c r="A55" s="124"/>
      <c r="B55" s="124" t="s">
        <v>1286</v>
      </c>
      <c r="C55" s="124" t="s">
        <v>1159</v>
      </c>
      <c r="D55" s="124"/>
      <c r="E55" s="124"/>
      <c r="F55" s="124"/>
      <c r="G55" s="124"/>
      <c r="H55" s="124"/>
      <c r="I55" s="124"/>
      <c r="J55" s="124"/>
      <c r="K55" s="124"/>
      <c r="L55" s="124"/>
      <c r="M55" s="124"/>
      <c r="N55" s="124"/>
      <c r="O55" s="73"/>
      <c r="P55" s="73"/>
      <c r="Q55" s="4"/>
      <c r="R55" s="4"/>
      <c r="S55" s="124"/>
      <c r="T55" s="51"/>
      <c r="U55" s="61"/>
    </row>
    <row r="56" spans="1:21" s="52" customFormat="1" x14ac:dyDescent="0.25">
      <c r="A56" s="124"/>
      <c r="B56" s="124" t="s">
        <v>1269</v>
      </c>
      <c r="C56" s="124" t="s">
        <v>1159</v>
      </c>
      <c r="D56" s="124"/>
      <c r="E56" s="124"/>
      <c r="F56" s="124"/>
      <c r="G56" s="124"/>
      <c r="H56" s="124"/>
      <c r="I56" s="124"/>
      <c r="J56" s="124"/>
      <c r="K56" s="124"/>
      <c r="L56" s="124"/>
      <c r="M56" s="124"/>
      <c r="N56" s="124"/>
      <c r="O56" s="73"/>
      <c r="P56" s="73"/>
      <c r="Q56" s="4"/>
      <c r="R56" s="4"/>
      <c r="S56" s="124"/>
      <c r="T56" s="51"/>
      <c r="U56" s="61"/>
    </row>
    <row r="57" spans="1:21" s="52" customFormat="1" x14ac:dyDescent="0.25">
      <c r="A57" s="124"/>
      <c r="B57" s="124" t="s">
        <v>1269</v>
      </c>
      <c r="C57" s="124" t="s">
        <v>1159</v>
      </c>
      <c r="D57" s="124"/>
      <c r="E57" s="124"/>
      <c r="F57" s="124"/>
      <c r="G57" s="124"/>
      <c r="H57" s="124"/>
      <c r="I57" s="124"/>
      <c r="J57" s="124"/>
      <c r="K57" s="124"/>
      <c r="L57" s="124"/>
      <c r="M57" s="124"/>
      <c r="N57" s="124"/>
      <c r="O57" s="73"/>
      <c r="P57" s="73"/>
      <c r="Q57" s="4"/>
      <c r="R57" s="4"/>
      <c r="S57" s="124"/>
      <c r="T57" s="51"/>
      <c r="U57" s="61"/>
    </row>
    <row r="58" spans="1:21" s="52" customFormat="1" x14ac:dyDescent="0.25">
      <c r="A58" s="124"/>
      <c r="B58" s="124" t="s">
        <v>1269</v>
      </c>
      <c r="C58" s="124" t="s">
        <v>1184</v>
      </c>
      <c r="D58" s="124"/>
      <c r="E58" s="124"/>
      <c r="F58" s="124"/>
      <c r="G58" s="124"/>
      <c r="H58" s="124"/>
      <c r="I58" s="124"/>
      <c r="J58" s="124"/>
      <c r="K58" s="124"/>
      <c r="L58" s="124"/>
      <c r="M58" s="124"/>
      <c r="N58" s="124"/>
      <c r="O58" s="73"/>
      <c r="P58" s="73"/>
      <c r="Q58" s="4"/>
      <c r="R58" s="4"/>
      <c r="S58" s="124"/>
      <c r="T58" s="51"/>
      <c r="U58" s="61"/>
    </row>
    <row r="59" spans="1:21" s="52" customFormat="1" x14ac:dyDescent="0.25">
      <c r="A59" s="124"/>
      <c r="B59" s="124" t="s">
        <v>1269</v>
      </c>
      <c r="C59" s="124" t="s">
        <v>1184</v>
      </c>
      <c r="D59" s="124"/>
      <c r="E59" s="124"/>
      <c r="F59" s="124"/>
      <c r="G59" s="124"/>
      <c r="H59" s="124"/>
      <c r="I59" s="124"/>
      <c r="J59" s="124"/>
      <c r="K59" s="124"/>
      <c r="L59" s="124"/>
      <c r="M59" s="124"/>
      <c r="N59" s="124"/>
      <c r="O59" s="73"/>
      <c r="P59" s="73"/>
      <c r="Q59" s="4"/>
      <c r="R59" s="4"/>
      <c r="S59" s="124"/>
      <c r="T59" s="51"/>
      <c r="U59" s="61"/>
    </row>
    <row r="60" spans="1:21" s="52" customFormat="1" x14ac:dyDescent="0.25">
      <c r="A60" s="124"/>
      <c r="B60" s="124" t="s">
        <v>1269</v>
      </c>
      <c r="C60" s="124" t="s">
        <v>962</v>
      </c>
      <c r="D60" s="124"/>
      <c r="E60" s="124"/>
      <c r="F60" s="124"/>
      <c r="G60" s="124"/>
      <c r="H60" s="124"/>
      <c r="I60" s="124"/>
      <c r="J60" s="124"/>
      <c r="K60" s="124"/>
      <c r="L60" s="124"/>
      <c r="M60" s="124"/>
      <c r="N60" s="124"/>
      <c r="O60" s="73"/>
      <c r="P60" s="73"/>
      <c r="Q60" s="4"/>
      <c r="R60" s="4"/>
      <c r="S60" s="124"/>
      <c r="T60" s="51"/>
      <c r="U60" s="61"/>
    </row>
    <row r="61" spans="1:21" s="52" customFormat="1" x14ac:dyDescent="0.25">
      <c r="A61" s="124"/>
      <c r="B61" s="124" t="s">
        <v>1269</v>
      </c>
      <c r="C61" s="124" t="s">
        <v>962</v>
      </c>
      <c r="D61" s="124"/>
      <c r="E61" s="124"/>
      <c r="F61" s="124"/>
      <c r="G61" s="124"/>
      <c r="H61" s="124"/>
      <c r="I61" s="124"/>
      <c r="J61" s="124"/>
      <c r="K61" s="124"/>
      <c r="L61" s="124"/>
      <c r="M61" s="124"/>
      <c r="N61" s="124"/>
      <c r="O61" s="73"/>
      <c r="P61" s="73"/>
      <c r="Q61" s="4"/>
      <c r="R61" s="4"/>
      <c r="S61" s="124"/>
      <c r="T61" s="51"/>
      <c r="U61" s="61"/>
    </row>
    <row r="62" spans="1:21" s="52" customFormat="1" x14ac:dyDescent="0.25">
      <c r="A62" s="124"/>
      <c r="B62" s="124" t="s">
        <v>1269</v>
      </c>
      <c r="C62" s="124" t="s">
        <v>1056</v>
      </c>
      <c r="D62" s="124"/>
      <c r="E62" s="124"/>
      <c r="F62" s="124"/>
      <c r="G62" s="124"/>
      <c r="H62" s="124"/>
      <c r="I62" s="124"/>
      <c r="J62" s="124"/>
      <c r="K62" s="124"/>
      <c r="L62" s="124"/>
      <c r="M62" s="124"/>
      <c r="N62" s="124"/>
      <c r="O62" s="73"/>
      <c r="P62" s="73"/>
      <c r="Q62" s="4"/>
      <c r="R62" s="4"/>
      <c r="S62" s="124"/>
      <c r="T62" s="51"/>
      <c r="U62" s="61"/>
    </row>
    <row r="63" spans="1:21" s="52" customFormat="1" x14ac:dyDescent="0.25">
      <c r="A63" s="124"/>
      <c r="B63" s="124" t="s">
        <v>1269</v>
      </c>
      <c r="C63" s="124" t="s">
        <v>1056</v>
      </c>
      <c r="D63" s="124"/>
      <c r="E63" s="124"/>
      <c r="F63" s="124"/>
      <c r="G63" s="124"/>
      <c r="H63" s="124"/>
      <c r="I63" s="124"/>
      <c r="J63" s="124"/>
      <c r="K63" s="124"/>
      <c r="L63" s="124"/>
      <c r="M63" s="124"/>
      <c r="N63" s="124"/>
      <c r="O63" s="73"/>
      <c r="P63" s="73"/>
      <c r="Q63" s="4"/>
      <c r="R63" s="4"/>
      <c r="S63" s="124"/>
      <c r="T63" s="51"/>
      <c r="U63" s="61"/>
    </row>
    <row r="64" spans="1:21" s="52" customFormat="1" x14ac:dyDescent="0.25">
      <c r="A64" s="124"/>
      <c r="B64" s="48"/>
      <c r="C64" s="48"/>
      <c r="D64" s="48"/>
      <c r="E64" s="48"/>
      <c r="F64" s="48"/>
      <c r="G64" s="48"/>
      <c r="H64" s="48"/>
      <c r="I64" s="48"/>
      <c r="J64" s="48"/>
      <c r="K64" s="48"/>
      <c r="L64" s="48"/>
      <c r="M64" s="48"/>
      <c r="N64" s="48"/>
      <c r="O64" s="73"/>
      <c r="P64" s="73"/>
      <c r="Q64" s="4"/>
      <c r="R64" s="4"/>
      <c r="S64" s="124"/>
      <c r="T64" s="51"/>
      <c r="U64" s="61"/>
    </row>
    <row r="65" spans="1:21" s="52" customFormat="1" x14ac:dyDescent="0.25">
      <c r="A65" s="124"/>
      <c r="B65" s="48"/>
      <c r="C65" s="48"/>
      <c r="D65" s="48"/>
      <c r="E65" s="48"/>
      <c r="F65" s="48"/>
      <c r="G65" s="48"/>
      <c r="H65" s="48"/>
      <c r="I65" s="48"/>
      <c r="J65" s="48"/>
      <c r="K65" s="48"/>
      <c r="L65" s="48"/>
      <c r="M65" s="48"/>
      <c r="N65" s="48"/>
      <c r="O65" s="73"/>
      <c r="P65" s="73"/>
      <c r="Q65" s="4"/>
      <c r="R65" s="4"/>
      <c r="S65" s="124"/>
      <c r="T65" s="51"/>
      <c r="U65" s="61"/>
    </row>
    <row r="66" spans="1:21" s="52" customFormat="1" x14ac:dyDescent="0.25">
      <c r="A66" s="124"/>
      <c r="B66" s="48"/>
      <c r="C66" s="48"/>
      <c r="D66" s="48"/>
      <c r="E66" s="48"/>
      <c r="F66" s="48"/>
      <c r="G66" s="48"/>
      <c r="H66" s="48"/>
      <c r="I66" s="48"/>
      <c r="J66" s="48"/>
      <c r="K66" s="48"/>
      <c r="L66" s="48"/>
      <c r="M66" s="48"/>
      <c r="N66" s="48"/>
      <c r="O66" s="73"/>
      <c r="P66" s="73"/>
      <c r="Q66" s="4"/>
      <c r="R66" s="4"/>
      <c r="S66" s="124"/>
      <c r="T66" s="51"/>
      <c r="U66" s="61"/>
    </row>
    <row r="67" spans="1:21" s="52" customFormat="1" x14ac:dyDescent="0.25">
      <c r="A67" s="124"/>
      <c r="B67" s="48"/>
      <c r="C67" s="48"/>
      <c r="D67" s="48"/>
      <c r="E67" s="48"/>
      <c r="F67" s="48"/>
      <c r="G67" s="48"/>
      <c r="H67" s="48"/>
      <c r="I67" s="48"/>
      <c r="J67" s="48"/>
      <c r="K67" s="48"/>
      <c r="L67" s="48"/>
      <c r="M67" s="48"/>
      <c r="N67" s="48"/>
      <c r="O67" s="73"/>
      <c r="P67" s="73"/>
      <c r="Q67" s="4"/>
      <c r="R67" s="4"/>
      <c r="S67" s="124"/>
      <c r="T67" s="51"/>
      <c r="U67" s="61"/>
    </row>
    <row r="68" spans="1:21" s="52" customFormat="1" x14ac:dyDescent="0.25">
      <c r="A68" s="124"/>
      <c r="B68" s="48"/>
      <c r="C68" s="48"/>
      <c r="D68" s="48"/>
      <c r="E68" s="48"/>
      <c r="F68" s="48"/>
      <c r="G68" s="48"/>
      <c r="H68" s="48"/>
      <c r="I68" s="48"/>
      <c r="J68" s="48"/>
      <c r="K68" s="48"/>
      <c r="L68" s="48"/>
      <c r="M68" s="48"/>
      <c r="N68" s="48"/>
      <c r="O68" s="73"/>
      <c r="P68" s="73"/>
      <c r="Q68" s="4"/>
      <c r="R68" s="4"/>
      <c r="S68" s="124"/>
      <c r="T68" s="51"/>
      <c r="U68" s="61"/>
    </row>
    <row r="69" spans="1:21" s="52" customFormat="1" x14ac:dyDescent="0.25">
      <c r="A69" s="124"/>
      <c r="B69" s="124"/>
      <c r="C69" s="124"/>
      <c r="D69" s="124"/>
      <c r="E69" s="124"/>
      <c r="F69" s="124"/>
      <c r="G69" s="124"/>
      <c r="H69" s="124"/>
      <c r="I69" s="124"/>
      <c r="J69" s="124"/>
      <c r="K69" s="124"/>
      <c r="L69" s="124"/>
      <c r="M69" s="124"/>
      <c r="N69" s="124"/>
      <c r="O69" s="73"/>
      <c r="P69" s="73"/>
      <c r="Q69" s="4"/>
      <c r="R69" s="4"/>
      <c r="S69" s="124"/>
      <c r="T69" s="51"/>
      <c r="U69" s="61"/>
    </row>
    <row r="70" spans="1:21" s="52" customFormat="1" x14ac:dyDescent="0.25">
      <c r="A70" s="60">
        <v>44540.418645833342</v>
      </c>
      <c r="B70" s="124"/>
      <c r="C70" s="124"/>
      <c r="D70" s="124"/>
      <c r="E70" s="124"/>
      <c r="F70" s="124"/>
      <c r="G70" s="124"/>
      <c r="H70" s="124"/>
      <c r="I70" s="124"/>
      <c r="J70" s="124"/>
      <c r="K70" s="124"/>
      <c r="L70" s="124"/>
      <c r="M70" s="124"/>
      <c r="N70" s="124"/>
      <c r="O70" s="73"/>
      <c r="P70" s="73"/>
      <c r="Q70" s="4"/>
      <c r="R70" s="4"/>
      <c r="S70" s="124"/>
      <c r="T70" s="51"/>
      <c r="U70" s="61"/>
    </row>
    <row r="71" spans="1:21" s="52" customFormat="1" x14ac:dyDescent="0.25">
      <c r="A71" s="2"/>
      <c r="B71" s="2"/>
      <c r="C71" s="2"/>
      <c r="D71" s="2"/>
      <c r="E71" s="44"/>
      <c r="F71" s="4"/>
      <c r="G71" s="79"/>
      <c r="H71" s="72"/>
      <c r="I71" s="72"/>
      <c r="J71" s="79"/>
      <c r="K71" s="72"/>
      <c r="L71" s="72"/>
      <c r="M71" s="72"/>
      <c r="N71" s="73"/>
      <c r="O71" s="73"/>
      <c r="P71" s="73"/>
      <c r="Q71" s="4"/>
      <c r="R71" s="4"/>
      <c r="S71" s="124"/>
      <c r="T71" s="51"/>
      <c r="U71" s="61"/>
    </row>
    <row r="72" spans="1:21" s="52" customFormat="1" x14ac:dyDescent="0.25">
      <c r="A72" s="2"/>
      <c r="B72" s="2"/>
      <c r="C72" s="2"/>
      <c r="D72" s="2"/>
      <c r="E72" s="44"/>
      <c r="F72" s="4"/>
      <c r="G72" s="79"/>
      <c r="H72" s="72"/>
      <c r="I72" s="72"/>
      <c r="J72" s="79"/>
      <c r="K72" s="72"/>
      <c r="L72" s="72"/>
      <c r="M72" s="72"/>
      <c r="N72" s="73"/>
      <c r="O72" s="73"/>
      <c r="P72" s="73"/>
      <c r="Q72" s="4"/>
      <c r="R72" s="4"/>
      <c r="S72" s="124"/>
      <c r="T72" s="51"/>
      <c r="U72" s="61"/>
    </row>
    <row r="73" spans="1:21" s="52" customFormat="1" x14ac:dyDescent="0.25">
      <c r="A73" s="124"/>
      <c r="B73" s="124"/>
      <c r="C73" s="124"/>
      <c r="D73" s="124"/>
      <c r="E73" s="124"/>
      <c r="F73" s="124"/>
      <c r="G73" s="124"/>
      <c r="H73" s="124"/>
      <c r="I73" s="124"/>
      <c r="J73" s="124"/>
      <c r="K73" s="124"/>
      <c r="L73" s="124"/>
      <c r="M73" s="124"/>
      <c r="N73" s="124"/>
      <c r="O73" s="73"/>
      <c r="P73" s="73"/>
      <c r="Q73" s="4"/>
      <c r="R73" s="4"/>
      <c r="S73" s="124"/>
      <c r="T73" s="51"/>
      <c r="U73" s="61"/>
    </row>
    <row r="74" spans="1:21" s="52" customFormat="1" x14ac:dyDescent="0.25">
      <c r="A74" s="60"/>
      <c r="B74" s="124"/>
      <c r="C74" s="124"/>
      <c r="D74" s="124"/>
      <c r="E74" s="124"/>
      <c r="F74" s="124"/>
      <c r="G74" s="124"/>
      <c r="H74" s="124"/>
      <c r="I74" s="124"/>
      <c r="J74" s="124"/>
      <c r="K74" s="124"/>
      <c r="L74" s="124"/>
      <c r="M74" s="124"/>
      <c r="N74" s="124"/>
      <c r="O74" s="73"/>
      <c r="P74" s="73"/>
      <c r="Q74" s="4"/>
      <c r="R74" s="4"/>
      <c r="S74" s="124"/>
      <c r="T74" s="51"/>
      <c r="U74" s="61"/>
    </row>
    <row r="75" spans="1:21" s="52" customFormat="1" x14ac:dyDescent="0.25">
      <c r="A75" s="60"/>
      <c r="B75" s="124"/>
      <c r="C75" s="124"/>
      <c r="D75" s="124"/>
      <c r="E75" s="124"/>
      <c r="F75" s="124"/>
      <c r="G75" s="124"/>
      <c r="H75" s="124"/>
      <c r="I75" s="124"/>
      <c r="J75" s="124"/>
      <c r="K75" s="124"/>
      <c r="L75" s="124"/>
      <c r="M75" s="124"/>
      <c r="N75" s="124"/>
      <c r="O75" s="73"/>
      <c r="P75" s="73"/>
      <c r="Q75" s="4"/>
      <c r="R75" s="4"/>
      <c r="S75" s="124"/>
      <c r="T75" s="51"/>
      <c r="U75" s="61"/>
    </row>
    <row r="76" spans="1:21" s="52" customFormat="1" x14ac:dyDescent="0.25">
      <c r="A76" s="60"/>
      <c r="B76" s="124"/>
      <c r="C76" s="124"/>
      <c r="D76" s="124"/>
      <c r="E76" s="124"/>
      <c r="F76" s="124"/>
      <c r="G76" s="124"/>
      <c r="H76" s="124"/>
      <c r="I76" s="124"/>
      <c r="J76" s="124"/>
      <c r="K76" s="124"/>
      <c r="L76" s="124"/>
      <c r="M76" s="124"/>
      <c r="N76" s="124"/>
      <c r="O76" s="73"/>
      <c r="P76" s="73"/>
      <c r="Q76" s="4"/>
      <c r="R76" s="4"/>
      <c r="S76" s="124"/>
      <c r="T76" s="51"/>
      <c r="U76" s="61"/>
    </row>
    <row r="77" spans="1:21" s="52" customFormat="1" x14ac:dyDescent="0.25">
      <c r="A77" s="60"/>
      <c r="B77" s="124"/>
      <c r="C77" s="124"/>
      <c r="D77" s="124"/>
      <c r="E77" s="124"/>
      <c r="F77" s="124"/>
      <c r="G77" s="124"/>
      <c r="H77" s="124"/>
      <c r="I77" s="124"/>
      <c r="J77" s="124"/>
      <c r="K77" s="124"/>
      <c r="L77" s="124"/>
      <c r="M77" s="124"/>
      <c r="N77" s="124"/>
      <c r="O77" s="73"/>
      <c r="P77" s="73"/>
      <c r="Q77" s="4"/>
      <c r="R77" s="4"/>
      <c r="S77" s="124"/>
      <c r="T77" s="51"/>
      <c r="U77" s="61"/>
    </row>
    <row r="78" spans="1:21" s="52" customFormat="1" x14ac:dyDescent="0.25">
      <c r="A78" s="60"/>
      <c r="B78" s="124"/>
      <c r="C78" s="124"/>
      <c r="D78" s="124"/>
      <c r="E78" s="124"/>
      <c r="F78" s="124"/>
      <c r="G78" s="124"/>
      <c r="H78" s="124"/>
      <c r="I78" s="124"/>
      <c r="J78" s="124"/>
      <c r="K78" s="124"/>
      <c r="L78" s="124"/>
      <c r="M78" s="124"/>
      <c r="N78" s="124"/>
      <c r="O78" s="73"/>
      <c r="P78" s="73"/>
      <c r="Q78" s="4"/>
      <c r="R78" s="4"/>
      <c r="S78" s="124"/>
      <c r="T78" s="51"/>
      <c r="U78" s="61"/>
    </row>
    <row r="79" spans="1:21" s="52" customFormat="1" x14ac:dyDescent="0.25">
      <c r="A79" s="60"/>
      <c r="B79" s="124"/>
      <c r="C79" s="124"/>
      <c r="D79" s="124"/>
      <c r="E79" s="124"/>
      <c r="F79" s="124"/>
      <c r="G79" s="124"/>
      <c r="H79" s="124"/>
      <c r="I79" s="124"/>
      <c r="J79" s="124"/>
      <c r="K79" s="124"/>
      <c r="L79" s="124"/>
      <c r="M79" s="124"/>
      <c r="N79" s="124"/>
      <c r="O79" s="73"/>
      <c r="P79" s="73"/>
      <c r="Q79" s="4"/>
      <c r="R79" s="4"/>
      <c r="S79" s="124"/>
      <c r="T79" s="51"/>
      <c r="U79" s="61"/>
    </row>
    <row r="80" spans="1:21" s="52" customFormat="1" x14ac:dyDescent="0.25">
      <c r="A80" s="60"/>
      <c r="B80" s="124"/>
      <c r="C80" s="124"/>
      <c r="D80" s="124"/>
      <c r="E80" s="124"/>
      <c r="F80" s="124"/>
      <c r="G80" s="124"/>
      <c r="H80" s="124"/>
      <c r="I80" s="124"/>
      <c r="J80" s="124"/>
      <c r="K80" s="124"/>
      <c r="L80" s="124"/>
      <c r="M80" s="124"/>
      <c r="N80" s="124"/>
      <c r="O80" s="73"/>
      <c r="P80" s="73"/>
      <c r="Q80" s="4"/>
      <c r="R80" s="4"/>
      <c r="S80" s="124"/>
      <c r="T80" s="51"/>
      <c r="U80" s="61"/>
    </row>
    <row r="81" spans="1:21" s="52" customFormat="1" x14ac:dyDescent="0.25">
      <c r="A81" s="60"/>
      <c r="B81" s="124"/>
      <c r="C81" s="124"/>
      <c r="D81" s="124"/>
      <c r="E81" s="124"/>
      <c r="F81" s="124"/>
      <c r="G81" s="124"/>
      <c r="H81" s="124"/>
      <c r="I81" s="124"/>
      <c r="J81" s="124"/>
      <c r="K81" s="124"/>
      <c r="L81" s="124"/>
      <c r="M81" s="124"/>
      <c r="N81" s="124"/>
      <c r="O81" s="73"/>
      <c r="P81" s="73"/>
      <c r="Q81" s="4"/>
      <c r="R81" s="4"/>
      <c r="S81" s="124"/>
      <c r="T81" s="51"/>
      <c r="U81" s="61"/>
    </row>
    <row r="82" spans="1:21" s="52" customFormat="1" x14ac:dyDescent="0.25">
      <c r="A82" s="60"/>
      <c r="B82" s="124"/>
      <c r="C82" s="124"/>
      <c r="D82" s="124"/>
      <c r="E82" s="124"/>
      <c r="F82" s="124"/>
      <c r="G82" s="124"/>
      <c r="H82" s="124"/>
      <c r="I82" s="124"/>
      <c r="J82" s="124"/>
      <c r="K82" s="124"/>
      <c r="L82" s="124"/>
      <c r="M82" s="124"/>
      <c r="N82" s="124"/>
      <c r="O82" s="73"/>
      <c r="P82" s="73"/>
      <c r="Q82" s="4"/>
      <c r="R82" s="4"/>
      <c r="S82" s="124"/>
      <c r="T82" s="51"/>
      <c r="U82" s="61"/>
    </row>
    <row r="83" spans="1:21" s="52" customFormat="1" x14ac:dyDescent="0.25">
      <c r="A83" s="60"/>
      <c r="B83" s="124"/>
      <c r="C83" s="124"/>
      <c r="D83" s="124"/>
      <c r="E83" s="124"/>
      <c r="F83" s="124"/>
      <c r="G83" s="124"/>
      <c r="H83" s="124"/>
      <c r="I83" s="124"/>
      <c r="J83" s="124"/>
      <c r="K83" s="124"/>
      <c r="L83" s="124"/>
      <c r="M83" s="124"/>
      <c r="N83" s="124"/>
      <c r="O83" s="73"/>
      <c r="P83" s="73"/>
      <c r="Q83" s="4"/>
      <c r="R83" s="4"/>
      <c r="S83" s="124"/>
      <c r="T83" s="51"/>
      <c r="U83" s="61"/>
    </row>
    <row r="84" spans="1:21" s="52" customFormat="1" x14ac:dyDescent="0.25">
      <c r="A84" s="60"/>
      <c r="B84" s="124"/>
      <c r="C84" s="124"/>
      <c r="D84" s="124"/>
      <c r="E84" s="124"/>
      <c r="F84" s="124"/>
      <c r="G84" s="124"/>
      <c r="H84" s="124"/>
      <c r="I84" s="124"/>
      <c r="J84" s="124"/>
      <c r="K84" s="124"/>
      <c r="L84" s="124"/>
      <c r="M84" s="124"/>
      <c r="N84" s="124"/>
      <c r="O84" s="73"/>
      <c r="P84" s="73"/>
      <c r="Q84" s="4"/>
      <c r="R84" s="4"/>
      <c r="S84" s="124"/>
      <c r="T84" s="51"/>
      <c r="U84" s="61"/>
    </row>
    <row r="85" spans="1:21" s="52" customFormat="1" x14ac:dyDescent="0.25">
      <c r="A85" s="60"/>
      <c r="B85" s="124"/>
      <c r="C85" s="124"/>
      <c r="D85" s="124"/>
      <c r="E85" s="124"/>
      <c r="F85" s="124"/>
      <c r="G85" s="124"/>
      <c r="H85" s="124"/>
      <c r="I85" s="124"/>
      <c r="J85" s="124"/>
      <c r="K85" s="124"/>
      <c r="L85" s="124"/>
      <c r="M85" s="124"/>
      <c r="N85" s="124"/>
      <c r="O85" s="73"/>
      <c r="P85" s="73"/>
      <c r="Q85" s="4"/>
      <c r="R85" s="4"/>
      <c r="S85" s="124"/>
      <c r="T85" s="51"/>
      <c r="U85" s="61"/>
    </row>
    <row r="86" spans="1:21" s="52" customFormat="1" x14ac:dyDescent="0.25">
      <c r="A86" s="60"/>
      <c r="B86" s="124"/>
      <c r="C86" s="124"/>
      <c r="D86" s="124"/>
      <c r="E86" s="124"/>
      <c r="F86" s="124"/>
      <c r="G86" s="124"/>
      <c r="H86" s="124"/>
      <c r="I86" s="124"/>
      <c r="J86" s="124"/>
      <c r="K86" s="124"/>
      <c r="L86" s="124"/>
      <c r="M86" s="124"/>
      <c r="N86" s="124"/>
      <c r="O86" s="73"/>
      <c r="P86" s="73"/>
      <c r="Q86" s="4"/>
      <c r="R86" s="4"/>
      <c r="S86" s="124"/>
      <c r="T86" s="51"/>
      <c r="U86" s="61"/>
    </row>
    <row r="87" spans="1:21" s="52" customFormat="1" x14ac:dyDescent="0.25">
      <c r="A87" s="60"/>
      <c r="B87" s="124"/>
      <c r="C87" s="124"/>
      <c r="D87" s="124"/>
      <c r="E87" s="124"/>
      <c r="F87" s="124"/>
      <c r="G87" s="124"/>
      <c r="H87" s="124"/>
      <c r="I87" s="124"/>
      <c r="J87" s="124"/>
      <c r="K87" s="124"/>
      <c r="L87" s="124"/>
      <c r="M87" s="124"/>
      <c r="N87" s="124"/>
      <c r="O87" s="73"/>
      <c r="P87" s="73"/>
      <c r="Q87" s="4"/>
      <c r="R87" s="4"/>
      <c r="S87" s="124"/>
      <c r="T87" s="51"/>
      <c r="U87" s="61"/>
    </row>
    <row r="88" spans="1:21" s="52" customFormat="1" x14ac:dyDescent="0.25">
      <c r="A88" s="60"/>
      <c r="B88" s="124"/>
      <c r="C88" s="124"/>
      <c r="D88" s="124"/>
      <c r="E88" s="124"/>
      <c r="F88" s="124"/>
      <c r="G88" s="124"/>
      <c r="H88" s="124"/>
      <c r="I88" s="124"/>
      <c r="J88" s="124"/>
      <c r="K88" s="124"/>
      <c r="L88" s="124"/>
      <c r="M88" s="124"/>
      <c r="N88" s="124"/>
      <c r="O88" s="73"/>
      <c r="P88" s="73"/>
      <c r="Q88" s="4"/>
      <c r="R88" s="4"/>
      <c r="S88" s="124"/>
      <c r="T88" s="51"/>
      <c r="U88" s="61"/>
    </row>
    <row r="89" spans="1:21" s="52" customFormat="1" x14ac:dyDescent="0.25">
      <c r="A89" s="60"/>
      <c r="B89" s="124"/>
      <c r="C89" s="124"/>
      <c r="D89" s="124"/>
      <c r="E89" s="124"/>
      <c r="F89" s="124"/>
      <c r="G89" s="124"/>
      <c r="H89" s="124"/>
      <c r="I89" s="124"/>
      <c r="J89" s="124"/>
      <c r="K89" s="124"/>
      <c r="L89" s="124"/>
      <c r="M89" s="124"/>
      <c r="N89" s="124"/>
      <c r="O89" s="73"/>
      <c r="P89" s="73"/>
      <c r="Q89" s="4"/>
      <c r="R89" s="4"/>
      <c r="S89" s="124"/>
      <c r="T89" s="51"/>
      <c r="U89" s="61"/>
    </row>
    <row r="90" spans="1:21" s="52" customFormat="1" x14ac:dyDescent="0.25">
      <c r="A90" s="60"/>
      <c r="B90" s="124"/>
      <c r="C90" s="124"/>
      <c r="D90" s="124"/>
      <c r="E90" s="124"/>
      <c r="F90" s="124"/>
      <c r="G90" s="124"/>
      <c r="H90" s="124"/>
      <c r="I90" s="124"/>
      <c r="J90" s="124"/>
      <c r="K90" s="124"/>
      <c r="L90" s="124"/>
      <c r="M90" s="124"/>
      <c r="N90" s="124"/>
      <c r="O90" s="73"/>
      <c r="P90" s="73"/>
      <c r="Q90" s="4"/>
      <c r="R90" s="4"/>
      <c r="S90" s="124"/>
      <c r="T90" s="51"/>
      <c r="U90" s="61"/>
    </row>
    <row r="91" spans="1:21" s="52" customFormat="1" x14ac:dyDescent="0.25">
      <c r="A91" s="60"/>
      <c r="B91" s="124"/>
      <c r="C91" s="124"/>
      <c r="D91" s="124"/>
      <c r="E91" s="124"/>
      <c r="F91" s="124"/>
      <c r="G91" s="124"/>
      <c r="H91" s="124"/>
      <c r="I91" s="124"/>
      <c r="J91" s="124"/>
      <c r="K91" s="124"/>
      <c r="L91" s="124"/>
      <c r="M91" s="124"/>
      <c r="N91" s="124"/>
      <c r="O91" s="73"/>
      <c r="P91" s="73"/>
      <c r="Q91" s="4"/>
      <c r="R91" s="4"/>
      <c r="S91" s="124"/>
      <c r="T91" s="51"/>
      <c r="U91" s="61"/>
    </row>
    <row r="92" spans="1:21" s="52" customFormat="1" x14ac:dyDescent="0.25">
      <c r="A92" s="60"/>
      <c r="B92" s="124"/>
      <c r="C92" s="124"/>
      <c r="D92" s="124"/>
      <c r="E92" s="124"/>
      <c r="F92" s="124"/>
      <c r="G92" s="124"/>
      <c r="H92" s="124"/>
      <c r="I92" s="124"/>
      <c r="J92" s="124"/>
      <c r="K92" s="124"/>
      <c r="L92" s="124"/>
      <c r="M92" s="124"/>
      <c r="N92" s="124"/>
      <c r="O92" s="73"/>
      <c r="P92" s="73"/>
      <c r="Q92" s="4"/>
      <c r="R92" s="4"/>
      <c r="S92" s="124"/>
      <c r="T92" s="51"/>
      <c r="U92" s="61"/>
    </row>
    <row r="93" spans="1:21" s="52" customFormat="1" x14ac:dyDescent="0.25">
      <c r="A93" s="60"/>
      <c r="B93" s="124"/>
      <c r="C93" s="124"/>
      <c r="D93" s="124"/>
      <c r="E93" s="124"/>
      <c r="F93" s="124"/>
      <c r="G93" s="124"/>
      <c r="H93" s="124"/>
      <c r="I93" s="124"/>
      <c r="J93" s="124"/>
      <c r="K93" s="124"/>
      <c r="L93" s="124"/>
      <c r="M93" s="124"/>
      <c r="N93" s="124"/>
      <c r="O93" s="73"/>
      <c r="P93" s="73"/>
      <c r="Q93" s="4"/>
      <c r="R93" s="4"/>
      <c r="S93" s="124"/>
      <c r="T93" s="51"/>
      <c r="U93" s="61"/>
    </row>
    <row r="94" spans="1:21" s="52" customFormat="1" x14ac:dyDescent="0.25">
      <c r="A94" s="60"/>
      <c r="B94" s="124"/>
      <c r="C94" s="124"/>
      <c r="D94" s="124"/>
      <c r="E94" s="124"/>
      <c r="F94" s="124"/>
      <c r="G94" s="124"/>
      <c r="H94" s="124"/>
      <c r="I94" s="124"/>
      <c r="J94" s="124"/>
      <c r="K94" s="124"/>
      <c r="L94" s="124"/>
      <c r="M94" s="124"/>
      <c r="N94" s="124"/>
      <c r="O94" s="73"/>
      <c r="P94" s="73"/>
      <c r="Q94" s="4"/>
      <c r="R94" s="4"/>
      <c r="S94" s="124"/>
      <c r="T94" s="51"/>
      <c r="U94" s="61"/>
    </row>
    <row r="95" spans="1:21" s="52" customFormat="1" x14ac:dyDescent="0.25">
      <c r="A95" s="60"/>
      <c r="B95" s="124"/>
      <c r="C95" s="124"/>
      <c r="D95" s="124"/>
      <c r="E95" s="124"/>
      <c r="F95" s="124"/>
      <c r="G95" s="124"/>
      <c r="H95" s="124"/>
      <c r="I95" s="124"/>
      <c r="J95" s="124"/>
      <c r="K95" s="124"/>
      <c r="L95" s="124"/>
      <c r="M95" s="124"/>
      <c r="N95" s="124"/>
      <c r="O95" s="73"/>
      <c r="P95" s="73"/>
      <c r="Q95" s="4"/>
      <c r="R95" s="4"/>
      <c r="S95" s="124"/>
      <c r="T95" s="51"/>
      <c r="U95" s="61"/>
    </row>
    <row r="96" spans="1:21" s="52" customFormat="1" x14ac:dyDescent="0.25">
      <c r="A96" s="60"/>
      <c r="B96" s="124"/>
      <c r="C96" s="124"/>
      <c r="D96" s="124"/>
      <c r="E96" s="124"/>
      <c r="F96" s="124"/>
      <c r="G96" s="124"/>
      <c r="H96" s="124"/>
      <c r="I96" s="124"/>
      <c r="J96" s="124"/>
      <c r="K96" s="124"/>
      <c r="L96" s="124"/>
      <c r="M96" s="124"/>
      <c r="N96" s="124"/>
      <c r="O96" s="73"/>
      <c r="P96" s="73"/>
      <c r="Q96" s="4"/>
      <c r="R96" s="4"/>
      <c r="S96" s="124"/>
      <c r="T96" s="51"/>
      <c r="U96" s="61"/>
    </row>
    <row r="97" spans="1:21" s="52" customFormat="1" x14ac:dyDescent="0.25">
      <c r="A97" s="60"/>
      <c r="B97" s="124"/>
      <c r="C97" s="124"/>
      <c r="D97" s="124"/>
      <c r="E97" s="124"/>
      <c r="F97" s="124"/>
      <c r="G97" s="124"/>
      <c r="H97" s="124"/>
      <c r="I97" s="124"/>
      <c r="J97" s="124"/>
      <c r="K97" s="124"/>
      <c r="L97" s="124"/>
      <c r="M97" s="124"/>
      <c r="N97" s="124"/>
      <c r="O97" s="73"/>
      <c r="P97" s="73"/>
      <c r="Q97" s="4"/>
      <c r="R97" s="4"/>
      <c r="S97" s="124"/>
      <c r="T97" s="51"/>
      <c r="U97" s="61"/>
    </row>
    <row r="98" spans="1:21" s="52" customFormat="1" x14ac:dyDescent="0.25">
      <c r="A98" s="60"/>
      <c r="B98" s="124"/>
      <c r="C98" s="124"/>
      <c r="D98" s="124"/>
      <c r="E98" s="124"/>
      <c r="F98" s="124"/>
      <c r="G98" s="124"/>
      <c r="H98" s="124"/>
      <c r="I98" s="124"/>
      <c r="J98" s="124"/>
      <c r="K98" s="124"/>
      <c r="L98" s="124"/>
      <c r="M98" s="124"/>
      <c r="N98" s="124"/>
      <c r="O98" s="73"/>
      <c r="P98" s="73"/>
      <c r="Q98" s="4"/>
      <c r="R98" s="4"/>
      <c r="S98" s="124"/>
      <c r="T98" s="51"/>
      <c r="U98" s="61"/>
    </row>
    <row r="99" spans="1:21" s="52" customFormat="1" x14ac:dyDescent="0.25">
      <c r="A99" s="60"/>
      <c r="B99" s="124"/>
      <c r="C99" s="124"/>
      <c r="D99" s="124"/>
      <c r="E99" s="124"/>
      <c r="F99" s="124"/>
      <c r="G99" s="124"/>
      <c r="H99" s="124"/>
      <c r="I99" s="124"/>
      <c r="J99" s="124"/>
      <c r="K99" s="124"/>
      <c r="L99" s="124"/>
      <c r="M99" s="124"/>
      <c r="N99" s="124"/>
      <c r="O99" s="73"/>
      <c r="P99" s="73"/>
      <c r="Q99" s="4"/>
      <c r="R99" s="4"/>
      <c r="S99" s="124"/>
      <c r="T99" s="51"/>
      <c r="U99" s="61"/>
    </row>
    <row r="100" spans="1:21" s="52" customFormat="1" x14ac:dyDescent="0.25">
      <c r="A100" s="60"/>
      <c r="B100" s="124"/>
      <c r="C100" s="124"/>
      <c r="D100" s="124"/>
      <c r="E100" s="124"/>
      <c r="F100" s="124"/>
      <c r="G100" s="124"/>
      <c r="H100" s="124"/>
      <c r="I100" s="124"/>
      <c r="J100" s="124"/>
      <c r="K100" s="124"/>
      <c r="L100" s="124"/>
      <c r="M100" s="124"/>
      <c r="N100" s="124"/>
      <c r="O100" s="73"/>
      <c r="P100" s="73"/>
      <c r="Q100" s="4"/>
      <c r="R100" s="4"/>
      <c r="S100" s="124"/>
      <c r="T100" s="51"/>
      <c r="U100" s="61"/>
    </row>
    <row r="101" spans="1:21" s="52" customFormat="1" x14ac:dyDescent="0.25">
      <c r="A101" s="60"/>
      <c r="B101" s="124"/>
      <c r="C101" s="124"/>
      <c r="D101" s="124"/>
      <c r="E101" s="124"/>
      <c r="F101" s="124"/>
      <c r="G101" s="124"/>
      <c r="H101" s="124"/>
      <c r="I101" s="124"/>
      <c r="J101" s="124"/>
      <c r="K101" s="124"/>
      <c r="L101" s="124"/>
      <c r="M101" s="124"/>
      <c r="N101" s="124"/>
      <c r="O101" s="73"/>
      <c r="P101" s="73"/>
      <c r="Q101" s="4"/>
      <c r="R101" s="4"/>
      <c r="S101" s="124"/>
      <c r="T101" s="51"/>
      <c r="U101" s="61"/>
    </row>
    <row r="102" spans="1:21" s="52" customFormat="1" x14ac:dyDescent="0.25">
      <c r="A102" s="60"/>
      <c r="B102" s="124"/>
      <c r="C102" s="124"/>
      <c r="D102" s="124"/>
      <c r="E102" s="124"/>
      <c r="F102" s="124"/>
      <c r="G102" s="124"/>
      <c r="H102" s="124"/>
      <c r="I102" s="124"/>
      <c r="J102" s="124"/>
      <c r="K102" s="124"/>
      <c r="L102" s="124"/>
      <c r="M102" s="124"/>
      <c r="N102" s="124"/>
      <c r="O102" s="73"/>
      <c r="P102" s="73"/>
      <c r="Q102" s="4"/>
      <c r="R102" s="4"/>
      <c r="S102" s="124"/>
      <c r="T102" s="51"/>
      <c r="U102" s="61"/>
    </row>
    <row r="103" spans="1:21" s="52" customFormat="1" x14ac:dyDescent="0.25">
      <c r="A103" s="60"/>
      <c r="B103" s="124"/>
      <c r="C103" s="124"/>
      <c r="D103" s="124"/>
      <c r="E103" s="124"/>
      <c r="F103" s="124"/>
      <c r="G103" s="124"/>
      <c r="H103" s="124"/>
      <c r="I103" s="124"/>
      <c r="J103" s="124"/>
      <c r="K103" s="124"/>
      <c r="L103" s="124"/>
      <c r="M103" s="124"/>
      <c r="N103" s="124"/>
      <c r="O103" s="73"/>
      <c r="P103" s="73"/>
      <c r="Q103" s="4"/>
      <c r="R103" s="4"/>
      <c r="S103" s="124"/>
      <c r="T103" s="51"/>
      <c r="U103" s="61"/>
    </row>
    <row r="104" spans="1:21" s="52" customFormat="1" x14ac:dyDescent="0.25">
      <c r="A104" s="60"/>
      <c r="B104" s="124"/>
      <c r="C104" s="124"/>
      <c r="D104" s="124"/>
      <c r="E104" s="124"/>
      <c r="F104" s="124"/>
      <c r="G104" s="124"/>
      <c r="H104" s="124"/>
      <c r="I104" s="124"/>
      <c r="J104" s="124"/>
      <c r="K104" s="124"/>
      <c r="L104" s="124"/>
      <c r="M104" s="124"/>
      <c r="N104" s="124"/>
      <c r="O104" s="5"/>
      <c r="P104" s="5"/>
      <c r="Q104" s="4"/>
      <c r="R104" s="4"/>
      <c r="S104" s="124"/>
      <c r="T104" s="51"/>
      <c r="U104" s="61"/>
    </row>
    <row r="105" spans="1:21" s="52" customFormat="1" x14ac:dyDescent="0.25">
      <c r="A105" s="60"/>
      <c r="B105" s="124"/>
      <c r="C105" s="124"/>
      <c r="D105" s="124"/>
      <c r="E105" s="124"/>
      <c r="F105" s="124"/>
      <c r="G105" s="124"/>
      <c r="H105" s="124"/>
      <c r="I105" s="124"/>
      <c r="J105" s="124"/>
      <c r="K105" s="124"/>
      <c r="L105" s="124"/>
      <c r="M105" s="124"/>
      <c r="N105" s="124"/>
      <c r="O105" s="5"/>
      <c r="P105" s="5"/>
      <c r="Q105" s="4"/>
      <c r="R105" s="4"/>
      <c r="S105" s="124"/>
      <c r="T105" s="51"/>
      <c r="U105" s="61"/>
    </row>
    <row r="106" spans="1:21" x14ac:dyDescent="0.25">
      <c r="A106" s="60"/>
      <c r="B106" s="124"/>
      <c r="C106" s="124"/>
      <c r="D106" s="124"/>
      <c r="E106" s="124"/>
      <c r="F106" s="124"/>
      <c r="G106" s="124"/>
      <c r="H106" s="124"/>
      <c r="I106" s="124"/>
      <c r="J106" s="124"/>
      <c r="K106" s="124"/>
      <c r="L106" s="124"/>
      <c r="M106" s="124"/>
      <c r="N106" s="124"/>
      <c r="U106" s="61"/>
    </row>
    <row r="107" spans="1:21" x14ac:dyDescent="0.25">
      <c r="A107" s="60"/>
      <c r="B107" s="124"/>
      <c r="C107" s="124"/>
      <c r="D107" s="124"/>
      <c r="E107" s="124"/>
      <c r="F107" s="124"/>
      <c r="G107" s="124"/>
      <c r="H107" s="124"/>
      <c r="I107" s="124"/>
      <c r="J107" s="124"/>
      <c r="K107" s="124"/>
      <c r="L107" s="124"/>
      <c r="M107" s="124"/>
      <c r="N107" s="124"/>
      <c r="U107" s="61"/>
    </row>
    <row r="108" spans="1:21" x14ac:dyDescent="0.25">
      <c r="A108" s="60"/>
      <c r="B108" s="124"/>
      <c r="C108" s="124"/>
      <c r="D108" s="124"/>
      <c r="E108" s="124"/>
      <c r="F108" s="124"/>
      <c r="G108" s="124"/>
      <c r="H108" s="124"/>
      <c r="I108" s="124"/>
      <c r="J108" s="124"/>
      <c r="K108" s="124"/>
      <c r="L108" s="124"/>
      <c r="M108" s="124"/>
      <c r="N108" s="124"/>
      <c r="U108" s="61"/>
    </row>
    <row r="109" spans="1:21" x14ac:dyDescent="0.25">
      <c r="A109" s="60"/>
      <c r="B109" s="124"/>
      <c r="C109" s="124"/>
      <c r="D109" s="124"/>
      <c r="E109" s="124"/>
      <c r="F109" s="124"/>
      <c r="G109" s="124"/>
      <c r="H109" s="124"/>
      <c r="I109" s="124"/>
      <c r="J109" s="124"/>
      <c r="K109" s="124"/>
      <c r="L109" s="124"/>
      <c r="M109" s="124"/>
      <c r="N109" s="124"/>
      <c r="U109" s="61"/>
    </row>
    <row r="110" spans="1:21" x14ac:dyDescent="0.25">
      <c r="A110" s="60"/>
      <c r="B110" s="124"/>
      <c r="C110" s="124"/>
      <c r="D110" s="124"/>
      <c r="E110" s="124"/>
      <c r="F110" s="124"/>
      <c r="G110" s="124"/>
      <c r="H110" s="124"/>
      <c r="I110" s="124"/>
      <c r="J110" s="124"/>
      <c r="K110" s="124"/>
      <c r="L110" s="124"/>
      <c r="M110" s="124"/>
      <c r="N110" s="124"/>
      <c r="U110" s="61"/>
    </row>
    <row r="111" spans="1:21" x14ac:dyDescent="0.25">
      <c r="A111" s="60"/>
      <c r="B111" s="124"/>
      <c r="C111" s="124"/>
      <c r="D111" s="124"/>
      <c r="E111" s="124"/>
      <c r="F111" s="124"/>
      <c r="G111" s="124"/>
      <c r="H111" s="124"/>
      <c r="I111" s="124"/>
      <c r="J111" s="124"/>
      <c r="K111" s="124"/>
      <c r="L111" s="124"/>
      <c r="M111" s="124"/>
      <c r="N111" s="124"/>
      <c r="U111" s="61"/>
    </row>
    <row r="112" spans="1:21" x14ac:dyDescent="0.25">
      <c r="A112" s="60"/>
      <c r="B112" s="124"/>
      <c r="C112" s="124"/>
      <c r="D112" s="124"/>
      <c r="E112" s="124"/>
      <c r="F112" s="124"/>
      <c r="G112" s="124"/>
      <c r="H112" s="124"/>
      <c r="I112" s="124"/>
      <c r="J112" s="124"/>
      <c r="K112" s="124"/>
      <c r="L112" s="124"/>
      <c r="M112" s="124"/>
      <c r="N112" s="124"/>
      <c r="U112" s="61"/>
    </row>
    <row r="113" spans="1:21" x14ac:dyDescent="0.25">
      <c r="A113" s="60"/>
      <c r="B113" s="124"/>
      <c r="C113" s="124"/>
      <c r="D113" s="124"/>
      <c r="E113" s="124"/>
      <c r="F113" s="124"/>
      <c r="G113" s="124"/>
      <c r="H113" s="124"/>
      <c r="I113" s="124"/>
      <c r="J113" s="124"/>
      <c r="K113" s="124"/>
      <c r="L113" s="124"/>
      <c r="M113" s="124"/>
      <c r="N113" s="124"/>
      <c r="U113" s="61"/>
    </row>
    <row r="114" spans="1:21" x14ac:dyDescent="0.25">
      <c r="A114" s="60"/>
      <c r="B114" s="124"/>
      <c r="C114" s="124"/>
      <c r="D114" s="124"/>
      <c r="E114" s="124"/>
      <c r="F114" s="124"/>
      <c r="G114" s="124"/>
      <c r="H114" s="124"/>
      <c r="I114" s="124"/>
      <c r="J114" s="124"/>
      <c r="K114" s="124"/>
      <c r="L114" s="124"/>
      <c r="M114" s="124"/>
      <c r="N114" s="124"/>
      <c r="U114" s="61"/>
    </row>
    <row r="115" spans="1:21" x14ac:dyDescent="0.25">
      <c r="A115" s="60"/>
      <c r="B115" s="124"/>
      <c r="C115" s="124"/>
      <c r="D115" s="124"/>
      <c r="E115" s="124"/>
      <c r="F115" s="124"/>
      <c r="G115" s="124"/>
      <c r="H115" s="124"/>
      <c r="I115" s="124"/>
      <c r="J115" s="124"/>
      <c r="K115" s="124"/>
      <c r="L115" s="124"/>
      <c r="M115" s="124"/>
      <c r="N115" s="124"/>
      <c r="U115" s="61"/>
    </row>
    <row r="116" spans="1:21" x14ac:dyDescent="0.25">
      <c r="A116" s="60"/>
      <c r="B116" s="124"/>
      <c r="C116" s="124"/>
      <c r="D116" s="124"/>
      <c r="E116" s="124"/>
      <c r="F116" s="124"/>
      <c r="G116" s="124"/>
      <c r="H116" s="124"/>
      <c r="I116" s="124"/>
      <c r="J116" s="124"/>
      <c r="K116" s="124"/>
      <c r="L116" s="124"/>
      <c r="M116" s="124"/>
      <c r="N116" s="124"/>
      <c r="U116" s="61"/>
    </row>
    <row r="117" spans="1:21" x14ac:dyDescent="0.25">
      <c r="A117" s="60"/>
      <c r="B117" s="124"/>
      <c r="C117" s="124"/>
      <c r="D117" s="124"/>
      <c r="E117" s="124"/>
      <c r="F117" s="124"/>
      <c r="G117" s="124"/>
      <c r="H117" s="124"/>
      <c r="I117" s="124"/>
      <c r="J117" s="124"/>
      <c r="K117" s="124"/>
      <c r="L117" s="124"/>
      <c r="M117" s="124"/>
      <c r="N117" s="124"/>
      <c r="U117" s="61"/>
    </row>
    <row r="118" spans="1:21" x14ac:dyDescent="0.25">
      <c r="A118" s="60"/>
      <c r="B118" s="124"/>
      <c r="C118" s="124"/>
      <c r="D118" s="124"/>
      <c r="E118" s="124"/>
      <c r="F118" s="124"/>
      <c r="G118" s="124"/>
      <c r="H118" s="124"/>
      <c r="I118" s="124"/>
      <c r="J118" s="124"/>
      <c r="K118" s="124"/>
      <c r="L118" s="124"/>
      <c r="M118" s="124"/>
      <c r="N118" s="124"/>
      <c r="U118" s="61"/>
    </row>
    <row r="119" spans="1:21" x14ac:dyDescent="0.25">
      <c r="A119" s="60"/>
      <c r="B119" s="124"/>
      <c r="C119" s="124"/>
      <c r="D119" s="124"/>
      <c r="E119" s="124"/>
      <c r="F119" s="124"/>
      <c r="G119" s="124"/>
      <c r="H119" s="124"/>
      <c r="I119" s="124"/>
      <c r="J119" s="124"/>
      <c r="K119" s="124"/>
      <c r="L119" s="124"/>
      <c r="M119" s="124"/>
      <c r="N119" s="124"/>
      <c r="U119" s="61"/>
    </row>
    <row r="120" spans="1:21" x14ac:dyDescent="0.25">
      <c r="A120" s="60"/>
      <c r="B120" s="124"/>
      <c r="C120" s="124"/>
      <c r="D120" s="124"/>
      <c r="E120" s="124"/>
      <c r="F120" s="124"/>
      <c r="G120" s="124"/>
      <c r="H120" s="124"/>
      <c r="I120" s="124"/>
      <c r="J120" s="124"/>
      <c r="K120" s="124"/>
      <c r="L120" s="124"/>
      <c r="M120" s="124"/>
      <c r="N120" s="124"/>
      <c r="U120" s="61"/>
    </row>
    <row r="121" spans="1:21" x14ac:dyDescent="0.25">
      <c r="A121" s="60"/>
      <c r="B121" s="124"/>
      <c r="C121" s="124"/>
      <c r="D121" s="124"/>
      <c r="E121" s="124"/>
      <c r="F121" s="124"/>
      <c r="G121" s="124"/>
      <c r="H121" s="124"/>
      <c r="I121" s="124"/>
      <c r="J121" s="124"/>
      <c r="K121" s="124"/>
      <c r="L121" s="124"/>
      <c r="M121" s="124"/>
      <c r="N121" s="124"/>
      <c r="U121" s="61"/>
    </row>
    <row r="122" spans="1:21" x14ac:dyDescent="0.25">
      <c r="A122" s="60"/>
      <c r="B122" s="124"/>
      <c r="C122" s="124"/>
      <c r="D122" s="124"/>
      <c r="E122" s="124"/>
      <c r="F122" s="124"/>
      <c r="G122" s="124"/>
      <c r="H122" s="124"/>
      <c r="I122" s="124"/>
      <c r="J122" s="124"/>
      <c r="K122" s="124"/>
      <c r="L122" s="124"/>
      <c r="M122" s="124"/>
      <c r="N122" s="124"/>
      <c r="U122" s="61"/>
    </row>
    <row r="123" spans="1:21" x14ac:dyDescent="0.25">
      <c r="A123" s="60"/>
      <c r="B123" s="124"/>
      <c r="C123" s="124"/>
      <c r="D123" s="124"/>
      <c r="E123" s="124"/>
      <c r="F123" s="124"/>
      <c r="G123" s="124"/>
      <c r="H123" s="124"/>
      <c r="I123" s="124"/>
      <c r="J123" s="124"/>
      <c r="K123" s="124"/>
      <c r="L123" s="124"/>
      <c r="M123" s="124"/>
      <c r="N123" s="124"/>
      <c r="U123" s="61"/>
    </row>
    <row r="124" spans="1:21" x14ac:dyDescent="0.25">
      <c r="A124" s="60"/>
      <c r="B124" s="124"/>
      <c r="C124" s="124"/>
      <c r="D124" s="124"/>
      <c r="E124" s="124"/>
      <c r="F124" s="124"/>
      <c r="G124" s="124"/>
      <c r="H124" s="124"/>
      <c r="I124" s="124"/>
      <c r="J124" s="124"/>
      <c r="K124" s="124"/>
      <c r="L124" s="124"/>
      <c r="M124" s="124"/>
      <c r="N124" s="124"/>
      <c r="U124" s="61"/>
    </row>
    <row r="125" spans="1:21" x14ac:dyDescent="0.25">
      <c r="A125" s="60"/>
      <c r="B125" s="124"/>
      <c r="C125" s="124"/>
      <c r="D125" s="124"/>
      <c r="E125" s="124"/>
      <c r="F125" s="124"/>
      <c r="G125" s="124"/>
      <c r="H125" s="124"/>
      <c r="I125" s="124"/>
      <c r="J125" s="124"/>
      <c r="K125" s="124"/>
      <c r="L125" s="124"/>
      <c r="M125" s="124"/>
      <c r="N125" s="124"/>
      <c r="U125" s="61"/>
    </row>
    <row r="126" spans="1:21" x14ac:dyDescent="0.25">
      <c r="A126" s="60"/>
      <c r="B126" s="124"/>
      <c r="C126" s="124"/>
      <c r="D126" s="124"/>
      <c r="E126" s="124"/>
      <c r="F126" s="124"/>
      <c r="G126" s="124"/>
      <c r="H126" s="124"/>
      <c r="I126" s="124"/>
      <c r="J126" s="124"/>
      <c r="K126" s="124"/>
      <c r="L126" s="124"/>
      <c r="M126" s="124"/>
      <c r="N126" s="124"/>
      <c r="U126" s="61"/>
    </row>
    <row r="127" spans="1:21" x14ac:dyDescent="0.25">
      <c r="A127" s="60"/>
      <c r="B127" s="124"/>
      <c r="C127" s="124"/>
      <c r="D127" s="124"/>
      <c r="E127" s="124"/>
      <c r="F127" s="124"/>
      <c r="G127" s="124"/>
      <c r="H127" s="124"/>
      <c r="I127" s="124"/>
      <c r="J127" s="124"/>
      <c r="K127" s="124"/>
      <c r="L127" s="124"/>
      <c r="M127" s="124"/>
      <c r="N127" s="124"/>
      <c r="U127" s="61"/>
    </row>
    <row r="128" spans="1:21" x14ac:dyDescent="0.25">
      <c r="A128" s="60"/>
      <c r="B128" s="124"/>
      <c r="C128" s="124"/>
      <c r="D128" s="124"/>
      <c r="E128" s="124"/>
      <c r="F128" s="124"/>
      <c r="G128" s="124"/>
      <c r="H128" s="124"/>
      <c r="I128" s="124"/>
      <c r="J128" s="124"/>
      <c r="K128" s="124"/>
      <c r="L128" s="124"/>
      <c r="M128" s="124"/>
      <c r="N128" s="124"/>
      <c r="U128" s="61"/>
    </row>
    <row r="129" spans="1:21" x14ac:dyDescent="0.25">
      <c r="A129" s="60"/>
      <c r="B129" s="124"/>
      <c r="C129" s="124"/>
      <c r="D129" s="124"/>
      <c r="E129" s="124"/>
      <c r="F129" s="124"/>
      <c r="G129" s="124"/>
      <c r="H129" s="124"/>
      <c r="I129" s="124"/>
      <c r="J129" s="124"/>
      <c r="K129" s="124"/>
      <c r="L129" s="124"/>
      <c r="M129" s="124"/>
      <c r="N129" s="124"/>
      <c r="U129" s="61"/>
    </row>
    <row r="130" spans="1:21" x14ac:dyDescent="0.25">
      <c r="A130" s="60"/>
      <c r="B130" s="124"/>
      <c r="C130" s="124"/>
      <c r="D130" s="124"/>
      <c r="E130" s="124"/>
      <c r="F130" s="124"/>
      <c r="G130" s="124"/>
      <c r="H130" s="124"/>
      <c r="I130" s="124"/>
      <c r="J130" s="124"/>
      <c r="K130" s="124"/>
      <c r="L130" s="124"/>
      <c r="M130" s="124"/>
      <c r="N130" s="124"/>
      <c r="U130" s="61"/>
    </row>
    <row r="131" spans="1:21" x14ac:dyDescent="0.25">
      <c r="A131" s="60"/>
      <c r="B131" s="124"/>
      <c r="C131" s="124"/>
      <c r="D131" s="124"/>
      <c r="E131" s="124"/>
      <c r="F131" s="124"/>
      <c r="G131" s="124"/>
      <c r="H131" s="124"/>
      <c r="I131" s="124"/>
      <c r="J131" s="124"/>
      <c r="K131" s="124"/>
      <c r="L131" s="124"/>
      <c r="M131" s="124"/>
      <c r="N131" s="124"/>
      <c r="U131" s="61"/>
    </row>
    <row r="132" spans="1:21" x14ac:dyDescent="0.25">
      <c r="A132" s="60"/>
      <c r="B132" s="124"/>
      <c r="C132" s="124"/>
      <c r="D132" s="124"/>
      <c r="E132" s="124"/>
      <c r="F132" s="124"/>
      <c r="G132" s="124"/>
      <c r="H132" s="124"/>
      <c r="I132" s="124"/>
      <c r="J132" s="124"/>
      <c r="K132" s="124"/>
      <c r="L132" s="124"/>
      <c r="M132" s="124"/>
      <c r="N132" s="124"/>
      <c r="U132" s="61"/>
    </row>
    <row r="133" spans="1:21" x14ac:dyDescent="0.25">
      <c r="A133" s="60"/>
      <c r="B133" s="124"/>
      <c r="C133" s="124"/>
      <c r="D133" s="124"/>
      <c r="E133" s="124"/>
      <c r="F133" s="124"/>
      <c r="G133" s="124"/>
      <c r="H133" s="124"/>
      <c r="I133" s="124"/>
      <c r="J133" s="124"/>
      <c r="K133" s="124"/>
      <c r="L133" s="124"/>
      <c r="M133" s="124"/>
      <c r="N133" s="124"/>
      <c r="U133" s="61"/>
    </row>
    <row r="134" spans="1:21" x14ac:dyDescent="0.25">
      <c r="A134" s="60"/>
      <c r="B134" s="124"/>
      <c r="C134" s="124"/>
      <c r="D134" s="124"/>
      <c r="E134" s="124"/>
      <c r="F134" s="124"/>
      <c r="G134" s="124"/>
      <c r="H134" s="124"/>
      <c r="I134" s="124"/>
      <c r="J134" s="124"/>
      <c r="K134" s="124"/>
      <c r="L134" s="124"/>
      <c r="M134" s="124"/>
      <c r="N134" s="124"/>
      <c r="U134" s="61"/>
    </row>
    <row r="135" spans="1:21" x14ac:dyDescent="0.25">
      <c r="A135" s="60"/>
      <c r="B135" s="124"/>
      <c r="C135" s="124"/>
      <c r="D135" s="124"/>
      <c r="E135" s="124"/>
      <c r="F135" s="124"/>
      <c r="G135" s="124"/>
      <c r="H135" s="124"/>
      <c r="I135" s="124"/>
      <c r="J135" s="124"/>
      <c r="K135" s="124"/>
      <c r="L135" s="124"/>
      <c r="M135" s="124"/>
      <c r="N135" s="124"/>
      <c r="U135" s="61"/>
    </row>
    <row r="136" spans="1:21" x14ac:dyDescent="0.25">
      <c r="A136" s="60"/>
      <c r="B136" s="124"/>
      <c r="C136" s="124"/>
      <c r="D136" s="124"/>
      <c r="E136" s="124"/>
      <c r="F136" s="124"/>
      <c r="G136" s="124"/>
      <c r="H136" s="124"/>
      <c r="I136" s="124"/>
      <c r="J136" s="124"/>
      <c r="K136" s="124"/>
      <c r="L136" s="124"/>
      <c r="M136" s="124"/>
      <c r="N136" s="124"/>
      <c r="U136" s="61"/>
    </row>
    <row r="137" spans="1:21" x14ac:dyDescent="0.25">
      <c r="A137" s="60"/>
      <c r="B137" s="124"/>
      <c r="C137" s="124"/>
      <c r="D137" s="124"/>
      <c r="E137" s="124"/>
      <c r="F137" s="124"/>
      <c r="G137" s="124"/>
      <c r="H137" s="124"/>
      <c r="I137" s="124"/>
      <c r="J137" s="124"/>
      <c r="K137" s="124"/>
      <c r="L137" s="124"/>
      <c r="M137" s="124"/>
      <c r="N137" s="124"/>
      <c r="U137" s="61"/>
    </row>
    <row r="138" spans="1:21" x14ac:dyDescent="0.25">
      <c r="A138" s="60"/>
      <c r="B138" s="124"/>
      <c r="C138" s="124"/>
      <c r="D138" s="124"/>
      <c r="E138" s="124"/>
      <c r="F138" s="124"/>
      <c r="G138" s="124"/>
      <c r="H138" s="124"/>
      <c r="I138" s="124"/>
      <c r="J138" s="124"/>
      <c r="K138" s="124"/>
      <c r="L138" s="124"/>
      <c r="M138" s="124"/>
      <c r="N138" s="124"/>
      <c r="U138" s="61"/>
    </row>
    <row r="139" spans="1:21" x14ac:dyDescent="0.25">
      <c r="A139" s="60"/>
      <c r="B139" s="124"/>
      <c r="C139" s="124"/>
      <c r="D139" s="124"/>
      <c r="E139" s="124"/>
      <c r="F139" s="124"/>
      <c r="G139" s="124"/>
      <c r="H139" s="124"/>
      <c r="I139" s="124"/>
      <c r="J139" s="124"/>
      <c r="K139" s="124"/>
      <c r="L139" s="124"/>
      <c r="M139" s="124"/>
      <c r="N139" s="124"/>
      <c r="U139" s="61"/>
    </row>
    <row r="140" spans="1:21" x14ac:dyDescent="0.25">
      <c r="A140" s="60"/>
      <c r="B140" s="124"/>
      <c r="C140" s="124"/>
      <c r="D140" s="124"/>
      <c r="E140" s="124"/>
      <c r="F140" s="124"/>
      <c r="G140" s="124"/>
      <c r="H140" s="124"/>
      <c r="I140" s="124"/>
      <c r="J140" s="124"/>
      <c r="K140" s="124"/>
      <c r="L140" s="124"/>
      <c r="M140" s="124"/>
      <c r="N140" s="124"/>
      <c r="U140" s="61"/>
    </row>
    <row r="141" spans="1:21" x14ac:dyDescent="0.25">
      <c r="A141" s="60"/>
      <c r="B141" s="124"/>
      <c r="C141" s="124"/>
      <c r="D141" s="124"/>
      <c r="E141" s="124"/>
      <c r="F141" s="124"/>
      <c r="G141" s="124"/>
      <c r="H141" s="124"/>
      <c r="I141" s="124"/>
      <c r="J141" s="124"/>
      <c r="K141" s="124"/>
      <c r="L141" s="124"/>
      <c r="M141" s="124"/>
      <c r="N141" s="124"/>
      <c r="U141" s="61"/>
    </row>
    <row r="142" spans="1:21" x14ac:dyDescent="0.25">
      <c r="A142" s="60"/>
      <c r="B142" s="124"/>
      <c r="C142" s="124"/>
      <c r="D142" s="124"/>
      <c r="E142" s="124"/>
      <c r="F142" s="124"/>
      <c r="G142" s="124"/>
      <c r="H142" s="124"/>
      <c r="I142" s="124"/>
      <c r="J142" s="124"/>
      <c r="K142" s="124"/>
      <c r="L142" s="124"/>
      <c r="M142" s="124"/>
      <c r="N142" s="124"/>
      <c r="U142" s="61"/>
    </row>
    <row r="143" spans="1:21" x14ac:dyDescent="0.25">
      <c r="A143" s="60"/>
      <c r="B143" s="124"/>
      <c r="C143" s="124"/>
      <c r="D143" s="124"/>
      <c r="E143" s="124"/>
      <c r="F143" s="124"/>
      <c r="G143" s="124"/>
      <c r="H143" s="124"/>
      <c r="I143" s="124"/>
      <c r="J143" s="124"/>
      <c r="K143" s="124"/>
      <c r="L143" s="124"/>
      <c r="M143" s="124"/>
      <c r="N143" s="124"/>
      <c r="U143" s="61"/>
    </row>
    <row r="144" spans="1:21" x14ac:dyDescent="0.25">
      <c r="A144" s="60"/>
      <c r="B144" s="124"/>
      <c r="C144" s="124"/>
      <c r="D144" s="124"/>
      <c r="E144" s="124"/>
      <c r="F144" s="124"/>
      <c r="G144" s="124"/>
      <c r="H144" s="124"/>
      <c r="I144" s="124"/>
      <c r="J144" s="124"/>
      <c r="K144" s="124"/>
      <c r="L144" s="124"/>
      <c r="M144" s="124"/>
      <c r="N144" s="124"/>
      <c r="U144" s="61"/>
    </row>
    <row r="145" spans="1:21" x14ac:dyDescent="0.25">
      <c r="A145" s="60"/>
      <c r="B145" s="124"/>
      <c r="C145" s="124"/>
      <c r="D145" s="124"/>
      <c r="E145" s="124"/>
      <c r="F145" s="124"/>
      <c r="G145" s="124"/>
      <c r="H145" s="124"/>
      <c r="I145" s="124"/>
      <c r="J145" s="124"/>
      <c r="K145" s="124"/>
      <c r="L145" s="124"/>
      <c r="M145" s="124"/>
      <c r="N145" s="124"/>
      <c r="U145" s="61"/>
    </row>
    <row r="146" spans="1:21" x14ac:dyDescent="0.25">
      <c r="A146" s="60"/>
      <c r="B146" s="124"/>
      <c r="C146" s="124"/>
      <c r="D146" s="124"/>
      <c r="E146" s="124"/>
      <c r="F146" s="124"/>
      <c r="G146" s="124"/>
      <c r="H146" s="124"/>
      <c r="I146" s="124"/>
      <c r="J146" s="124"/>
      <c r="K146" s="124"/>
      <c r="L146" s="124"/>
      <c r="M146" s="124"/>
      <c r="N146" s="124"/>
      <c r="U146" s="61"/>
    </row>
    <row r="147" spans="1:21" x14ac:dyDescent="0.25">
      <c r="A147" s="60"/>
      <c r="B147" s="124"/>
      <c r="C147" s="124"/>
      <c r="D147" s="124"/>
      <c r="E147" s="124"/>
      <c r="F147" s="124"/>
      <c r="G147" s="124"/>
      <c r="H147" s="124"/>
      <c r="I147" s="124"/>
      <c r="J147" s="124"/>
      <c r="K147" s="124"/>
      <c r="L147" s="124"/>
      <c r="M147" s="124"/>
      <c r="N147" s="124"/>
      <c r="U147" s="61"/>
    </row>
    <row r="148" spans="1:21" x14ac:dyDescent="0.25">
      <c r="A148" s="60"/>
      <c r="B148" s="124"/>
      <c r="C148" s="124"/>
      <c r="D148" s="124"/>
      <c r="E148" s="124"/>
      <c r="F148" s="124"/>
      <c r="G148" s="124"/>
      <c r="H148" s="124"/>
      <c r="I148" s="124"/>
      <c r="J148" s="124"/>
      <c r="K148" s="124"/>
      <c r="L148" s="124"/>
      <c r="M148" s="124"/>
      <c r="N148" s="124"/>
      <c r="U148" s="61"/>
    </row>
    <row r="149" spans="1:21" x14ac:dyDescent="0.25">
      <c r="A149" s="60"/>
      <c r="B149" s="124"/>
      <c r="C149" s="124"/>
      <c r="D149" s="124"/>
      <c r="E149" s="124"/>
      <c r="F149" s="124"/>
      <c r="G149" s="124"/>
      <c r="H149" s="124"/>
      <c r="I149" s="124"/>
      <c r="J149" s="124"/>
      <c r="K149" s="124"/>
      <c r="L149" s="124"/>
      <c r="M149" s="124"/>
      <c r="N149" s="124"/>
      <c r="U149" s="61"/>
    </row>
    <row r="150" spans="1:21" x14ac:dyDescent="0.25">
      <c r="A150" s="60"/>
      <c r="B150" s="124"/>
      <c r="C150" s="124"/>
      <c r="D150" s="124"/>
      <c r="E150" s="124"/>
      <c r="F150" s="124"/>
      <c r="G150" s="124"/>
      <c r="H150" s="124"/>
      <c r="I150" s="124"/>
      <c r="J150" s="124"/>
      <c r="K150" s="124"/>
      <c r="L150" s="124"/>
      <c r="M150" s="124"/>
      <c r="N150" s="124"/>
      <c r="U150" s="61"/>
    </row>
    <row r="151" spans="1:21" x14ac:dyDescent="0.25">
      <c r="A151" s="60"/>
      <c r="B151" s="124"/>
      <c r="C151" s="124"/>
      <c r="D151" s="124"/>
      <c r="E151" s="124"/>
      <c r="F151" s="124"/>
      <c r="G151" s="124"/>
      <c r="H151" s="124"/>
      <c r="I151" s="124"/>
      <c r="J151" s="124"/>
      <c r="K151" s="124"/>
      <c r="L151" s="124"/>
      <c r="M151" s="124"/>
      <c r="N151" s="124"/>
      <c r="U151" s="61"/>
    </row>
    <row r="152" spans="1:21" x14ac:dyDescent="0.25">
      <c r="A152" s="60"/>
      <c r="B152" s="124"/>
      <c r="C152" s="124"/>
      <c r="D152" s="124"/>
      <c r="E152" s="124"/>
      <c r="F152" s="124"/>
      <c r="G152" s="124"/>
      <c r="H152" s="124"/>
      <c r="I152" s="124"/>
      <c r="J152" s="124"/>
      <c r="K152" s="124"/>
      <c r="L152" s="124"/>
      <c r="M152" s="124"/>
      <c r="N152" s="124"/>
      <c r="U152" s="61"/>
    </row>
    <row r="153" spans="1:21" x14ac:dyDescent="0.25">
      <c r="A153" s="60"/>
      <c r="B153" s="124"/>
      <c r="C153" s="124"/>
      <c r="D153" s="124"/>
      <c r="E153" s="124"/>
      <c r="F153" s="124"/>
      <c r="G153" s="124"/>
      <c r="H153" s="124"/>
      <c r="I153" s="124"/>
      <c r="J153" s="124"/>
      <c r="K153" s="124"/>
      <c r="L153" s="124"/>
      <c r="M153" s="124"/>
      <c r="N153" s="124"/>
      <c r="U153" s="61"/>
    </row>
    <row r="154" spans="1:21" x14ac:dyDescent="0.25">
      <c r="A154" s="60"/>
      <c r="B154" s="124"/>
      <c r="C154" s="124"/>
      <c r="D154" s="124"/>
      <c r="E154" s="124"/>
      <c r="F154" s="124"/>
      <c r="G154" s="124"/>
      <c r="H154" s="124"/>
      <c r="I154" s="124"/>
      <c r="J154" s="124"/>
      <c r="K154" s="124"/>
      <c r="L154" s="124"/>
      <c r="M154" s="124"/>
      <c r="N154" s="124"/>
      <c r="U154" s="61"/>
    </row>
    <row r="155" spans="1:21" x14ac:dyDescent="0.25">
      <c r="A155" s="60"/>
      <c r="B155" s="124"/>
      <c r="C155" s="124"/>
      <c r="D155" s="124"/>
      <c r="E155" s="124"/>
      <c r="F155" s="124"/>
      <c r="G155" s="124"/>
      <c r="H155" s="124"/>
      <c r="I155" s="124"/>
      <c r="J155" s="124"/>
      <c r="K155" s="124"/>
      <c r="L155" s="124"/>
      <c r="M155" s="124"/>
      <c r="N155" s="124"/>
      <c r="U155" s="61"/>
    </row>
    <row r="156" spans="1:21" x14ac:dyDescent="0.25">
      <c r="A156" s="60"/>
      <c r="B156" s="124"/>
      <c r="C156" s="124"/>
      <c r="D156" s="124"/>
      <c r="E156" s="124"/>
      <c r="F156" s="124"/>
      <c r="G156" s="124"/>
      <c r="H156" s="124"/>
      <c r="I156" s="124"/>
      <c r="J156" s="124"/>
      <c r="K156" s="124"/>
      <c r="L156" s="124"/>
      <c r="M156" s="124"/>
      <c r="N156" s="124"/>
      <c r="U156" s="61"/>
    </row>
    <row r="157" spans="1:21" x14ac:dyDescent="0.25">
      <c r="A157" s="60"/>
      <c r="B157" s="124"/>
      <c r="C157" s="124"/>
      <c r="D157" s="124"/>
      <c r="E157" s="124"/>
      <c r="F157" s="124"/>
      <c r="G157" s="124"/>
      <c r="H157" s="124"/>
      <c r="I157" s="124"/>
      <c r="J157" s="124"/>
      <c r="K157" s="124"/>
      <c r="L157" s="124"/>
      <c r="M157" s="124"/>
      <c r="N157" s="124"/>
      <c r="U157" s="61"/>
    </row>
    <row r="158" spans="1:21" x14ac:dyDescent="0.25">
      <c r="A158" s="60"/>
      <c r="B158" s="124"/>
      <c r="C158" s="124"/>
      <c r="D158" s="124"/>
      <c r="E158" s="124"/>
      <c r="F158" s="124"/>
      <c r="G158" s="124"/>
      <c r="H158" s="124"/>
      <c r="I158" s="124"/>
      <c r="J158" s="124"/>
      <c r="K158" s="124"/>
      <c r="L158" s="124"/>
      <c r="M158" s="124"/>
      <c r="N158" s="124"/>
      <c r="U158" s="61"/>
    </row>
    <row r="159" spans="1:21" x14ac:dyDescent="0.25">
      <c r="A159" s="60"/>
      <c r="B159" s="124"/>
      <c r="C159" s="124"/>
      <c r="D159" s="124"/>
      <c r="E159" s="124"/>
      <c r="F159" s="124"/>
      <c r="G159" s="124"/>
      <c r="H159" s="124"/>
      <c r="I159" s="124"/>
      <c r="J159" s="124"/>
      <c r="K159" s="124"/>
      <c r="L159" s="124"/>
      <c r="M159" s="124"/>
      <c r="N159" s="124"/>
      <c r="U159" s="61"/>
    </row>
    <row r="160" spans="1:21" x14ac:dyDescent="0.25">
      <c r="A160" s="60"/>
      <c r="B160" s="124"/>
      <c r="C160" s="124"/>
      <c r="D160" s="124"/>
      <c r="E160" s="124"/>
      <c r="F160" s="124"/>
      <c r="G160" s="124"/>
      <c r="H160" s="124"/>
      <c r="I160" s="124"/>
      <c r="J160" s="124"/>
      <c r="K160" s="124"/>
      <c r="L160" s="124"/>
      <c r="M160" s="124"/>
      <c r="N160" s="124"/>
      <c r="U160" s="61"/>
    </row>
    <row r="161" spans="1:21" x14ac:dyDescent="0.25">
      <c r="A161" s="60"/>
      <c r="B161" s="124"/>
      <c r="C161" s="124"/>
      <c r="D161" s="124"/>
      <c r="E161" s="124"/>
      <c r="F161" s="124"/>
      <c r="G161" s="124"/>
      <c r="H161" s="124"/>
      <c r="I161" s="124"/>
      <c r="J161" s="124"/>
      <c r="K161" s="124"/>
      <c r="L161" s="124"/>
      <c r="M161" s="124"/>
      <c r="N161" s="124"/>
      <c r="U161" s="61"/>
    </row>
    <row r="162" spans="1:21" x14ac:dyDescent="0.25">
      <c r="A162" s="60"/>
      <c r="B162" s="124"/>
      <c r="C162" s="124"/>
      <c r="D162" s="124"/>
      <c r="E162" s="124"/>
      <c r="F162" s="124"/>
      <c r="G162" s="124"/>
      <c r="H162" s="124"/>
      <c r="I162" s="124"/>
      <c r="J162" s="124"/>
      <c r="K162" s="124"/>
      <c r="L162" s="124"/>
      <c r="M162" s="124"/>
      <c r="N162" s="124"/>
      <c r="U162" s="61"/>
    </row>
    <row r="163" spans="1:21" x14ac:dyDescent="0.25">
      <c r="A163" s="60"/>
      <c r="B163" s="124"/>
      <c r="C163" s="124"/>
      <c r="D163" s="124"/>
      <c r="E163" s="124"/>
      <c r="F163" s="124"/>
      <c r="G163" s="124"/>
      <c r="H163" s="124"/>
      <c r="I163" s="124"/>
      <c r="J163" s="124"/>
      <c r="K163" s="124"/>
      <c r="L163" s="124"/>
      <c r="M163" s="124"/>
      <c r="N163" s="124"/>
      <c r="U163" s="61"/>
    </row>
    <row r="164" spans="1:21" x14ac:dyDescent="0.25">
      <c r="A164" s="60"/>
      <c r="B164" s="124"/>
      <c r="C164" s="124"/>
      <c r="D164" s="124"/>
      <c r="E164" s="124"/>
      <c r="F164" s="124"/>
      <c r="G164" s="124"/>
      <c r="H164" s="124"/>
      <c r="I164" s="124"/>
      <c r="J164" s="124"/>
      <c r="K164" s="124"/>
      <c r="L164" s="124"/>
      <c r="M164" s="124"/>
      <c r="N164" s="124"/>
      <c r="U164" s="61"/>
    </row>
    <row r="165" spans="1:21" x14ac:dyDescent="0.25">
      <c r="A165" s="60"/>
      <c r="B165" s="124"/>
      <c r="C165" s="124"/>
      <c r="D165" s="124"/>
      <c r="E165" s="124"/>
      <c r="F165" s="124"/>
      <c r="G165" s="124"/>
      <c r="H165" s="124"/>
      <c r="I165" s="124"/>
      <c r="J165" s="124"/>
      <c r="K165" s="124"/>
      <c r="L165" s="124"/>
      <c r="M165" s="124"/>
      <c r="N165" s="124"/>
      <c r="U165" s="61"/>
    </row>
    <row r="166" spans="1:21" x14ac:dyDescent="0.25">
      <c r="A166" s="60"/>
      <c r="B166" s="124"/>
      <c r="C166" s="124"/>
      <c r="D166" s="124"/>
      <c r="E166" s="124"/>
      <c r="F166" s="124"/>
      <c r="G166" s="124"/>
      <c r="H166" s="124"/>
      <c r="I166" s="124"/>
      <c r="J166" s="124"/>
      <c r="K166" s="124"/>
      <c r="L166" s="124"/>
      <c r="M166" s="124"/>
      <c r="N166" s="124"/>
      <c r="U166" s="61"/>
    </row>
    <row r="167" spans="1:21" x14ac:dyDescent="0.25">
      <c r="A167" s="60"/>
      <c r="B167" s="124"/>
      <c r="C167" s="124"/>
      <c r="D167" s="124"/>
      <c r="E167" s="124"/>
      <c r="F167" s="124"/>
      <c r="G167" s="124"/>
      <c r="H167" s="124"/>
      <c r="I167" s="124"/>
      <c r="J167" s="124"/>
      <c r="K167" s="124"/>
      <c r="L167" s="124"/>
      <c r="M167" s="124"/>
      <c r="N167" s="124"/>
      <c r="U167" s="61"/>
    </row>
    <row r="168" spans="1:21" x14ac:dyDescent="0.25">
      <c r="A168" s="60"/>
      <c r="B168" s="124"/>
      <c r="C168" s="124"/>
      <c r="D168" s="124"/>
      <c r="E168" s="124"/>
      <c r="F168" s="124"/>
      <c r="G168" s="124"/>
      <c r="H168" s="124"/>
      <c r="I168" s="124"/>
      <c r="J168" s="124"/>
      <c r="K168" s="124"/>
      <c r="L168" s="124"/>
      <c r="M168" s="124"/>
      <c r="N168" s="124"/>
      <c r="U168" s="61"/>
    </row>
    <row r="169" spans="1:21" x14ac:dyDescent="0.25">
      <c r="A169" s="60"/>
      <c r="B169" s="124"/>
      <c r="C169" s="124"/>
      <c r="D169" s="124"/>
      <c r="E169" s="124"/>
      <c r="F169" s="124"/>
      <c r="G169" s="124"/>
      <c r="H169" s="124"/>
      <c r="I169" s="124"/>
      <c r="J169" s="124"/>
      <c r="K169" s="124"/>
      <c r="L169" s="124"/>
      <c r="M169" s="124"/>
      <c r="N169" s="124"/>
      <c r="U169" s="61"/>
    </row>
    <row r="170" spans="1:21" x14ac:dyDescent="0.25">
      <c r="A170" s="60"/>
      <c r="B170" s="124"/>
      <c r="C170" s="124"/>
      <c r="D170" s="124"/>
      <c r="E170" s="124"/>
      <c r="F170" s="124"/>
      <c r="G170" s="124"/>
      <c r="H170" s="124"/>
      <c r="I170" s="124"/>
      <c r="J170" s="124"/>
      <c r="K170" s="124"/>
      <c r="L170" s="124"/>
      <c r="M170" s="124"/>
      <c r="N170" s="124"/>
      <c r="U170" s="61"/>
    </row>
    <row r="171" spans="1:21" x14ac:dyDescent="0.25">
      <c r="A171" s="60"/>
      <c r="B171" s="124"/>
      <c r="C171" s="124"/>
      <c r="D171" s="124"/>
      <c r="E171" s="124"/>
      <c r="F171" s="124"/>
      <c r="G171" s="124"/>
      <c r="H171" s="124"/>
      <c r="I171" s="124"/>
      <c r="J171" s="124"/>
      <c r="K171" s="124"/>
      <c r="L171" s="124"/>
      <c r="M171" s="124"/>
      <c r="N171" s="124"/>
      <c r="U171" s="61"/>
    </row>
    <row r="172" spans="1:21" x14ac:dyDescent="0.25">
      <c r="A172" s="60"/>
      <c r="B172" s="124"/>
      <c r="C172" s="124"/>
      <c r="D172" s="124"/>
      <c r="E172" s="124"/>
      <c r="F172" s="124"/>
      <c r="G172" s="124"/>
      <c r="H172" s="124"/>
      <c r="I172" s="124"/>
      <c r="J172" s="124"/>
      <c r="K172" s="124"/>
      <c r="L172" s="124"/>
      <c r="M172" s="124"/>
      <c r="N172" s="124"/>
      <c r="U172" s="61"/>
    </row>
    <row r="173" spans="1:21" x14ac:dyDescent="0.25">
      <c r="A173" s="60"/>
      <c r="B173" s="124"/>
      <c r="C173" s="124"/>
      <c r="D173" s="124"/>
      <c r="E173" s="124"/>
      <c r="F173" s="124"/>
      <c r="G173" s="124"/>
      <c r="H173" s="124"/>
      <c r="I173" s="124"/>
      <c r="J173" s="124"/>
      <c r="K173" s="124"/>
      <c r="L173" s="124"/>
      <c r="M173" s="124"/>
      <c r="N173" s="124"/>
      <c r="U173" s="61"/>
    </row>
    <row r="174" spans="1:21" x14ac:dyDescent="0.25">
      <c r="A174" s="60"/>
      <c r="B174" s="124"/>
      <c r="C174" s="124"/>
      <c r="D174" s="124"/>
      <c r="E174" s="124"/>
      <c r="F174" s="124"/>
      <c r="G174" s="124"/>
      <c r="H174" s="124"/>
      <c r="I174" s="124"/>
      <c r="J174" s="124"/>
      <c r="K174" s="124"/>
      <c r="L174" s="124"/>
      <c r="M174" s="124"/>
      <c r="N174" s="124"/>
      <c r="U174" s="61"/>
    </row>
    <row r="175" spans="1:21" x14ac:dyDescent="0.25">
      <c r="A175" s="60"/>
      <c r="B175" s="124"/>
      <c r="C175" s="124"/>
      <c r="D175" s="124"/>
      <c r="E175" s="124"/>
      <c r="F175" s="124"/>
      <c r="G175" s="124"/>
      <c r="H175" s="124"/>
      <c r="I175" s="124"/>
      <c r="J175" s="124"/>
      <c r="K175" s="124"/>
      <c r="L175" s="124"/>
      <c r="M175" s="124"/>
      <c r="N175" s="124"/>
      <c r="U175" s="61"/>
    </row>
    <row r="176" spans="1:21" x14ac:dyDescent="0.25">
      <c r="A176" s="60"/>
      <c r="B176" s="124"/>
      <c r="C176" s="124"/>
      <c r="D176" s="124"/>
      <c r="E176" s="124"/>
      <c r="F176" s="124"/>
      <c r="G176" s="124"/>
      <c r="H176" s="124"/>
      <c r="I176" s="124"/>
      <c r="J176" s="124"/>
      <c r="K176" s="124"/>
      <c r="L176" s="124"/>
      <c r="M176" s="124"/>
      <c r="N176" s="124"/>
      <c r="U176" s="61"/>
    </row>
    <row r="177" spans="1:21" x14ac:dyDescent="0.25">
      <c r="A177" s="60"/>
      <c r="B177" s="124"/>
      <c r="C177" s="124"/>
      <c r="D177" s="124"/>
      <c r="E177" s="124"/>
      <c r="F177" s="124"/>
      <c r="G177" s="124"/>
      <c r="H177" s="124"/>
      <c r="I177" s="124"/>
      <c r="J177" s="124"/>
      <c r="K177" s="124"/>
      <c r="L177" s="124"/>
      <c r="M177" s="124"/>
      <c r="N177" s="124"/>
      <c r="U177" s="61"/>
    </row>
    <row r="178" spans="1:21" x14ac:dyDescent="0.25">
      <c r="A178" s="60"/>
      <c r="B178" s="124"/>
      <c r="C178" s="124"/>
      <c r="D178" s="124"/>
      <c r="E178" s="124"/>
      <c r="F178" s="124"/>
      <c r="G178" s="124"/>
      <c r="H178" s="124"/>
      <c r="I178" s="124"/>
      <c r="J178" s="124"/>
      <c r="K178" s="124"/>
      <c r="L178" s="124"/>
      <c r="M178" s="124"/>
      <c r="N178" s="124"/>
      <c r="U178" s="61"/>
    </row>
    <row r="179" spans="1:21" x14ac:dyDescent="0.25">
      <c r="A179" s="60"/>
      <c r="B179" s="124"/>
      <c r="C179" s="124"/>
      <c r="D179" s="124"/>
      <c r="E179" s="124"/>
      <c r="F179" s="124"/>
      <c r="G179" s="124"/>
      <c r="H179" s="124"/>
      <c r="I179" s="124"/>
      <c r="J179" s="124"/>
      <c r="K179" s="124"/>
      <c r="L179" s="124"/>
      <c r="M179" s="124"/>
      <c r="N179" s="124"/>
      <c r="U179" s="61"/>
    </row>
    <row r="180" spans="1:21" x14ac:dyDescent="0.25">
      <c r="A180" s="60"/>
      <c r="B180" s="124"/>
      <c r="C180" s="124"/>
      <c r="D180" s="124"/>
      <c r="E180" s="124"/>
      <c r="F180" s="124"/>
      <c r="G180" s="124"/>
      <c r="H180" s="124"/>
      <c r="I180" s="124"/>
      <c r="J180" s="124"/>
      <c r="K180" s="124"/>
      <c r="L180" s="124"/>
      <c r="M180" s="124"/>
      <c r="N180" s="124"/>
      <c r="U180" s="61"/>
    </row>
    <row r="181" spans="1:21" x14ac:dyDescent="0.25">
      <c r="A181" s="60"/>
      <c r="B181" s="124"/>
      <c r="C181" s="124"/>
      <c r="D181" s="124"/>
      <c r="E181" s="124"/>
      <c r="F181" s="124"/>
      <c r="G181" s="124"/>
      <c r="H181" s="124"/>
      <c r="I181" s="124"/>
      <c r="J181" s="124"/>
      <c r="K181" s="124"/>
      <c r="L181" s="124"/>
      <c r="M181" s="124"/>
      <c r="N181" s="124"/>
      <c r="U181" s="61"/>
    </row>
    <row r="182" spans="1:21" x14ac:dyDescent="0.25">
      <c r="A182" s="60"/>
      <c r="B182" s="124"/>
      <c r="C182" s="124"/>
      <c r="D182" s="124"/>
      <c r="E182" s="124"/>
      <c r="F182" s="124"/>
      <c r="G182" s="124"/>
      <c r="H182" s="124"/>
      <c r="I182" s="124"/>
      <c r="J182" s="124"/>
      <c r="K182" s="124"/>
      <c r="L182" s="124"/>
      <c r="M182" s="124"/>
      <c r="N182" s="124"/>
      <c r="U182" s="61"/>
    </row>
    <row r="183" spans="1:21" x14ac:dyDescent="0.25">
      <c r="A183" s="60"/>
      <c r="B183" s="124"/>
      <c r="C183" s="124"/>
      <c r="D183" s="124"/>
      <c r="E183" s="124"/>
      <c r="F183" s="124"/>
      <c r="G183" s="124"/>
      <c r="H183" s="124"/>
      <c r="I183" s="124"/>
      <c r="J183" s="124"/>
      <c r="K183" s="124"/>
      <c r="L183" s="124"/>
      <c r="M183" s="124"/>
      <c r="N183" s="124"/>
      <c r="U183" s="61"/>
    </row>
    <row r="184" spans="1:21" x14ac:dyDescent="0.25">
      <c r="A184" s="60"/>
      <c r="B184" s="124"/>
      <c r="C184" s="124"/>
      <c r="D184" s="124"/>
      <c r="E184" s="124"/>
      <c r="F184" s="124"/>
      <c r="G184" s="124"/>
      <c r="H184" s="124"/>
      <c r="I184" s="124"/>
      <c r="J184" s="124"/>
      <c r="K184" s="124"/>
      <c r="L184" s="124"/>
      <c r="M184" s="124"/>
      <c r="N184" s="124"/>
      <c r="U184" s="61"/>
    </row>
    <row r="185" spans="1:21" x14ac:dyDescent="0.25">
      <c r="A185" s="60"/>
      <c r="B185" s="124"/>
      <c r="C185" s="124"/>
      <c r="D185" s="124"/>
      <c r="E185" s="124"/>
      <c r="F185" s="124"/>
      <c r="G185" s="124"/>
      <c r="H185" s="124"/>
      <c r="I185" s="124"/>
      <c r="J185" s="124"/>
      <c r="K185" s="124"/>
      <c r="L185" s="124"/>
      <c r="M185" s="124"/>
      <c r="N185" s="124"/>
      <c r="U185" s="61"/>
    </row>
    <row r="186" spans="1:21" x14ac:dyDescent="0.25">
      <c r="A186" s="60"/>
      <c r="B186" s="124"/>
      <c r="C186" s="124"/>
      <c r="D186" s="124"/>
      <c r="E186" s="124"/>
      <c r="F186" s="124"/>
      <c r="G186" s="124"/>
      <c r="H186" s="124"/>
      <c r="I186" s="124"/>
      <c r="J186" s="124"/>
      <c r="K186" s="124"/>
      <c r="L186" s="124"/>
      <c r="M186" s="124"/>
      <c r="N186" s="124"/>
      <c r="U186" s="61"/>
    </row>
    <row r="187" spans="1:21" x14ac:dyDescent="0.25">
      <c r="A187" s="60"/>
      <c r="B187" s="124"/>
      <c r="C187" s="124"/>
      <c r="D187" s="124"/>
      <c r="E187" s="124"/>
      <c r="F187" s="124"/>
      <c r="G187" s="124"/>
      <c r="H187" s="124"/>
      <c r="I187" s="124"/>
      <c r="J187" s="124"/>
      <c r="K187" s="124"/>
      <c r="L187" s="124"/>
      <c r="M187" s="124"/>
      <c r="N187" s="124"/>
      <c r="U187" s="61"/>
    </row>
    <row r="188" spans="1:21" x14ac:dyDescent="0.25">
      <c r="A188" s="60"/>
      <c r="B188" s="124"/>
      <c r="C188" s="124"/>
      <c r="D188" s="124"/>
      <c r="E188" s="124"/>
      <c r="F188" s="124"/>
      <c r="G188" s="124"/>
      <c r="H188" s="124"/>
      <c r="I188" s="124"/>
      <c r="J188" s="124"/>
      <c r="K188" s="124"/>
      <c r="L188" s="124"/>
      <c r="M188" s="124"/>
      <c r="N188" s="124"/>
      <c r="U188" s="61"/>
    </row>
    <row r="189" spans="1:21" x14ac:dyDescent="0.25">
      <c r="A189" s="60"/>
      <c r="B189" s="124"/>
      <c r="C189" s="124"/>
      <c r="D189" s="124"/>
      <c r="E189" s="124"/>
      <c r="F189" s="124"/>
      <c r="G189" s="124"/>
      <c r="H189" s="124"/>
      <c r="I189" s="124"/>
      <c r="J189" s="124"/>
      <c r="K189" s="124"/>
      <c r="L189" s="124"/>
      <c r="M189" s="124"/>
      <c r="N189" s="124"/>
      <c r="U189" s="61"/>
    </row>
    <row r="190" spans="1:21" x14ac:dyDescent="0.25">
      <c r="A190" s="60"/>
      <c r="B190" s="124"/>
      <c r="C190" s="124"/>
      <c r="D190" s="124"/>
      <c r="E190" s="124"/>
      <c r="F190" s="124"/>
      <c r="G190" s="124"/>
      <c r="H190" s="124"/>
      <c r="I190" s="124"/>
      <c r="J190" s="124"/>
      <c r="K190" s="124"/>
      <c r="L190" s="124"/>
      <c r="M190" s="124"/>
      <c r="N190" s="124"/>
      <c r="U190" s="61"/>
    </row>
    <row r="191" spans="1:21" x14ac:dyDescent="0.25">
      <c r="A191" s="60"/>
      <c r="B191" s="124"/>
      <c r="C191" s="124"/>
      <c r="D191" s="124"/>
      <c r="E191" s="124"/>
      <c r="F191" s="124"/>
      <c r="G191" s="124"/>
      <c r="H191" s="124"/>
      <c r="I191" s="124"/>
      <c r="J191" s="124"/>
      <c r="K191" s="124"/>
      <c r="L191" s="124"/>
      <c r="M191" s="124"/>
      <c r="N191" s="124"/>
      <c r="U191" s="61"/>
    </row>
    <row r="192" spans="1:21" x14ac:dyDescent="0.25">
      <c r="A192" s="60"/>
      <c r="B192" s="124"/>
      <c r="C192" s="124"/>
      <c r="D192" s="124"/>
      <c r="E192" s="124"/>
      <c r="F192" s="124"/>
      <c r="G192" s="124"/>
      <c r="H192" s="124"/>
      <c r="I192" s="124"/>
      <c r="J192" s="124"/>
      <c r="K192" s="124"/>
      <c r="L192" s="124"/>
      <c r="M192" s="124"/>
      <c r="N192" s="124"/>
      <c r="U192" s="61"/>
    </row>
    <row r="193" spans="1:21" x14ac:dyDescent="0.25">
      <c r="A193" s="60"/>
      <c r="B193" s="124"/>
      <c r="C193" s="124"/>
      <c r="D193" s="124"/>
      <c r="E193" s="124"/>
      <c r="F193" s="124"/>
      <c r="G193" s="124"/>
      <c r="H193" s="124"/>
      <c r="I193" s="124"/>
      <c r="J193" s="124"/>
      <c r="K193" s="124"/>
      <c r="L193" s="124"/>
      <c r="M193" s="124"/>
      <c r="N193" s="124"/>
      <c r="U193" s="61"/>
    </row>
    <row r="194" spans="1:21" x14ac:dyDescent="0.25">
      <c r="A194" s="60"/>
      <c r="B194" s="124"/>
      <c r="C194" s="124"/>
      <c r="D194" s="124"/>
      <c r="E194" s="124"/>
      <c r="F194" s="124"/>
      <c r="G194" s="124"/>
      <c r="H194" s="124"/>
      <c r="I194" s="124"/>
      <c r="J194" s="124"/>
      <c r="K194" s="124"/>
      <c r="L194" s="124"/>
      <c r="M194" s="124"/>
      <c r="N194" s="124"/>
      <c r="U194" s="61"/>
    </row>
    <row r="195" spans="1:21" x14ac:dyDescent="0.25">
      <c r="A195" s="60"/>
      <c r="B195" s="124"/>
      <c r="C195" s="124"/>
      <c r="D195" s="124"/>
      <c r="E195" s="124"/>
      <c r="F195" s="124"/>
      <c r="G195" s="124"/>
      <c r="H195" s="124"/>
      <c r="I195" s="124"/>
      <c r="J195" s="124"/>
      <c r="K195" s="124"/>
      <c r="L195" s="124"/>
      <c r="M195" s="124"/>
      <c r="N195" s="124"/>
      <c r="U195" s="61"/>
    </row>
    <row r="196" spans="1:21" x14ac:dyDescent="0.25">
      <c r="A196" s="60"/>
      <c r="B196" s="124"/>
      <c r="C196" s="124"/>
      <c r="D196" s="124"/>
      <c r="E196" s="124"/>
      <c r="F196" s="124"/>
      <c r="G196" s="124"/>
      <c r="H196" s="124"/>
      <c r="I196" s="124"/>
      <c r="J196" s="124"/>
      <c r="K196" s="124"/>
      <c r="L196" s="124"/>
      <c r="M196" s="124"/>
      <c r="N196" s="124"/>
      <c r="U196" s="61"/>
    </row>
    <row r="197" spans="1:21" x14ac:dyDescent="0.25">
      <c r="A197" s="60"/>
      <c r="B197" s="124"/>
      <c r="C197" s="124"/>
      <c r="D197" s="124"/>
      <c r="E197" s="124"/>
      <c r="F197" s="124"/>
      <c r="G197" s="124"/>
      <c r="H197" s="124"/>
      <c r="I197" s="124"/>
      <c r="J197" s="124"/>
      <c r="K197" s="124"/>
      <c r="L197" s="124"/>
      <c r="M197" s="124"/>
      <c r="N197" s="124"/>
      <c r="U197" s="61"/>
    </row>
    <row r="198" spans="1:21" x14ac:dyDescent="0.25">
      <c r="A198" s="60"/>
      <c r="B198" s="124"/>
      <c r="C198" s="124"/>
      <c r="D198" s="124"/>
      <c r="E198" s="124"/>
      <c r="F198" s="124"/>
      <c r="G198" s="124"/>
      <c r="H198" s="124"/>
      <c r="I198" s="124"/>
      <c r="J198" s="124"/>
      <c r="K198" s="124"/>
      <c r="L198" s="124"/>
      <c r="M198" s="124"/>
      <c r="N198" s="124"/>
      <c r="U198" s="61"/>
    </row>
    <row r="199" spans="1:21" x14ac:dyDescent="0.25">
      <c r="A199" s="60"/>
      <c r="B199" s="124"/>
      <c r="C199" s="124"/>
      <c r="D199" s="124"/>
      <c r="E199" s="124"/>
      <c r="F199" s="124"/>
      <c r="G199" s="124"/>
      <c r="H199" s="124"/>
      <c r="I199" s="124"/>
      <c r="J199" s="124"/>
      <c r="K199" s="124"/>
      <c r="L199" s="124"/>
      <c r="M199" s="124"/>
      <c r="N199" s="124"/>
      <c r="U199" s="61"/>
    </row>
    <row r="200" spans="1:21" x14ac:dyDescent="0.25">
      <c r="A200" s="60"/>
      <c r="B200" s="124"/>
      <c r="C200" s="124"/>
      <c r="D200" s="124"/>
      <c r="E200" s="124"/>
      <c r="F200" s="124"/>
      <c r="G200" s="124"/>
      <c r="H200" s="124"/>
      <c r="I200" s="124"/>
      <c r="J200" s="124"/>
      <c r="K200" s="124"/>
      <c r="L200" s="124"/>
      <c r="M200" s="124"/>
      <c r="N200" s="124"/>
      <c r="U200" s="61"/>
    </row>
    <row r="201" spans="1:21" x14ac:dyDescent="0.25">
      <c r="A201" s="60"/>
      <c r="B201" s="124"/>
      <c r="C201" s="124"/>
      <c r="D201" s="124"/>
      <c r="E201" s="124"/>
      <c r="F201" s="124"/>
      <c r="G201" s="124"/>
      <c r="H201" s="124"/>
      <c r="I201" s="124"/>
      <c r="J201" s="124"/>
      <c r="K201" s="124"/>
      <c r="L201" s="124"/>
      <c r="M201" s="124"/>
      <c r="N201" s="124"/>
      <c r="U201" s="61"/>
    </row>
    <row r="202" spans="1:21" x14ac:dyDescent="0.25">
      <c r="A202" s="60"/>
      <c r="B202" s="124"/>
      <c r="C202" s="124"/>
      <c r="D202" s="124"/>
      <c r="E202" s="124"/>
      <c r="F202" s="124"/>
      <c r="G202" s="124"/>
      <c r="H202" s="124"/>
      <c r="I202" s="124"/>
      <c r="J202" s="124"/>
      <c r="K202" s="124"/>
      <c r="L202" s="124"/>
      <c r="M202" s="124"/>
      <c r="N202" s="124"/>
      <c r="U202" s="61"/>
    </row>
    <row r="203" spans="1:21" x14ac:dyDescent="0.25">
      <c r="A203" s="60"/>
      <c r="B203" s="124"/>
      <c r="C203" s="124"/>
      <c r="D203" s="124"/>
      <c r="E203" s="124"/>
      <c r="F203" s="124"/>
      <c r="G203" s="124"/>
      <c r="H203" s="124"/>
      <c r="I203" s="124"/>
      <c r="J203" s="124"/>
      <c r="K203" s="124"/>
      <c r="L203" s="124"/>
      <c r="M203" s="124"/>
      <c r="N203" s="124"/>
      <c r="U203" s="61"/>
    </row>
    <row r="204" spans="1:21" x14ac:dyDescent="0.25">
      <c r="A204" s="60"/>
      <c r="B204" s="124"/>
      <c r="C204" s="124"/>
      <c r="D204" s="124"/>
      <c r="E204" s="124"/>
      <c r="F204" s="124"/>
      <c r="G204" s="124"/>
      <c r="H204" s="124"/>
      <c r="I204" s="124"/>
      <c r="J204" s="124"/>
      <c r="K204" s="124"/>
      <c r="L204" s="124"/>
      <c r="M204" s="124"/>
      <c r="N204" s="124"/>
      <c r="U204" s="61"/>
    </row>
    <row r="205" spans="1:21" x14ac:dyDescent="0.25">
      <c r="A205" s="60"/>
      <c r="B205" s="124"/>
      <c r="C205" s="124"/>
      <c r="D205" s="124"/>
      <c r="E205" s="124"/>
      <c r="F205" s="124"/>
      <c r="G205" s="124"/>
      <c r="H205" s="124"/>
      <c r="I205" s="124"/>
      <c r="J205" s="124"/>
      <c r="K205" s="124"/>
      <c r="L205" s="124"/>
      <c r="M205" s="124"/>
      <c r="N205" s="124"/>
      <c r="U205" s="61"/>
    </row>
    <row r="206" spans="1:21" x14ac:dyDescent="0.25">
      <c r="A206" s="60"/>
      <c r="B206" s="124"/>
      <c r="C206" s="124"/>
      <c r="D206" s="124"/>
      <c r="E206" s="124"/>
      <c r="F206" s="124"/>
      <c r="G206" s="124"/>
      <c r="H206" s="124"/>
      <c r="I206" s="124"/>
      <c r="J206" s="124"/>
      <c r="K206" s="124"/>
      <c r="L206" s="124"/>
      <c r="M206" s="124"/>
      <c r="N206" s="124"/>
      <c r="U206" s="61"/>
    </row>
    <row r="207" spans="1:21" x14ac:dyDescent="0.25">
      <c r="A207" s="60"/>
      <c r="B207" s="124"/>
      <c r="C207" s="124"/>
      <c r="D207" s="124"/>
      <c r="E207" s="124"/>
      <c r="F207" s="124"/>
      <c r="G207" s="124"/>
      <c r="H207" s="124"/>
      <c r="I207" s="124"/>
      <c r="J207" s="124"/>
      <c r="K207" s="124"/>
      <c r="L207" s="124"/>
      <c r="M207" s="124"/>
      <c r="N207" s="124"/>
      <c r="U207" s="61"/>
    </row>
    <row r="208" spans="1:21" x14ac:dyDescent="0.25">
      <c r="A208" s="60"/>
      <c r="B208" s="124"/>
      <c r="C208" s="124"/>
      <c r="D208" s="124"/>
      <c r="E208" s="124"/>
      <c r="F208" s="124"/>
      <c r="G208" s="124"/>
      <c r="H208" s="124"/>
      <c r="I208" s="124"/>
      <c r="J208" s="124"/>
      <c r="K208" s="124"/>
      <c r="L208" s="124"/>
      <c r="M208" s="124"/>
      <c r="N208" s="124"/>
      <c r="U208" s="61"/>
    </row>
    <row r="209" spans="1:21" x14ac:dyDescent="0.25">
      <c r="A209" s="60"/>
      <c r="B209" s="124"/>
      <c r="C209" s="124"/>
      <c r="D209" s="124"/>
      <c r="E209" s="124"/>
      <c r="F209" s="124"/>
      <c r="G209" s="124"/>
      <c r="H209" s="124"/>
      <c r="I209" s="124"/>
      <c r="J209" s="124"/>
      <c r="K209" s="124"/>
      <c r="L209" s="124"/>
      <c r="M209" s="124"/>
      <c r="N209" s="124"/>
      <c r="U209" s="61"/>
    </row>
    <row r="210" spans="1:21" x14ac:dyDescent="0.25">
      <c r="A210" s="60"/>
      <c r="B210" s="124"/>
      <c r="C210" s="124"/>
      <c r="D210" s="124"/>
      <c r="E210" s="124"/>
      <c r="F210" s="124"/>
      <c r="G210" s="124"/>
      <c r="H210" s="124"/>
      <c r="I210" s="124"/>
      <c r="J210" s="124"/>
      <c r="K210" s="124"/>
      <c r="L210" s="124"/>
      <c r="M210" s="124"/>
      <c r="N210" s="124"/>
      <c r="U210" s="61"/>
    </row>
    <row r="211" spans="1:21" x14ac:dyDescent="0.25">
      <c r="A211" s="60"/>
      <c r="B211" s="124"/>
      <c r="C211" s="124"/>
      <c r="D211" s="124"/>
      <c r="E211" s="124"/>
      <c r="F211" s="124"/>
      <c r="G211" s="124"/>
      <c r="H211" s="124"/>
      <c r="I211" s="124"/>
      <c r="J211" s="124"/>
      <c r="K211" s="124"/>
      <c r="L211" s="124"/>
      <c r="M211" s="124"/>
      <c r="N211" s="124"/>
      <c r="U211" s="61"/>
    </row>
    <row r="212" spans="1:21" x14ac:dyDescent="0.25">
      <c r="A212" s="60"/>
      <c r="B212" s="124"/>
      <c r="C212" s="124"/>
      <c r="D212" s="124"/>
      <c r="E212" s="124"/>
      <c r="F212" s="124"/>
      <c r="G212" s="124"/>
      <c r="H212" s="124"/>
      <c r="I212" s="124"/>
      <c r="J212" s="124"/>
      <c r="K212" s="124"/>
      <c r="L212" s="124"/>
      <c r="M212" s="124"/>
      <c r="N212" s="124"/>
      <c r="U212" s="61"/>
    </row>
    <row r="213" spans="1:21" x14ac:dyDescent="0.25">
      <c r="A213" s="60"/>
      <c r="B213" s="124"/>
      <c r="C213" s="124"/>
      <c r="D213" s="124"/>
      <c r="E213" s="124"/>
      <c r="F213" s="124"/>
      <c r="G213" s="124"/>
      <c r="H213" s="124"/>
      <c r="I213" s="124"/>
      <c r="J213" s="124"/>
      <c r="K213" s="124"/>
      <c r="L213" s="124"/>
      <c r="M213" s="124"/>
      <c r="N213" s="124"/>
      <c r="U213" s="61"/>
    </row>
    <row r="214" spans="1:21" x14ac:dyDescent="0.25">
      <c r="A214" s="60"/>
      <c r="B214" s="124"/>
      <c r="C214" s="124"/>
      <c r="D214" s="124"/>
      <c r="E214" s="124"/>
      <c r="F214" s="124"/>
      <c r="G214" s="124"/>
      <c r="H214" s="124"/>
      <c r="I214" s="124"/>
      <c r="J214" s="124"/>
      <c r="K214" s="124"/>
      <c r="L214" s="124"/>
      <c r="M214" s="124"/>
      <c r="N214" s="124"/>
      <c r="U214" s="61"/>
    </row>
    <row r="215" spans="1:21" x14ac:dyDescent="0.25">
      <c r="A215" s="60"/>
      <c r="B215" s="124"/>
      <c r="C215" s="124"/>
      <c r="D215" s="124"/>
      <c r="E215" s="124"/>
      <c r="F215" s="124"/>
      <c r="G215" s="124"/>
      <c r="H215" s="124"/>
      <c r="I215" s="124"/>
      <c r="J215" s="124"/>
      <c r="K215" s="124"/>
      <c r="L215" s="124"/>
      <c r="M215" s="124"/>
      <c r="N215" s="124"/>
      <c r="U215" s="61"/>
    </row>
    <row r="216" spans="1:21" x14ac:dyDescent="0.25">
      <c r="A216" s="60"/>
      <c r="B216" s="124"/>
      <c r="C216" s="124"/>
      <c r="D216" s="124"/>
      <c r="E216" s="124"/>
      <c r="F216" s="124"/>
      <c r="G216" s="124"/>
      <c r="H216" s="124"/>
      <c r="I216" s="124"/>
      <c r="J216" s="124"/>
      <c r="K216" s="124"/>
      <c r="L216" s="124"/>
      <c r="M216" s="124"/>
      <c r="N216" s="124"/>
      <c r="U216" s="61"/>
    </row>
    <row r="217" spans="1:21" x14ac:dyDescent="0.25">
      <c r="A217" s="60"/>
      <c r="B217" s="124"/>
      <c r="C217" s="124"/>
      <c r="D217" s="124"/>
      <c r="E217" s="124"/>
      <c r="F217" s="124"/>
      <c r="G217" s="124"/>
      <c r="H217" s="124"/>
      <c r="I217" s="124"/>
      <c r="J217" s="124"/>
      <c r="K217" s="124"/>
      <c r="L217" s="124"/>
      <c r="M217" s="124"/>
      <c r="N217" s="124"/>
      <c r="U217" s="61"/>
    </row>
    <row r="218" spans="1:21" x14ac:dyDescent="0.25">
      <c r="A218" s="60"/>
      <c r="B218" s="124"/>
      <c r="C218" s="124"/>
      <c r="D218" s="124"/>
      <c r="E218" s="124"/>
      <c r="F218" s="124"/>
      <c r="G218" s="124"/>
      <c r="H218" s="124"/>
      <c r="I218" s="124"/>
      <c r="J218" s="124"/>
      <c r="K218" s="124"/>
      <c r="L218" s="124"/>
      <c r="M218" s="124"/>
      <c r="N218" s="124"/>
      <c r="U218" s="61"/>
    </row>
    <row r="219" spans="1:21" x14ac:dyDescent="0.25">
      <c r="A219" s="60"/>
      <c r="B219" s="124"/>
      <c r="C219" s="124"/>
      <c r="D219" s="124"/>
      <c r="E219" s="124"/>
      <c r="F219" s="124"/>
      <c r="G219" s="124"/>
      <c r="H219" s="124"/>
      <c r="I219" s="124"/>
      <c r="J219" s="124"/>
      <c r="K219" s="124"/>
      <c r="L219" s="124"/>
      <c r="M219" s="124"/>
      <c r="N219" s="124"/>
      <c r="U219" s="61"/>
    </row>
    <row r="220" spans="1:21" x14ac:dyDescent="0.25">
      <c r="A220" s="60"/>
      <c r="B220" s="124"/>
      <c r="C220" s="124"/>
      <c r="D220" s="124"/>
      <c r="E220" s="124"/>
      <c r="F220" s="124"/>
      <c r="G220" s="124"/>
      <c r="H220" s="124"/>
      <c r="I220" s="124"/>
      <c r="J220" s="124"/>
      <c r="K220" s="124"/>
      <c r="L220" s="124"/>
      <c r="M220" s="124"/>
      <c r="N220" s="124"/>
      <c r="U220" s="61"/>
    </row>
    <row r="221" spans="1:21" x14ac:dyDescent="0.25">
      <c r="A221" s="60"/>
      <c r="B221" s="124"/>
      <c r="C221" s="124"/>
      <c r="D221" s="124"/>
      <c r="E221" s="124"/>
      <c r="F221" s="124"/>
      <c r="G221" s="124"/>
      <c r="H221" s="124"/>
      <c r="I221" s="124"/>
      <c r="J221" s="124"/>
      <c r="K221" s="124"/>
      <c r="L221" s="124"/>
      <c r="M221" s="124"/>
      <c r="N221" s="124"/>
      <c r="U221" s="61"/>
    </row>
    <row r="222" spans="1:21" x14ac:dyDescent="0.25">
      <c r="A222" s="60"/>
      <c r="B222" s="124"/>
      <c r="C222" s="124"/>
      <c r="D222" s="124"/>
      <c r="E222" s="124"/>
      <c r="F222" s="124"/>
      <c r="G222" s="124"/>
      <c r="H222" s="124"/>
      <c r="I222" s="124"/>
      <c r="J222" s="124"/>
      <c r="K222" s="124"/>
      <c r="L222" s="124"/>
      <c r="M222" s="124"/>
      <c r="N222" s="124"/>
      <c r="U222" s="61"/>
    </row>
    <row r="223" spans="1:21" x14ac:dyDescent="0.25">
      <c r="A223" s="60"/>
      <c r="B223" s="124"/>
      <c r="C223" s="124"/>
      <c r="D223" s="124"/>
      <c r="E223" s="124"/>
      <c r="F223" s="124"/>
      <c r="G223" s="124"/>
      <c r="H223" s="124"/>
      <c r="I223" s="124"/>
      <c r="J223" s="124"/>
      <c r="K223" s="124"/>
      <c r="L223" s="124"/>
      <c r="M223" s="124"/>
      <c r="N223" s="124"/>
      <c r="U223" s="61"/>
    </row>
    <row r="224" spans="1:21" x14ac:dyDescent="0.25">
      <c r="A224" s="60"/>
      <c r="B224" s="124"/>
      <c r="C224" s="124"/>
      <c r="D224" s="124"/>
      <c r="E224" s="124"/>
      <c r="F224" s="124"/>
      <c r="G224" s="124"/>
      <c r="H224" s="124"/>
      <c r="I224" s="124"/>
      <c r="J224" s="124"/>
      <c r="K224" s="124"/>
      <c r="L224" s="124"/>
      <c r="M224" s="124"/>
      <c r="N224" s="124"/>
      <c r="U224" s="61"/>
    </row>
    <row r="225" spans="1:21" x14ac:dyDescent="0.25">
      <c r="A225" s="60"/>
      <c r="B225" s="124"/>
      <c r="C225" s="124"/>
      <c r="D225" s="124"/>
      <c r="E225" s="124"/>
      <c r="F225" s="124"/>
      <c r="G225" s="124"/>
      <c r="H225" s="124"/>
      <c r="I225" s="124"/>
      <c r="J225" s="124"/>
      <c r="K225" s="124"/>
      <c r="L225" s="124"/>
      <c r="M225" s="124"/>
      <c r="N225" s="124"/>
      <c r="U225" s="61"/>
    </row>
    <row r="226" spans="1:21" x14ac:dyDescent="0.25">
      <c r="A226" s="60"/>
      <c r="B226" s="124"/>
      <c r="C226" s="124"/>
      <c r="D226" s="124"/>
      <c r="E226" s="124"/>
      <c r="F226" s="124"/>
      <c r="G226" s="124"/>
      <c r="H226" s="124"/>
      <c r="I226" s="124"/>
      <c r="J226" s="124"/>
      <c r="K226" s="124"/>
      <c r="L226" s="124"/>
      <c r="M226" s="124"/>
      <c r="N226" s="124"/>
      <c r="U226" s="61"/>
    </row>
    <row r="227" spans="1:21" x14ac:dyDescent="0.25">
      <c r="A227" s="60"/>
      <c r="B227" s="124"/>
      <c r="C227" s="124"/>
      <c r="D227" s="124"/>
      <c r="E227" s="124"/>
      <c r="F227" s="124"/>
      <c r="G227" s="124"/>
      <c r="H227" s="124"/>
      <c r="I227" s="124"/>
      <c r="J227" s="124"/>
      <c r="K227" s="124"/>
      <c r="L227" s="124"/>
      <c r="M227" s="124"/>
      <c r="N227" s="124"/>
      <c r="U227" s="61"/>
    </row>
    <row r="228" spans="1:21" x14ac:dyDescent="0.25">
      <c r="A228" s="60"/>
      <c r="B228" s="124"/>
      <c r="C228" s="124"/>
      <c r="D228" s="124"/>
      <c r="E228" s="124"/>
      <c r="F228" s="124"/>
      <c r="G228" s="124"/>
      <c r="H228" s="124"/>
      <c r="I228" s="124"/>
      <c r="J228" s="124"/>
      <c r="K228" s="124"/>
      <c r="L228" s="124"/>
      <c r="M228" s="124"/>
      <c r="N228" s="124"/>
      <c r="U228" s="61"/>
    </row>
    <row r="229" spans="1:21" x14ac:dyDescent="0.25">
      <c r="U229" s="61"/>
    </row>
    <row r="230" spans="1:21" x14ac:dyDescent="0.25">
      <c r="U230" s="61"/>
    </row>
  </sheetData>
  <autoFilter ref="A6:W16" xr:uid="{00000000-0009-0000-0000-000005000000}"/>
  <mergeCells count="6">
    <mergeCell ref="G30:L30"/>
    <mergeCell ref="J2:L2"/>
    <mergeCell ref="A1:M1"/>
    <mergeCell ref="B4:E4"/>
    <mergeCell ref="J4:L4"/>
    <mergeCell ref="B2:E2"/>
  </mergeCells>
  <conditionalFormatting sqref="R7:R16">
    <cfRule type="cellIs" dxfId="24" priority="5" stopIfTrue="1" operator="greaterThanOrEqual">
      <formula>4.2</formula>
    </cfRule>
  </conditionalFormatting>
  <conditionalFormatting sqref="S7:S18">
    <cfRule type="cellIs" dxfId="23" priority="1" stopIfTrue="1" operator="equal">
      <formula>"fail"</formula>
    </cfRule>
  </conditionalFormatting>
  <pageMargins left="0.73" right="0.2" top="0.5" bottom="0.25" header="0.05" footer="0.05"/>
  <pageSetup paperSize="9" scale="45" fitToHeight="0" orientation="landscape" errors="blank" horizontalDpi="1200" verticalDpi="12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282"/>
  <sheetViews>
    <sheetView zoomScale="70" zoomScaleNormal="70" workbookViewId="0">
      <pane ySplit="11" topLeftCell="A12" activePane="bottomLeft" state="frozen"/>
      <selection pane="bottomLeft" activeCell="A12" sqref="A12:XFD12"/>
    </sheetView>
  </sheetViews>
  <sheetFormatPr defaultRowHeight="12.75" x14ac:dyDescent="0.2"/>
  <cols>
    <col min="1" max="1" width="15.28515625" style="88" customWidth="1"/>
    <col min="2" max="2" width="49.28515625" style="88" bestFit="1" customWidth="1"/>
    <col min="3" max="3" width="18.5703125" style="88" customWidth="1"/>
    <col min="4" max="5" width="12.140625" style="88" customWidth="1"/>
    <col min="6" max="6" width="13.5703125" style="88" customWidth="1"/>
    <col min="7" max="7" width="16.5703125" style="88" customWidth="1"/>
    <col min="8" max="8" width="9.28515625" style="88" customWidth="1"/>
    <col min="9" max="9" width="13.7109375" style="88" customWidth="1"/>
    <col min="10" max="10" width="13.28515625" style="88" customWidth="1"/>
    <col min="11" max="11" width="12.5703125" style="88" customWidth="1"/>
    <col min="12" max="12" width="14.5703125" style="88" customWidth="1"/>
    <col min="13" max="13" width="21.85546875" style="168" customWidth="1"/>
    <col min="14" max="14" width="16.140625" style="88" customWidth="1"/>
    <col min="15" max="15" width="23.5703125" style="88" customWidth="1"/>
    <col min="16" max="16" width="4.140625" style="88" customWidth="1"/>
    <col min="17" max="18" width="17.7109375" style="88" customWidth="1"/>
    <col min="19" max="19" width="17.5703125" style="92" customWidth="1"/>
    <col min="20" max="20" width="16.42578125" style="91" customWidth="1"/>
    <col min="21" max="21" width="4.5703125" style="168" customWidth="1"/>
    <col min="22" max="22" width="15" style="168" customWidth="1"/>
    <col min="23" max="23" width="17.5703125" style="91" customWidth="1"/>
    <col min="24" max="24" width="18.7109375" style="91" customWidth="1"/>
    <col min="25" max="26" width="19.140625" style="92" customWidth="1"/>
    <col min="27" max="27" width="24.85546875" style="93" customWidth="1"/>
    <col min="28" max="28" width="3.28515625" style="93" customWidth="1"/>
    <col min="29" max="29" width="9.140625" style="89" customWidth="1"/>
    <col min="30" max="30" width="12.42578125" style="89" customWidth="1"/>
    <col min="31" max="31" width="73.85546875" style="89" customWidth="1"/>
    <col min="32" max="32" width="21.140625" style="89" customWidth="1"/>
    <col min="33" max="34" width="9.140625" style="89" customWidth="1"/>
    <col min="35" max="35" width="0.140625" style="89" customWidth="1"/>
    <col min="36" max="55" width="9.140625" style="89" customWidth="1"/>
    <col min="56" max="16384" width="9.140625" style="89"/>
  </cols>
  <sheetData>
    <row r="1" spans="1:35" ht="49.5" customHeight="1" thickBot="1" x14ac:dyDescent="0.35">
      <c r="A1" s="354" t="s">
        <v>1287</v>
      </c>
      <c r="B1" s="354"/>
      <c r="C1" s="354"/>
      <c r="D1" s="354"/>
      <c r="E1" s="354"/>
      <c r="F1" s="354"/>
      <c r="G1" s="354"/>
      <c r="H1" s="354"/>
      <c r="I1" s="354"/>
      <c r="J1" s="355"/>
      <c r="K1" s="361" t="s">
        <v>1288</v>
      </c>
      <c r="L1" s="362"/>
      <c r="M1" s="362"/>
      <c r="N1" s="362"/>
      <c r="O1" s="363"/>
      <c r="P1" s="164"/>
      <c r="Q1" s="371"/>
      <c r="R1" s="89"/>
      <c r="S1" s="365"/>
      <c r="T1" s="372"/>
      <c r="U1" s="358"/>
      <c r="V1" s="358"/>
      <c r="W1" s="372"/>
      <c r="X1" s="372"/>
      <c r="Y1" s="361" t="s">
        <v>1289</v>
      </c>
      <c r="Z1" s="362"/>
      <c r="AA1" s="363"/>
      <c r="AB1" s="196"/>
      <c r="AC1" s="137"/>
      <c r="AD1" s="88"/>
      <c r="AE1" s="88"/>
    </row>
    <row r="2" spans="1:35" ht="20.100000000000001" customHeight="1" x14ac:dyDescent="0.25">
      <c r="A2" s="354"/>
      <c r="B2" s="354"/>
      <c r="C2" s="354"/>
      <c r="D2" s="354"/>
      <c r="E2" s="354"/>
      <c r="F2" s="354"/>
      <c r="G2" s="354"/>
      <c r="H2" s="354"/>
      <c r="I2" s="354"/>
      <c r="J2" s="355"/>
      <c r="K2" s="357" t="s">
        <v>1290</v>
      </c>
      <c r="L2" s="89"/>
      <c r="M2" s="358"/>
      <c r="N2" s="89"/>
      <c r="O2" s="359"/>
      <c r="P2" s="164"/>
      <c r="Q2" s="89"/>
      <c r="R2" s="89"/>
      <c r="S2" s="365"/>
      <c r="T2" s="372"/>
      <c r="U2" s="358"/>
      <c r="V2" s="358"/>
      <c r="W2" s="372"/>
      <c r="X2" s="372"/>
      <c r="Y2" s="373" t="s">
        <v>1291</v>
      </c>
      <c r="Z2" s="365"/>
      <c r="AA2" s="359"/>
      <c r="AB2" s="194"/>
      <c r="AC2" s="137"/>
      <c r="AD2" s="88"/>
      <c r="AE2" s="88"/>
    </row>
    <row r="3" spans="1:35" ht="21.75" customHeight="1" x14ac:dyDescent="0.25">
      <c r="A3" s="354"/>
      <c r="B3" s="354"/>
      <c r="C3" s="354"/>
      <c r="D3" s="354"/>
      <c r="E3" s="354"/>
      <c r="F3" s="354"/>
      <c r="G3" s="354"/>
      <c r="H3" s="354"/>
      <c r="I3" s="354"/>
      <c r="J3" s="355"/>
      <c r="K3" s="360" t="s">
        <v>1292</v>
      </c>
      <c r="L3" s="89"/>
      <c r="M3" s="358"/>
      <c r="N3" s="89"/>
      <c r="O3" s="359"/>
      <c r="P3" s="164"/>
      <c r="Q3" s="89"/>
      <c r="R3" s="89"/>
      <c r="S3" s="365"/>
      <c r="T3" s="372"/>
      <c r="U3" s="358"/>
      <c r="V3" s="358"/>
      <c r="W3" s="372"/>
      <c r="X3" s="372"/>
      <c r="Y3" s="364" t="s">
        <v>1293</v>
      </c>
      <c r="Z3" s="365"/>
      <c r="AA3" s="359"/>
      <c r="AB3" s="195"/>
      <c r="AC3" s="137"/>
      <c r="AD3" s="88"/>
      <c r="AE3" s="88"/>
    </row>
    <row r="4" spans="1:35" ht="62.25" thickBot="1" x14ac:dyDescent="0.3">
      <c r="A4" s="353"/>
      <c r="B4" s="353"/>
      <c r="C4" s="353"/>
      <c r="D4" s="353"/>
      <c r="E4" s="353"/>
      <c r="F4" s="353"/>
      <c r="G4" s="353"/>
      <c r="H4" s="353"/>
      <c r="I4" s="353"/>
      <c r="J4" s="356"/>
      <c r="K4" s="382" t="s">
        <v>1294</v>
      </c>
      <c r="L4" s="381"/>
      <c r="M4" s="381"/>
      <c r="N4" s="381"/>
      <c r="O4" s="383"/>
      <c r="P4" s="165"/>
      <c r="Q4" s="381"/>
      <c r="R4" s="381"/>
      <c r="S4" s="381"/>
      <c r="T4" s="381"/>
      <c r="U4" s="381"/>
      <c r="V4" s="381"/>
      <c r="W4" s="381"/>
      <c r="X4" s="381"/>
      <c r="Y4" s="384" t="s">
        <v>1295</v>
      </c>
      <c r="Z4" s="381"/>
      <c r="AA4" s="383"/>
      <c r="AB4" s="197"/>
      <c r="AC4" s="92"/>
      <c r="AE4" s="92"/>
    </row>
    <row r="5" spans="1:35" s="403" customFormat="1" ht="39.75" customHeight="1" thickBot="1" x14ac:dyDescent="0.4">
      <c r="A5" s="138" t="s">
        <v>7</v>
      </c>
      <c r="B5" s="139" t="s">
        <v>1284</v>
      </c>
      <c r="C5" s="140" t="s">
        <v>1296</v>
      </c>
      <c r="D5" s="140" t="s">
        <v>1297</v>
      </c>
      <c r="E5" s="140" t="s">
        <v>1298</v>
      </c>
      <c r="F5" s="140" t="s">
        <v>1299</v>
      </c>
      <c r="G5" s="140" t="s">
        <v>1300</v>
      </c>
      <c r="H5" s="140" t="s">
        <v>1301</v>
      </c>
      <c r="I5" s="140" t="s">
        <v>1302</v>
      </c>
      <c r="J5" s="140" t="s">
        <v>1303</v>
      </c>
      <c r="K5" s="385" t="s">
        <v>1304</v>
      </c>
      <c r="L5" s="386" t="s">
        <v>1305</v>
      </c>
      <c r="M5" s="387" t="s">
        <v>704</v>
      </c>
      <c r="N5" s="388" t="s">
        <v>1306</v>
      </c>
      <c r="O5" s="140" t="s">
        <v>1307</v>
      </c>
      <c r="P5" s="389"/>
      <c r="Q5" s="140" t="s">
        <v>1308</v>
      </c>
      <c r="R5" s="140" t="s">
        <v>1309</v>
      </c>
      <c r="S5" s="390" t="s">
        <v>1310</v>
      </c>
      <c r="T5" s="391" t="s">
        <v>1311</v>
      </c>
      <c r="U5" s="387" t="s">
        <v>704</v>
      </c>
      <c r="V5" s="392" t="s">
        <v>1312</v>
      </c>
      <c r="W5" s="393" t="s">
        <v>1313</v>
      </c>
      <c r="X5" s="394" t="s">
        <v>1314</v>
      </c>
      <c r="Y5" s="395" t="s">
        <v>1315</v>
      </c>
      <c r="Z5" s="396" t="s">
        <v>1316</v>
      </c>
      <c r="AA5" s="397" t="s">
        <v>1317</v>
      </c>
      <c r="AB5" s="398"/>
      <c r="AC5" s="399"/>
      <c r="AD5" s="400"/>
      <c r="AE5" s="401"/>
      <c r="AF5" s="402"/>
      <c r="AG5" s="402"/>
    </row>
    <row r="6" spans="1:35" s="88" customFormat="1" ht="15" customHeight="1" thickBot="1" x14ac:dyDescent="0.3">
      <c r="A6" s="94"/>
      <c r="B6" s="94"/>
      <c r="C6" s="94"/>
      <c r="D6" s="94"/>
      <c r="E6" s="94"/>
      <c r="F6" s="370" t="s">
        <v>1318</v>
      </c>
      <c r="G6" s="181" t="s">
        <v>1319</v>
      </c>
      <c r="H6" s="94"/>
      <c r="I6" s="94"/>
      <c r="J6" s="94"/>
      <c r="K6" s="94"/>
      <c r="L6" s="94"/>
      <c r="M6" s="169"/>
      <c r="N6" s="367" t="s">
        <v>1320</v>
      </c>
      <c r="O6" s="150" t="s">
        <v>1321</v>
      </c>
      <c r="P6" s="150" t="s">
        <v>1322</v>
      </c>
      <c r="Q6" s="367" t="s">
        <v>1323</v>
      </c>
      <c r="R6" s="94" t="s">
        <v>1243</v>
      </c>
      <c r="S6" s="96" t="s">
        <v>1243</v>
      </c>
      <c r="T6" s="366"/>
      <c r="U6" s="173"/>
      <c r="V6" s="209" t="s">
        <v>1324</v>
      </c>
      <c r="W6" s="162"/>
      <c r="X6" s="141">
        <v>0.95</v>
      </c>
      <c r="Y6" s="96" t="s">
        <v>1243</v>
      </c>
      <c r="Z6" s="96"/>
      <c r="AA6" s="155" t="s">
        <v>1325</v>
      </c>
      <c r="AB6" s="155" t="s">
        <v>1322</v>
      </c>
      <c r="AC6" s="112"/>
      <c r="AD6" s="89"/>
      <c r="AE6" s="89"/>
    </row>
    <row r="7" spans="1:35" s="88" customFormat="1" ht="15" customHeight="1" x14ac:dyDescent="0.25">
      <c r="A7" s="94"/>
      <c r="B7" s="94"/>
      <c r="C7" s="94"/>
      <c r="D7" s="94"/>
      <c r="E7" s="94"/>
      <c r="F7" s="89"/>
      <c r="G7" s="182" t="s">
        <v>1326</v>
      </c>
      <c r="H7" s="94"/>
      <c r="I7" s="94"/>
      <c r="J7" s="94"/>
      <c r="K7" s="94"/>
      <c r="L7" s="94"/>
      <c r="M7" s="169"/>
      <c r="N7" s="89"/>
      <c r="O7" s="151" t="s">
        <v>1327</v>
      </c>
      <c r="P7" s="151" t="s">
        <v>1328</v>
      </c>
      <c r="Q7" s="89"/>
      <c r="R7" s="94" t="s">
        <v>1329</v>
      </c>
      <c r="S7" s="96" t="s">
        <v>1330</v>
      </c>
      <c r="T7" s="89"/>
      <c r="U7" s="173"/>
      <c r="V7" s="210" t="s">
        <v>1331</v>
      </c>
      <c r="W7" s="163"/>
      <c r="X7" s="142" t="s">
        <v>1332</v>
      </c>
      <c r="Y7" s="96"/>
      <c r="Z7" s="144" t="s">
        <v>1333</v>
      </c>
      <c r="AA7" s="157" t="s">
        <v>1334</v>
      </c>
      <c r="AB7" s="157" t="s">
        <v>1328</v>
      </c>
      <c r="AC7" s="112"/>
      <c r="AD7" s="89"/>
      <c r="AE7" s="89"/>
    </row>
    <row r="8" spans="1:35" ht="16.5" customHeight="1" thickBot="1" x14ac:dyDescent="0.3">
      <c r="A8" s="94"/>
      <c r="B8" s="94"/>
      <c r="C8" s="94"/>
      <c r="D8" s="94"/>
      <c r="E8" s="94"/>
      <c r="F8" s="160" t="s">
        <v>1335</v>
      </c>
      <c r="G8" s="183" t="s">
        <v>1336</v>
      </c>
      <c r="H8" s="94"/>
      <c r="I8" s="94"/>
      <c r="J8" s="94"/>
      <c r="K8" s="94"/>
      <c r="L8" s="94"/>
      <c r="M8" s="169"/>
      <c r="N8" s="160" t="s">
        <v>1335</v>
      </c>
      <c r="O8" s="152" t="s">
        <v>1337</v>
      </c>
      <c r="P8" s="152" t="s">
        <v>1338</v>
      </c>
      <c r="Q8" s="160" t="s">
        <v>1335</v>
      </c>
      <c r="R8" s="94"/>
      <c r="S8" s="96" t="s">
        <v>1339</v>
      </c>
      <c r="T8" s="95"/>
      <c r="U8" s="169"/>
      <c r="V8" s="211" t="s">
        <v>1340</v>
      </c>
      <c r="W8" s="95" t="s">
        <v>1341</v>
      </c>
      <c r="X8" s="143">
        <v>1.96</v>
      </c>
      <c r="Y8" s="96"/>
      <c r="Z8" s="145">
        <v>2</v>
      </c>
      <c r="AA8" s="156" t="s">
        <v>1342</v>
      </c>
      <c r="AB8" s="156" t="s">
        <v>1338</v>
      </c>
      <c r="AC8" s="112"/>
    </row>
    <row r="9" spans="1:35" ht="15.75" customHeight="1" x14ac:dyDescent="0.25">
      <c r="A9" s="94"/>
      <c r="B9" s="94"/>
      <c r="C9" s="94"/>
      <c r="D9" s="94"/>
      <c r="E9" s="94"/>
      <c r="F9" s="161" t="s">
        <v>1343</v>
      </c>
      <c r="G9" s="184" t="s">
        <v>1344</v>
      </c>
      <c r="H9" s="94"/>
      <c r="I9" s="94"/>
      <c r="J9" s="94"/>
      <c r="K9" s="94"/>
      <c r="L9" s="94"/>
      <c r="M9" s="169"/>
      <c r="N9" s="161" t="s">
        <v>1343</v>
      </c>
      <c r="O9" s="158" t="s">
        <v>1345</v>
      </c>
      <c r="P9" s="159"/>
      <c r="Q9" s="161" t="s">
        <v>1343</v>
      </c>
      <c r="R9" s="166"/>
      <c r="S9" s="166"/>
      <c r="T9" s="95"/>
      <c r="U9" s="169"/>
      <c r="V9" s="169"/>
      <c r="W9" s="95"/>
      <c r="X9" s="146"/>
      <c r="Y9" s="96"/>
      <c r="Z9" s="147"/>
      <c r="AA9" s="153" t="s">
        <v>1346</v>
      </c>
      <c r="AB9" s="153"/>
      <c r="AC9" s="136"/>
      <c r="AD9" s="136"/>
      <c r="AE9" s="136"/>
    </row>
    <row r="10" spans="1:35" ht="15.75" customHeight="1" x14ac:dyDescent="0.25">
      <c r="A10" s="94"/>
      <c r="B10" s="94"/>
      <c r="C10" s="94"/>
      <c r="D10" s="94"/>
      <c r="E10" s="271" t="s">
        <v>1347</v>
      </c>
      <c r="F10" s="94"/>
      <c r="G10" s="185" t="s">
        <v>1348</v>
      </c>
      <c r="H10" s="94"/>
      <c r="I10" s="94"/>
      <c r="J10" s="94"/>
      <c r="K10" s="94"/>
      <c r="L10" s="94"/>
      <c r="M10" s="169"/>
      <c r="N10" s="94"/>
      <c r="O10" s="159"/>
      <c r="P10" s="159"/>
      <c r="Q10" s="94"/>
      <c r="R10" s="166"/>
      <c r="S10" s="166"/>
      <c r="T10" s="95"/>
      <c r="U10" s="169"/>
      <c r="V10" s="169"/>
      <c r="W10" s="95"/>
      <c r="X10" s="146"/>
      <c r="Y10" s="96"/>
      <c r="Z10" s="147"/>
      <c r="AA10" s="154"/>
      <c r="AB10" s="154"/>
      <c r="AC10" s="136"/>
      <c r="AD10" s="136"/>
      <c r="AE10" s="136"/>
    </row>
    <row r="11" spans="1:35" ht="15.75" customHeight="1" x14ac:dyDescent="0.25">
      <c r="A11" s="94"/>
      <c r="B11" s="94"/>
      <c r="C11" s="94"/>
      <c r="D11" s="94"/>
      <c r="E11" s="94"/>
      <c r="F11" s="94"/>
      <c r="G11" s="186" t="s">
        <v>1349</v>
      </c>
      <c r="H11" s="94"/>
      <c r="I11" s="94"/>
      <c r="J11" s="94"/>
      <c r="K11" s="94"/>
      <c r="L11" s="94"/>
      <c r="M11" s="169"/>
      <c r="N11" s="94"/>
      <c r="O11" s="159"/>
      <c r="P11" s="159"/>
      <c r="Q11" s="94"/>
      <c r="R11" s="368" t="s">
        <v>1350</v>
      </c>
      <c r="S11" s="369"/>
      <c r="T11" s="369"/>
      <c r="U11" s="169"/>
      <c r="V11" s="169"/>
      <c r="W11" s="95"/>
      <c r="X11" s="146"/>
      <c r="Y11" s="96"/>
      <c r="Z11" s="147"/>
      <c r="AA11" s="154"/>
      <c r="AB11" s="154"/>
      <c r="AC11" s="136"/>
      <c r="AD11" s="136"/>
      <c r="AE11" s="136"/>
    </row>
    <row r="12" spans="1:35" ht="15.75" customHeight="1" x14ac:dyDescent="0.25">
      <c r="A12" s="94" t="s">
        <v>7</v>
      </c>
      <c r="B12" s="94" t="s">
        <v>1284</v>
      </c>
      <c r="C12" s="94" t="s">
        <v>1296</v>
      </c>
      <c r="D12" s="94" t="s">
        <v>1297</v>
      </c>
      <c r="E12" s="94" t="s">
        <v>1298</v>
      </c>
      <c r="F12" s="94" t="s">
        <v>1299</v>
      </c>
      <c r="G12" s="94" t="s">
        <v>1300</v>
      </c>
      <c r="H12" s="94" t="s">
        <v>1301</v>
      </c>
      <c r="I12" s="94" t="s">
        <v>1302</v>
      </c>
      <c r="J12" s="94" t="s">
        <v>1303</v>
      </c>
      <c r="K12" s="94" t="s">
        <v>1304</v>
      </c>
      <c r="L12" s="94" t="s">
        <v>1305</v>
      </c>
      <c r="M12" s="94" t="s">
        <v>704</v>
      </c>
      <c r="N12" s="94" t="s">
        <v>1306</v>
      </c>
      <c r="O12" s="94" t="s">
        <v>1307</v>
      </c>
      <c r="P12" s="94">
        <v>0</v>
      </c>
      <c r="Q12" s="94" t="s">
        <v>1308</v>
      </c>
      <c r="R12" s="94" t="s">
        <v>1309</v>
      </c>
      <c r="S12" s="94" t="s">
        <v>1310</v>
      </c>
      <c r="T12" s="94" t="s">
        <v>1311</v>
      </c>
      <c r="U12" s="94" t="s">
        <v>704</v>
      </c>
      <c r="V12" s="94" t="s">
        <v>1312</v>
      </c>
      <c r="W12" s="94" t="s">
        <v>1313</v>
      </c>
      <c r="X12" s="94" t="s">
        <v>1314</v>
      </c>
      <c r="Y12" s="94" t="s">
        <v>1315</v>
      </c>
      <c r="Z12" s="94" t="s">
        <v>1316</v>
      </c>
      <c r="AA12" s="94" t="s">
        <v>1317</v>
      </c>
      <c r="AB12" s="154"/>
      <c r="AC12" s="136"/>
      <c r="AD12" s="136"/>
      <c r="AE12" s="136"/>
    </row>
    <row r="13" spans="1:35" ht="15" customHeight="1" x14ac:dyDescent="0.25">
      <c r="A13" s="98">
        <f>' Cobas assays'!A7</f>
        <v>0</v>
      </c>
      <c r="B13" s="180" t="s">
        <v>1202</v>
      </c>
      <c r="C13" s="99">
        <f>' Cobas assays'!C7</f>
        <v>0</v>
      </c>
      <c r="D13" s="99">
        <f>' Cobas assays'!D7</f>
        <v>0</v>
      </c>
      <c r="E13" s="178">
        <v>0.16700000000000001</v>
      </c>
      <c r="F13" s="101" t="e">
        <f t="shared" ref="F13:F76" si="0">1.65*(Q13)+N13</f>
        <v>#DIV/0!</v>
      </c>
      <c r="G13" s="149" t="e">
        <f t="shared" ref="G13:G44" si="1">(E13-N13)/Q13</f>
        <v>#DIV/0!</v>
      </c>
      <c r="H13" s="99">
        <f>' Cobas assays'!N7</f>
        <v>0</v>
      </c>
      <c r="I13" s="99">
        <f>' Cobas assays'!K7</f>
        <v>0</v>
      </c>
      <c r="J13" s="99">
        <f>' Cobas assays'!L7</f>
        <v>0</v>
      </c>
      <c r="K13" s="99">
        <f>' Cobas assays'!F7</f>
        <v>0</v>
      </c>
      <c r="L13" s="101">
        <v>7.0000000000000007E-2</v>
      </c>
      <c r="M13" s="170" t="s">
        <v>1328</v>
      </c>
      <c r="N13" s="101" t="e">
        <f t="shared" ref="N13:N44" si="2">ABS((I13-K13)/K13)</f>
        <v>#DIV/0!</v>
      </c>
      <c r="O13" s="149" t="e">
        <f t="shared" ref="O13:O44" si="3">N13/(SQRT(POWER(S13,2)+POWER(R13,2)))</f>
        <v>#DIV/0!</v>
      </c>
      <c r="P13" s="149"/>
      <c r="Q13" s="100" t="e">
        <f t="shared" ref="Q13:Q44" si="4">(J13/I13)</f>
        <v>#DIV/0!</v>
      </c>
      <c r="R13" s="100">
        <v>0.255</v>
      </c>
      <c r="S13" s="101">
        <v>0.11700000000000001</v>
      </c>
      <c r="T13" s="100">
        <v>5.8999999999999997E-2</v>
      </c>
      <c r="U13" s="170" t="s">
        <v>1328</v>
      </c>
      <c r="V13" s="167" t="e">
        <f t="shared" ref="V13:V76" si="5">IF(G13&gt;5,"Sigma &gt;5",N13/(1.5*Q13))</f>
        <v>#DIV/0!</v>
      </c>
      <c r="W13" s="167">
        <f t="shared" ref="W13:W44" si="6">S13/R13</f>
        <v>0.45882352941176474</v>
      </c>
      <c r="X13" s="101" t="e">
        <f t="shared" ref="X13:X44" si="7">SQRT(POWER(Q13,2)+POWER(S13,2))*SQRT(2)*$X$8</f>
        <v>#DIV/0!</v>
      </c>
      <c r="Y13" s="101" t="e">
        <f t="shared" ref="Y13:Y44" si="8">SQRT(Q13^2+S13^2)</f>
        <v>#DIV/0!</v>
      </c>
      <c r="Z13" s="101" t="e">
        <f t="shared" ref="Z13:Z44" si="9">$Z$8*Y13</f>
        <v>#DIV/0!</v>
      </c>
      <c r="AA13" s="102" t="e">
        <f t="shared" ref="AA13:AA44" si="10">Q13/S13</f>
        <v>#DIV/0!</v>
      </c>
      <c r="AB13" s="198"/>
      <c r="AC13" s="376"/>
      <c r="AD13" s="375"/>
      <c r="AE13" s="375"/>
      <c r="AF13" s="379"/>
      <c r="AI13" s="89">
        <v>2.23E-2</v>
      </c>
    </row>
    <row r="14" spans="1:35" ht="15" customHeight="1" x14ac:dyDescent="0.25">
      <c r="A14" s="98">
        <f>' Cobas assays'!A8</f>
        <v>0</v>
      </c>
      <c r="B14" s="99" t="s">
        <v>1202</v>
      </c>
      <c r="C14" s="99">
        <f>' Cobas assays'!C8</f>
        <v>0</v>
      </c>
      <c r="D14" s="99">
        <f>' Cobas assays'!D8</f>
        <v>0</v>
      </c>
      <c r="E14" s="178">
        <v>0.16700000000000001</v>
      </c>
      <c r="F14" s="101" t="e">
        <f t="shared" si="0"/>
        <v>#DIV/0!</v>
      </c>
      <c r="G14" s="149" t="e">
        <f t="shared" si="1"/>
        <v>#DIV/0!</v>
      </c>
      <c r="H14" s="99">
        <f>' Cobas assays'!N8</f>
        <v>0</v>
      </c>
      <c r="I14" s="99">
        <f>' Cobas assays'!K8</f>
        <v>0</v>
      </c>
      <c r="J14" s="99">
        <f>' Cobas assays'!L8</f>
        <v>0</v>
      </c>
      <c r="K14" s="99">
        <f>' Cobas assays'!F8</f>
        <v>0</v>
      </c>
      <c r="L14" s="101">
        <v>7.0000000000000007E-2</v>
      </c>
      <c r="M14" s="170" t="s">
        <v>1328</v>
      </c>
      <c r="N14" s="101" t="e">
        <f t="shared" si="2"/>
        <v>#DIV/0!</v>
      </c>
      <c r="O14" s="149" t="e">
        <f t="shared" si="3"/>
        <v>#DIV/0!</v>
      </c>
      <c r="P14" s="149"/>
      <c r="Q14" s="100" t="e">
        <f t="shared" si="4"/>
        <v>#DIV/0!</v>
      </c>
      <c r="R14" s="100">
        <v>0.255</v>
      </c>
      <c r="S14" s="101">
        <v>0.11700000000000001</v>
      </c>
      <c r="T14" s="100">
        <v>5.8999999999999997E-2</v>
      </c>
      <c r="U14" s="170" t="s">
        <v>1328</v>
      </c>
      <c r="V14" s="167" t="e">
        <f t="shared" si="5"/>
        <v>#DIV/0!</v>
      </c>
      <c r="W14" s="167">
        <f t="shared" si="6"/>
        <v>0.45882352941176474</v>
      </c>
      <c r="X14" s="101" t="e">
        <f t="shared" si="7"/>
        <v>#DIV/0!</v>
      </c>
      <c r="Y14" s="101" t="e">
        <f t="shared" si="8"/>
        <v>#DIV/0!</v>
      </c>
      <c r="Z14" s="101" t="e">
        <f t="shared" si="9"/>
        <v>#DIV/0!</v>
      </c>
      <c r="AA14" s="102" t="e">
        <f t="shared" si="10"/>
        <v>#DIV/0!</v>
      </c>
      <c r="AB14" s="198"/>
      <c r="AC14" s="378"/>
      <c r="AD14" s="375"/>
      <c r="AE14" s="375"/>
      <c r="AF14" s="380"/>
      <c r="AI14" s="89">
        <v>2.6589999999999999E-2</v>
      </c>
    </row>
    <row r="15" spans="1:35" ht="15" customHeight="1" x14ac:dyDescent="0.25">
      <c r="A15" s="98">
        <f>' Cobas assays'!A9</f>
        <v>0</v>
      </c>
      <c r="B15" s="48" t="s">
        <v>1202</v>
      </c>
      <c r="C15" s="99">
        <f>' Cobas assays'!C9</f>
        <v>0</v>
      </c>
      <c r="D15" s="99">
        <f>' Cobas assays'!D9</f>
        <v>0</v>
      </c>
      <c r="E15" s="178">
        <v>0.16700000000000001</v>
      </c>
      <c r="F15" s="101" t="e">
        <f t="shared" si="0"/>
        <v>#DIV/0!</v>
      </c>
      <c r="G15" s="149" t="e">
        <f t="shared" si="1"/>
        <v>#DIV/0!</v>
      </c>
      <c r="H15" s="99">
        <f>' Cobas assays'!N9</f>
        <v>0</v>
      </c>
      <c r="I15" s="99">
        <f>' Cobas assays'!K9</f>
        <v>0</v>
      </c>
      <c r="J15" s="99">
        <f>' Cobas assays'!L9</f>
        <v>0</v>
      </c>
      <c r="K15" s="99">
        <f>' Cobas assays'!F9</f>
        <v>0</v>
      </c>
      <c r="L15" s="101">
        <v>7.0000000000000007E-2</v>
      </c>
      <c r="M15" s="170" t="s">
        <v>1328</v>
      </c>
      <c r="N15" s="101" t="e">
        <f t="shared" si="2"/>
        <v>#DIV/0!</v>
      </c>
      <c r="O15" s="149" t="e">
        <f t="shared" si="3"/>
        <v>#DIV/0!</v>
      </c>
      <c r="P15" s="149"/>
      <c r="Q15" s="100" t="e">
        <f t="shared" si="4"/>
        <v>#DIV/0!</v>
      </c>
      <c r="R15" s="100">
        <v>0.255</v>
      </c>
      <c r="S15" s="101">
        <v>0.11700000000000001</v>
      </c>
      <c r="T15" s="100">
        <v>5.8999999999999997E-2</v>
      </c>
      <c r="U15" s="170" t="s">
        <v>1328</v>
      </c>
      <c r="V15" s="167" t="e">
        <f t="shared" si="5"/>
        <v>#DIV/0!</v>
      </c>
      <c r="W15" s="167">
        <f t="shared" si="6"/>
        <v>0.45882352941176474</v>
      </c>
      <c r="X15" s="101" t="e">
        <f t="shared" si="7"/>
        <v>#DIV/0!</v>
      </c>
      <c r="Y15" s="101" t="e">
        <f t="shared" si="8"/>
        <v>#DIV/0!</v>
      </c>
      <c r="Z15" s="101" t="e">
        <f t="shared" si="9"/>
        <v>#DIV/0!</v>
      </c>
      <c r="AA15" s="102" t="e">
        <f t="shared" si="10"/>
        <v>#DIV/0!</v>
      </c>
      <c r="AB15" s="198"/>
      <c r="AC15" s="378"/>
      <c r="AD15" s="375"/>
      <c r="AE15" s="375"/>
      <c r="AF15" s="380"/>
      <c r="AI15" s="89">
        <v>2.5850000000000001E-2</v>
      </c>
    </row>
    <row r="16" spans="1:35" ht="15" customHeight="1" x14ac:dyDescent="0.25">
      <c r="A16" s="98">
        <f>' Cobas assays'!A10</f>
        <v>0</v>
      </c>
      <c r="B16" s="207" t="s">
        <v>1182</v>
      </c>
      <c r="C16" s="99">
        <f>' Cobas assays'!C10</f>
        <v>0</v>
      </c>
      <c r="D16" s="99">
        <f>' Cobas assays'!D10</f>
        <v>0</v>
      </c>
      <c r="E16" s="178">
        <v>0.1</v>
      </c>
      <c r="F16" s="101" t="e">
        <f t="shared" si="0"/>
        <v>#DIV/0!</v>
      </c>
      <c r="G16" s="149" t="e">
        <f t="shared" si="1"/>
        <v>#DIV/0!</v>
      </c>
      <c r="H16" s="99">
        <f>' Cobas assays'!N10</f>
        <v>0</v>
      </c>
      <c r="I16" s="99">
        <f>' Cobas assays'!K10</f>
        <v>0</v>
      </c>
      <c r="J16" s="99">
        <f>' Cobas assays'!L10</f>
        <v>0</v>
      </c>
      <c r="K16" s="99">
        <f>' Cobas assays'!F10</f>
        <v>0</v>
      </c>
      <c r="L16" s="101" t="s">
        <v>1351</v>
      </c>
      <c r="M16" s="170"/>
      <c r="N16" s="101" t="e">
        <f t="shared" si="2"/>
        <v>#DIV/0!</v>
      </c>
      <c r="O16" s="149" t="e">
        <f t="shared" si="3"/>
        <v>#DIV/0!</v>
      </c>
      <c r="P16" s="149"/>
      <c r="Q16" s="100" t="e">
        <f t="shared" si="4"/>
        <v>#DIV/0!</v>
      </c>
      <c r="R16" s="100" t="s">
        <v>1351</v>
      </c>
      <c r="S16" s="101">
        <v>0.1</v>
      </c>
      <c r="T16" s="100" t="s">
        <v>1351</v>
      </c>
      <c r="U16" s="170"/>
      <c r="V16" s="167" t="e">
        <f t="shared" si="5"/>
        <v>#DIV/0!</v>
      </c>
      <c r="W16" s="167" t="e">
        <f t="shared" si="6"/>
        <v>#VALUE!</v>
      </c>
      <c r="X16" s="101" t="e">
        <f t="shared" si="7"/>
        <v>#DIV/0!</v>
      </c>
      <c r="Y16" s="101" t="e">
        <f t="shared" si="8"/>
        <v>#DIV/0!</v>
      </c>
      <c r="Z16" s="101" t="e">
        <f t="shared" si="9"/>
        <v>#DIV/0!</v>
      </c>
      <c r="AA16" s="102" t="e">
        <f t="shared" si="10"/>
        <v>#DIV/0!</v>
      </c>
      <c r="AB16" s="198"/>
      <c r="AC16" s="113"/>
      <c r="AD16" s="114"/>
      <c r="AE16" s="114"/>
    </row>
    <row r="17" spans="1:35" ht="15" customHeight="1" x14ac:dyDescent="0.25">
      <c r="A17" s="98">
        <f>' Cobas assays'!A11</f>
        <v>0</v>
      </c>
      <c r="B17" s="180" t="s">
        <v>1182</v>
      </c>
      <c r="C17" s="99">
        <f>' Cobas assays'!C11</f>
        <v>0</v>
      </c>
      <c r="D17" s="99">
        <f>' Cobas assays'!D11</f>
        <v>0</v>
      </c>
      <c r="E17" s="178">
        <v>0.1</v>
      </c>
      <c r="F17" s="101" t="e">
        <f t="shared" si="0"/>
        <v>#DIV/0!</v>
      </c>
      <c r="G17" s="149" t="e">
        <f t="shared" si="1"/>
        <v>#DIV/0!</v>
      </c>
      <c r="H17" s="99">
        <f>' Cobas assays'!N11</f>
        <v>0</v>
      </c>
      <c r="I17" s="99">
        <f>' Cobas assays'!K11</f>
        <v>0</v>
      </c>
      <c r="J17" s="99">
        <f>' Cobas assays'!L11</f>
        <v>0</v>
      </c>
      <c r="K17" s="99">
        <f>' Cobas assays'!F11</f>
        <v>0</v>
      </c>
      <c r="L17" s="101" t="s">
        <v>1351</v>
      </c>
      <c r="M17" s="170"/>
      <c r="N17" s="101" t="e">
        <f t="shared" si="2"/>
        <v>#DIV/0!</v>
      </c>
      <c r="O17" s="149" t="e">
        <f t="shared" si="3"/>
        <v>#DIV/0!</v>
      </c>
      <c r="P17" s="149"/>
      <c r="Q17" s="100" t="e">
        <f t="shared" si="4"/>
        <v>#DIV/0!</v>
      </c>
      <c r="R17" s="100" t="s">
        <v>1351</v>
      </c>
      <c r="S17" s="101">
        <v>0.1</v>
      </c>
      <c r="T17" s="100" t="s">
        <v>1351</v>
      </c>
      <c r="U17" s="170"/>
      <c r="V17" s="167" t="e">
        <f t="shared" si="5"/>
        <v>#DIV/0!</v>
      </c>
      <c r="W17" s="167" t="e">
        <f t="shared" si="6"/>
        <v>#VALUE!</v>
      </c>
      <c r="X17" s="101" t="e">
        <f t="shared" si="7"/>
        <v>#DIV/0!</v>
      </c>
      <c r="Y17" s="101" t="e">
        <f t="shared" si="8"/>
        <v>#DIV/0!</v>
      </c>
      <c r="Z17" s="101" t="e">
        <f t="shared" si="9"/>
        <v>#DIV/0!</v>
      </c>
      <c r="AA17" s="102" t="e">
        <f t="shared" si="10"/>
        <v>#DIV/0!</v>
      </c>
      <c r="AB17" s="198"/>
      <c r="AC17" s="113"/>
      <c r="AD17" s="114"/>
      <c r="AE17" s="114"/>
    </row>
    <row r="18" spans="1:35" ht="15" customHeight="1" x14ac:dyDescent="0.25">
      <c r="A18" s="98">
        <f>' Cobas assays'!A12</f>
        <v>0</v>
      </c>
      <c r="B18" s="180" t="s">
        <v>724</v>
      </c>
      <c r="C18" s="99">
        <f>' Cobas assays'!C12</f>
        <v>0</v>
      </c>
      <c r="D18" s="99">
        <f>' Cobas assays'!D12</f>
        <v>0</v>
      </c>
      <c r="E18" s="267">
        <v>0.161</v>
      </c>
      <c r="F18" s="101" t="e">
        <f t="shared" si="0"/>
        <v>#DIV/0!</v>
      </c>
      <c r="G18" s="149" t="e">
        <f t="shared" si="1"/>
        <v>#DIV/0!</v>
      </c>
      <c r="H18" s="99">
        <f>' Cobas assays'!N12</f>
        <v>0</v>
      </c>
      <c r="I18" s="99">
        <f>' Cobas assays'!K12</f>
        <v>0</v>
      </c>
      <c r="J18" s="99">
        <f>' Cobas assays'!L12</f>
        <v>0</v>
      </c>
      <c r="K18" s="99">
        <f>' Cobas assays'!F12</f>
        <v>0</v>
      </c>
      <c r="L18" s="268">
        <v>7.6999999999999999E-2</v>
      </c>
      <c r="M18" s="170" t="s">
        <v>1352</v>
      </c>
      <c r="N18" s="101" t="e">
        <f t="shared" si="2"/>
        <v>#DIV/0!</v>
      </c>
      <c r="O18" s="149" t="e">
        <f t="shared" si="3"/>
        <v>#DIV/0!</v>
      </c>
      <c r="P18" s="149"/>
      <c r="Q18" s="100" t="e">
        <f t="shared" si="4"/>
        <v>#DIV/0!</v>
      </c>
      <c r="R18" s="266">
        <v>0.29299999999999998</v>
      </c>
      <c r="S18" s="268">
        <v>0.1</v>
      </c>
      <c r="T18" s="266">
        <v>0.05</v>
      </c>
      <c r="U18" s="170" t="s">
        <v>1352</v>
      </c>
      <c r="V18" s="167" t="e">
        <f t="shared" si="5"/>
        <v>#DIV/0!</v>
      </c>
      <c r="W18" s="167">
        <f t="shared" si="6"/>
        <v>0.34129692832764508</v>
      </c>
      <c r="X18" s="101" t="e">
        <f t="shared" si="7"/>
        <v>#DIV/0!</v>
      </c>
      <c r="Y18" s="101" t="e">
        <f t="shared" si="8"/>
        <v>#DIV/0!</v>
      </c>
      <c r="Z18" s="101" t="e">
        <f t="shared" si="9"/>
        <v>#DIV/0!</v>
      </c>
      <c r="AA18" s="102" t="e">
        <f t="shared" si="10"/>
        <v>#DIV/0!</v>
      </c>
      <c r="AB18" s="198"/>
      <c r="AC18" s="378"/>
      <c r="AD18" s="375"/>
      <c r="AE18" s="375"/>
      <c r="AI18" s="89">
        <v>2.4150000000000001E-2</v>
      </c>
    </row>
    <row r="19" spans="1:35" ht="15" customHeight="1" x14ac:dyDescent="0.25">
      <c r="A19" s="98">
        <f>' Cobas assays'!A13</f>
        <v>0</v>
      </c>
      <c r="B19" s="180" t="s">
        <v>724</v>
      </c>
      <c r="C19" s="99">
        <f>' Cobas assays'!C13</f>
        <v>0</v>
      </c>
      <c r="D19" s="99">
        <f>' Cobas assays'!D13</f>
        <v>0</v>
      </c>
      <c r="E19" s="267">
        <v>0.161</v>
      </c>
      <c r="F19" s="101" t="e">
        <f t="shared" si="0"/>
        <v>#DIV/0!</v>
      </c>
      <c r="G19" s="149" t="e">
        <f t="shared" si="1"/>
        <v>#DIV/0!</v>
      </c>
      <c r="H19" s="99">
        <f>' Cobas assays'!N13</f>
        <v>0</v>
      </c>
      <c r="I19" s="99">
        <f>' Cobas assays'!K13</f>
        <v>0</v>
      </c>
      <c r="J19" s="99">
        <f>' Cobas assays'!L13</f>
        <v>0</v>
      </c>
      <c r="K19" s="99">
        <f>' Cobas assays'!F13</f>
        <v>0</v>
      </c>
      <c r="L19" s="268">
        <v>7.6999999999999999E-2</v>
      </c>
      <c r="M19" s="170" t="s">
        <v>1352</v>
      </c>
      <c r="N19" s="101" t="e">
        <f t="shared" si="2"/>
        <v>#DIV/0!</v>
      </c>
      <c r="O19" s="149" t="e">
        <f t="shared" si="3"/>
        <v>#DIV/0!</v>
      </c>
      <c r="P19" s="149"/>
      <c r="Q19" s="100" t="e">
        <f t="shared" si="4"/>
        <v>#DIV/0!</v>
      </c>
      <c r="R19" s="266">
        <v>0.29299999999999998</v>
      </c>
      <c r="S19" s="268">
        <v>0.1</v>
      </c>
      <c r="T19" s="266">
        <v>0.05</v>
      </c>
      <c r="U19" s="170" t="s">
        <v>1352</v>
      </c>
      <c r="V19" s="167" t="e">
        <f t="shared" si="5"/>
        <v>#DIV/0!</v>
      </c>
      <c r="W19" s="167">
        <f t="shared" si="6"/>
        <v>0.34129692832764508</v>
      </c>
      <c r="X19" s="101" t="e">
        <f t="shared" si="7"/>
        <v>#DIV/0!</v>
      </c>
      <c r="Y19" s="101" t="e">
        <f t="shared" si="8"/>
        <v>#DIV/0!</v>
      </c>
      <c r="Z19" s="101" t="e">
        <f t="shared" si="9"/>
        <v>#DIV/0!</v>
      </c>
      <c r="AA19" s="102" t="e">
        <f t="shared" si="10"/>
        <v>#DIV/0!</v>
      </c>
      <c r="AB19" s="198"/>
      <c r="AC19" s="378"/>
      <c r="AD19" s="375"/>
      <c r="AE19" s="375"/>
      <c r="AI19" s="89">
        <v>2.3709999999999998E-2</v>
      </c>
    </row>
    <row r="20" spans="1:35" ht="15" customHeight="1" x14ac:dyDescent="0.25">
      <c r="A20" s="98">
        <f>' Cobas assays'!A14</f>
        <v>0</v>
      </c>
      <c r="B20" s="180" t="s">
        <v>724</v>
      </c>
      <c r="C20" s="99">
        <f>' Cobas assays'!C14</f>
        <v>0</v>
      </c>
      <c r="D20" s="99">
        <f>' Cobas assays'!D14</f>
        <v>0</v>
      </c>
      <c r="E20" s="267">
        <v>0.161</v>
      </c>
      <c r="F20" s="101" t="e">
        <f t="shared" si="0"/>
        <v>#DIV/0!</v>
      </c>
      <c r="G20" s="149" t="e">
        <f t="shared" si="1"/>
        <v>#DIV/0!</v>
      </c>
      <c r="H20" s="99">
        <f>' Cobas assays'!N14</f>
        <v>0</v>
      </c>
      <c r="I20" s="99">
        <f>' Cobas assays'!K14</f>
        <v>0</v>
      </c>
      <c r="J20" s="99">
        <f>' Cobas assays'!L14</f>
        <v>0</v>
      </c>
      <c r="K20" s="99">
        <f>' Cobas assays'!F14</f>
        <v>0</v>
      </c>
      <c r="L20" s="268">
        <v>7.6999999999999999E-2</v>
      </c>
      <c r="M20" s="170" t="s">
        <v>1352</v>
      </c>
      <c r="N20" s="101" t="e">
        <f t="shared" si="2"/>
        <v>#DIV/0!</v>
      </c>
      <c r="O20" s="149" t="e">
        <f t="shared" si="3"/>
        <v>#DIV/0!</v>
      </c>
      <c r="P20" s="149"/>
      <c r="Q20" s="100" t="e">
        <f t="shared" si="4"/>
        <v>#DIV/0!</v>
      </c>
      <c r="R20" s="266">
        <v>0.29299999999999998</v>
      </c>
      <c r="S20" s="268">
        <v>0.1</v>
      </c>
      <c r="T20" s="266">
        <v>0.05</v>
      </c>
      <c r="U20" s="170" t="s">
        <v>1352</v>
      </c>
      <c r="V20" s="167" t="e">
        <f t="shared" si="5"/>
        <v>#DIV/0!</v>
      </c>
      <c r="W20" s="167">
        <f t="shared" si="6"/>
        <v>0.34129692832764508</v>
      </c>
      <c r="X20" s="101" t="e">
        <f t="shared" si="7"/>
        <v>#DIV/0!</v>
      </c>
      <c r="Y20" s="101" t="e">
        <f t="shared" si="8"/>
        <v>#DIV/0!</v>
      </c>
      <c r="Z20" s="101" t="e">
        <f t="shared" si="9"/>
        <v>#DIV/0!</v>
      </c>
      <c r="AA20" s="102" t="e">
        <f t="shared" si="10"/>
        <v>#DIV/0!</v>
      </c>
      <c r="AB20" s="198"/>
      <c r="AC20" s="378"/>
      <c r="AD20" s="375"/>
      <c r="AE20" s="375"/>
      <c r="AI20" s="89">
        <v>2.009E-2</v>
      </c>
    </row>
    <row r="21" spans="1:35" ht="15" customHeight="1" x14ac:dyDescent="0.25">
      <c r="A21" s="98">
        <f>' Cobas assays'!A15</f>
        <v>0</v>
      </c>
      <c r="B21" s="180" t="s">
        <v>724</v>
      </c>
      <c r="C21" s="99">
        <f>' Cobas assays'!C15</f>
        <v>0</v>
      </c>
      <c r="D21" s="99">
        <f>' Cobas assays'!D15</f>
        <v>0</v>
      </c>
      <c r="E21" s="267">
        <v>0.161</v>
      </c>
      <c r="F21" s="101" t="e">
        <f t="shared" si="0"/>
        <v>#DIV/0!</v>
      </c>
      <c r="G21" s="149" t="e">
        <f t="shared" si="1"/>
        <v>#DIV/0!</v>
      </c>
      <c r="H21" s="99">
        <f>' Cobas assays'!N15</f>
        <v>0</v>
      </c>
      <c r="I21" s="99">
        <f>' Cobas assays'!K15</f>
        <v>0</v>
      </c>
      <c r="J21" s="99">
        <f>' Cobas assays'!L15</f>
        <v>0</v>
      </c>
      <c r="K21" s="99">
        <f>' Cobas assays'!F15</f>
        <v>0</v>
      </c>
      <c r="L21" s="268">
        <v>7.6999999999999999E-2</v>
      </c>
      <c r="M21" s="170" t="s">
        <v>1352</v>
      </c>
      <c r="N21" s="101" t="e">
        <f t="shared" si="2"/>
        <v>#DIV/0!</v>
      </c>
      <c r="O21" s="149" t="e">
        <f t="shared" si="3"/>
        <v>#DIV/0!</v>
      </c>
      <c r="P21" s="149"/>
      <c r="Q21" s="100" t="e">
        <f t="shared" si="4"/>
        <v>#DIV/0!</v>
      </c>
      <c r="R21" s="266">
        <v>0.28999999999999998</v>
      </c>
      <c r="S21" s="268">
        <v>0.1</v>
      </c>
      <c r="T21" s="266">
        <v>0.05</v>
      </c>
      <c r="U21" s="170" t="s">
        <v>1352</v>
      </c>
      <c r="V21" s="167" t="e">
        <f t="shared" si="5"/>
        <v>#DIV/0!</v>
      </c>
      <c r="W21" s="167">
        <f t="shared" si="6"/>
        <v>0.34482758620689657</v>
      </c>
      <c r="X21" s="101" t="e">
        <f t="shared" si="7"/>
        <v>#DIV/0!</v>
      </c>
      <c r="Y21" s="101" t="e">
        <f t="shared" si="8"/>
        <v>#DIV/0!</v>
      </c>
      <c r="Z21" s="101" t="e">
        <f t="shared" si="9"/>
        <v>#DIV/0!</v>
      </c>
      <c r="AA21" s="102" t="e">
        <f t="shared" si="10"/>
        <v>#DIV/0!</v>
      </c>
      <c r="AB21" s="198"/>
      <c r="AC21" s="378"/>
      <c r="AD21" s="375"/>
      <c r="AE21" s="375"/>
      <c r="AI21" s="89">
        <v>2.7199999999999998E-2</v>
      </c>
    </row>
    <row r="22" spans="1:35" ht="15" customHeight="1" x14ac:dyDescent="0.25">
      <c r="A22" s="98">
        <f>' Cobas assays'!A16</f>
        <v>0</v>
      </c>
      <c r="B22" s="180" t="s">
        <v>734</v>
      </c>
      <c r="C22" s="99">
        <f>' Cobas assays'!C16</f>
        <v>0</v>
      </c>
      <c r="D22" s="99">
        <f>' Cobas assays'!D16</f>
        <v>0</v>
      </c>
      <c r="E22" s="267">
        <v>0.1</v>
      </c>
      <c r="F22" s="101" t="e">
        <f t="shared" si="0"/>
        <v>#DIV/0!</v>
      </c>
      <c r="G22" s="149" t="e">
        <f t="shared" si="1"/>
        <v>#DIV/0!</v>
      </c>
      <c r="H22" s="99">
        <f>' Cobas assays'!N16</f>
        <v>0</v>
      </c>
      <c r="I22" s="99">
        <f>' Cobas assays'!K16</f>
        <v>0</v>
      </c>
      <c r="J22" s="99">
        <f>' Cobas assays'!L16</f>
        <v>0</v>
      </c>
      <c r="K22" s="99">
        <f>' Cobas assays'!F16</f>
        <v>0</v>
      </c>
      <c r="L22" s="101">
        <v>2.1000000000000001E-2</v>
      </c>
      <c r="M22" s="170" t="s">
        <v>1338</v>
      </c>
      <c r="N22" s="101" t="e">
        <f t="shared" si="2"/>
        <v>#DIV/0!</v>
      </c>
      <c r="O22" s="149" t="e">
        <f t="shared" si="3"/>
        <v>#DIV/0!</v>
      </c>
      <c r="P22" s="149"/>
      <c r="Q22" s="100" t="e">
        <f t="shared" si="4"/>
        <v>#DIV/0!</v>
      </c>
      <c r="R22" s="100">
        <v>4.7500000000000001E-2</v>
      </c>
      <c r="S22" s="101">
        <v>0.03</v>
      </c>
      <c r="T22" s="100">
        <v>2.4E-2</v>
      </c>
      <c r="U22" s="170" t="s">
        <v>1338</v>
      </c>
      <c r="V22" s="167" t="e">
        <f t="shared" si="5"/>
        <v>#DIV/0!</v>
      </c>
      <c r="W22" s="167">
        <f t="shared" si="6"/>
        <v>0.63157894736842102</v>
      </c>
      <c r="X22" s="101" t="e">
        <f t="shared" si="7"/>
        <v>#DIV/0!</v>
      </c>
      <c r="Y22" s="101" t="e">
        <f t="shared" si="8"/>
        <v>#DIV/0!</v>
      </c>
      <c r="Z22" s="101" t="e">
        <f t="shared" si="9"/>
        <v>#DIV/0!</v>
      </c>
      <c r="AA22" s="102" t="e">
        <f t="shared" si="10"/>
        <v>#DIV/0!</v>
      </c>
      <c r="AB22" s="198"/>
      <c r="AC22" s="377"/>
      <c r="AD22" s="375"/>
      <c r="AE22" s="374"/>
      <c r="AF22" s="103"/>
      <c r="AI22" s="89">
        <v>2.3959999999999999E-2</v>
      </c>
    </row>
    <row r="23" spans="1:35" ht="15" customHeight="1" x14ac:dyDescent="0.25">
      <c r="A23" s="98">
        <f>' Cobas assays'!A17</f>
        <v>0</v>
      </c>
      <c r="B23" s="200" t="s">
        <v>734</v>
      </c>
      <c r="C23" s="99">
        <f>' Cobas assays'!C17</f>
        <v>0</v>
      </c>
      <c r="D23" s="99">
        <f>' Cobas assays'!D17</f>
        <v>0</v>
      </c>
      <c r="E23" s="267">
        <v>0.1</v>
      </c>
      <c r="F23" s="101" t="e">
        <f t="shared" si="0"/>
        <v>#DIV/0!</v>
      </c>
      <c r="G23" s="149" t="e">
        <f t="shared" si="1"/>
        <v>#DIV/0!</v>
      </c>
      <c r="H23" s="99">
        <f>' Cobas assays'!N17</f>
        <v>0</v>
      </c>
      <c r="I23" s="99">
        <f>' Cobas assays'!K17</f>
        <v>0</v>
      </c>
      <c r="J23" s="99">
        <f>' Cobas assays'!L17</f>
        <v>0</v>
      </c>
      <c r="K23" s="99">
        <f>' Cobas assays'!F17</f>
        <v>0</v>
      </c>
      <c r="L23" s="101">
        <v>2.1000000000000001E-2</v>
      </c>
      <c r="M23" s="170" t="s">
        <v>1338</v>
      </c>
      <c r="N23" s="101" t="e">
        <f t="shared" si="2"/>
        <v>#DIV/0!</v>
      </c>
      <c r="O23" s="149" t="e">
        <f t="shared" si="3"/>
        <v>#DIV/0!</v>
      </c>
      <c r="P23" s="149"/>
      <c r="Q23" s="100" t="e">
        <f t="shared" si="4"/>
        <v>#DIV/0!</v>
      </c>
      <c r="R23" s="100">
        <v>4.7500000000000001E-2</v>
      </c>
      <c r="S23" s="101">
        <v>0.03</v>
      </c>
      <c r="T23" s="100">
        <v>2.4E-2</v>
      </c>
      <c r="U23" s="170" t="s">
        <v>1338</v>
      </c>
      <c r="V23" s="167" t="e">
        <f t="shared" si="5"/>
        <v>#DIV/0!</v>
      </c>
      <c r="W23" s="167">
        <f t="shared" si="6"/>
        <v>0.63157894736842102</v>
      </c>
      <c r="X23" s="101" t="e">
        <f t="shared" si="7"/>
        <v>#DIV/0!</v>
      </c>
      <c r="Y23" s="101" t="e">
        <f t="shared" si="8"/>
        <v>#DIV/0!</v>
      </c>
      <c r="Z23" s="101" t="e">
        <f t="shared" si="9"/>
        <v>#DIV/0!</v>
      </c>
      <c r="AA23" s="102" t="e">
        <f t="shared" si="10"/>
        <v>#DIV/0!</v>
      </c>
      <c r="AB23" s="198"/>
      <c r="AC23" s="377"/>
      <c r="AD23" s="375"/>
      <c r="AE23" s="374"/>
      <c r="AF23" s="103"/>
      <c r="AI23" s="89">
        <v>1.6590000000000001E-2</v>
      </c>
    </row>
    <row r="24" spans="1:35" ht="15" customHeight="1" x14ac:dyDescent="0.25">
      <c r="A24" s="98">
        <f>' Cobas assays'!A18</f>
        <v>0</v>
      </c>
      <c r="B24" s="200" t="s">
        <v>734</v>
      </c>
      <c r="C24" s="99">
        <f>' Cobas assays'!C18</f>
        <v>0</v>
      </c>
      <c r="D24" s="99">
        <f>' Cobas assays'!D18</f>
        <v>0</v>
      </c>
      <c r="E24" s="267">
        <v>0.1</v>
      </c>
      <c r="F24" s="101" t="e">
        <f t="shared" si="0"/>
        <v>#DIV/0!</v>
      </c>
      <c r="G24" s="149" t="e">
        <f t="shared" si="1"/>
        <v>#DIV/0!</v>
      </c>
      <c r="H24" s="99">
        <f>' Cobas assays'!N18</f>
        <v>0</v>
      </c>
      <c r="I24" s="99">
        <f>' Cobas assays'!K18</f>
        <v>0</v>
      </c>
      <c r="J24" s="99">
        <f>' Cobas assays'!L18</f>
        <v>0</v>
      </c>
      <c r="K24" s="99">
        <f>' Cobas assays'!F18</f>
        <v>0</v>
      </c>
      <c r="L24" s="101">
        <v>2.1000000000000001E-2</v>
      </c>
      <c r="M24" s="170" t="s">
        <v>1338</v>
      </c>
      <c r="N24" s="101" t="e">
        <f t="shared" si="2"/>
        <v>#DIV/0!</v>
      </c>
      <c r="O24" s="149" t="e">
        <f t="shared" si="3"/>
        <v>#DIV/0!</v>
      </c>
      <c r="P24" s="149"/>
      <c r="Q24" s="100" t="e">
        <f t="shared" si="4"/>
        <v>#DIV/0!</v>
      </c>
      <c r="R24" s="100">
        <v>4.7500000000000001E-2</v>
      </c>
      <c r="S24" s="101">
        <v>0.03</v>
      </c>
      <c r="T24" s="100">
        <v>2.4E-2</v>
      </c>
      <c r="U24" s="170" t="s">
        <v>1338</v>
      </c>
      <c r="V24" s="167" t="e">
        <f t="shared" si="5"/>
        <v>#DIV/0!</v>
      </c>
      <c r="W24" s="167">
        <f t="shared" si="6"/>
        <v>0.63157894736842102</v>
      </c>
      <c r="X24" s="101" t="e">
        <f t="shared" si="7"/>
        <v>#DIV/0!</v>
      </c>
      <c r="Y24" s="101" t="e">
        <f t="shared" si="8"/>
        <v>#DIV/0!</v>
      </c>
      <c r="Z24" s="101" t="e">
        <f t="shared" si="9"/>
        <v>#DIV/0!</v>
      </c>
      <c r="AA24" s="102" t="e">
        <f t="shared" si="10"/>
        <v>#DIV/0!</v>
      </c>
      <c r="AB24" s="198"/>
      <c r="AC24" s="377"/>
      <c r="AD24" s="375"/>
      <c r="AE24" s="374"/>
      <c r="AI24" s="89">
        <v>1.8849999999999999E-2</v>
      </c>
    </row>
    <row r="25" spans="1:35" ht="15" customHeight="1" x14ac:dyDescent="0.25">
      <c r="A25" s="98">
        <f>' Cobas assays'!A19</f>
        <v>0</v>
      </c>
      <c r="B25" s="200" t="s">
        <v>734</v>
      </c>
      <c r="C25" s="99">
        <f>' Cobas assays'!C19</f>
        <v>0</v>
      </c>
      <c r="D25" s="99">
        <f>' Cobas assays'!D19</f>
        <v>0</v>
      </c>
      <c r="E25" s="267">
        <v>0.1</v>
      </c>
      <c r="F25" s="101" t="e">
        <f t="shared" si="0"/>
        <v>#DIV/0!</v>
      </c>
      <c r="G25" s="149" t="e">
        <f t="shared" si="1"/>
        <v>#DIV/0!</v>
      </c>
      <c r="H25" s="99">
        <f>' Cobas assays'!N19</f>
        <v>0</v>
      </c>
      <c r="I25" s="99">
        <f>' Cobas assays'!K19</f>
        <v>0</v>
      </c>
      <c r="J25" s="99">
        <f>' Cobas assays'!L19</f>
        <v>0</v>
      </c>
      <c r="K25" s="99">
        <f>' Cobas assays'!F19</f>
        <v>0</v>
      </c>
      <c r="L25" s="101">
        <v>2.1000000000000001E-2</v>
      </c>
      <c r="M25" s="170" t="s">
        <v>1338</v>
      </c>
      <c r="N25" s="101" t="e">
        <f t="shared" si="2"/>
        <v>#DIV/0!</v>
      </c>
      <c r="O25" s="149" t="e">
        <f t="shared" si="3"/>
        <v>#DIV/0!</v>
      </c>
      <c r="P25" s="149"/>
      <c r="Q25" s="100" t="e">
        <f t="shared" si="4"/>
        <v>#DIV/0!</v>
      </c>
      <c r="R25" s="100">
        <v>4.7500000000000001E-2</v>
      </c>
      <c r="S25" s="101">
        <v>0.03</v>
      </c>
      <c r="T25" s="100">
        <v>2.4E-2</v>
      </c>
      <c r="U25" s="170" t="s">
        <v>1338</v>
      </c>
      <c r="V25" s="167" t="e">
        <f t="shared" si="5"/>
        <v>#DIV/0!</v>
      </c>
      <c r="W25" s="167">
        <f t="shared" si="6"/>
        <v>0.63157894736842102</v>
      </c>
      <c r="X25" s="101" t="e">
        <f t="shared" si="7"/>
        <v>#DIV/0!</v>
      </c>
      <c r="Y25" s="101" t="e">
        <f t="shared" si="8"/>
        <v>#DIV/0!</v>
      </c>
      <c r="Z25" s="101" t="e">
        <f t="shared" si="9"/>
        <v>#DIV/0!</v>
      </c>
      <c r="AA25" s="102" t="e">
        <f t="shared" si="10"/>
        <v>#DIV/0!</v>
      </c>
      <c r="AB25" s="198"/>
      <c r="AC25" s="377"/>
      <c r="AD25" s="375"/>
      <c r="AE25" s="374"/>
      <c r="AI25" s="89">
        <v>2.8979999999999999E-2</v>
      </c>
    </row>
    <row r="26" spans="1:35" ht="15" customHeight="1" x14ac:dyDescent="0.25">
      <c r="A26" s="98">
        <f>' Cobas assays'!A20</f>
        <v>0</v>
      </c>
      <c r="B26" s="180" t="s">
        <v>1200</v>
      </c>
      <c r="C26" s="99">
        <f>' Cobas assays'!C20</f>
        <v>0</v>
      </c>
      <c r="D26" s="99">
        <f>' Cobas assays'!D20</f>
        <v>0</v>
      </c>
      <c r="E26" s="178">
        <v>0.2</v>
      </c>
      <c r="F26" s="101" t="e">
        <f t="shared" si="0"/>
        <v>#DIV/0!</v>
      </c>
      <c r="G26" s="149" t="e">
        <f t="shared" si="1"/>
        <v>#DIV/0!</v>
      </c>
      <c r="H26" s="99">
        <f>' Cobas assays'!N20</f>
        <v>0</v>
      </c>
      <c r="I26" s="99">
        <f>' Cobas assays'!K20</f>
        <v>0</v>
      </c>
      <c r="J26" s="99">
        <f>' Cobas assays'!L20</f>
        <v>0</v>
      </c>
      <c r="K26" s="99">
        <f>' Cobas assays'!F20</f>
        <v>0</v>
      </c>
      <c r="L26" s="101" t="s">
        <v>1351</v>
      </c>
      <c r="M26" s="170"/>
      <c r="N26" s="101" t="e">
        <f t="shared" si="2"/>
        <v>#DIV/0!</v>
      </c>
      <c r="O26" s="149" t="e">
        <f t="shared" si="3"/>
        <v>#DIV/0!</v>
      </c>
      <c r="P26" s="149"/>
      <c r="Q26" s="100" t="e">
        <f t="shared" si="4"/>
        <v>#DIV/0!</v>
      </c>
      <c r="R26" s="100" t="s">
        <v>1351</v>
      </c>
      <c r="S26" s="101">
        <v>0.1</v>
      </c>
      <c r="T26" s="100" t="s">
        <v>1351</v>
      </c>
      <c r="U26" s="170"/>
      <c r="V26" s="167" t="e">
        <f t="shared" si="5"/>
        <v>#DIV/0!</v>
      </c>
      <c r="W26" s="167" t="e">
        <f t="shared" si="6"/>
        <v>#VALUE!</v>
      </c>
      <c r="X26" s="101" t="e">
        <f t="shared" si="7"/>
        <v>#DIV/0!</v>
      </c>
      <c r="Y26" s="101" t="e">
        <f t="shared" si="8"/>
        <v>#DIV/0!</v>
      </c>
      <c r="Z26" s="101" t="e">
        <f t="shared" si="9"/>
        <v>#DIV/0!</v>
      </c>
      <c r="AA26" s="102" t="e">
        <f t="shared" si="10"/>
        <v>#DIV/0!</v>
      </c>
      <c r="AB26" s="198"/>
      <c r="AC26" s="378"/>
      <c r="AD26" s="375"/>
      <c r="AE26" s="375"/>
      <c r="AI26" s="89">
        <v>2.4309999999999998E-2</v>
      </c>
    </row>
    <row r="27" spans="1:35" ht="15" customHeight="1" x14ac:dyDescent="0.25">
      <c r="A27" s="98">
        <f>' Cobas assays'!A21</f>
        <v>0</v>
      </c>
      <c r="B27" s="180" t="s">
        <v>1200</v>
      </c>
      <c r="C27" s="99">
        <f>' Cobas assays'!C21</f>
        <v>0</v>
      </c>
      <c r="D27" s="99">
        <f>' Cobas assays'!D21</f>
        <v>0</v>
      </c>
      <c r="E27" s="178">
        <v>0.2</v>
      </c>
      <c r="F27" s="101" t="e">
        <f t="shared" si="0"/>
        <v>#DIV/0!</v>
      </c>
      <c r="G27" s="149" t="e">
        <f t="shared" si="1"/>
        <v>#DIV/0!</v>
      </c>
      <c r="H27" s="99">
        <f>' Cobas assays'!N21</f>
        <v>0</v>
      </c>
      <c r="I27" s="99">
        <f>' Cobas assays'!K21</f>
        <v>0</v>
      </c>
      <c r="J27" s="99">
        <f>' Cobas assays'!L21</f>
        <v>0</v>
      </c>
      <c r="K27" s="99">
        <f>' Cobas assays'!F21</f>
        <v>0</v>
      </c>
      <c r="L27" s="101" t="s">
        <v>1351</v>
      </c>
      <c r="M27" s="170"/>
      <c r="N27" s="101" t="e">
        <f t="shared" si="2"/>
        <v>#DIV/0!</v>
      </c>
      <c r="O27" s="149" t="e">
        <f t="shared" si="3"/>
        <v>#DIV/0!</v>
      </c>
      <c r="P27" s="149"/>
      <c r="Q27" s="100" t="e">
        <f t="shared" si="4"/>
        <v>#DIV/0!</v>
      </c>
      <c r="R27" s="100" t="s">
        <v>1351</v>
      </c>
      <c r="S27" s="101">
        <v>0.1</v>
      </c>
      <c r="T27" s="100" t="s">
        <v>1351</v>
      </c>
      <c r="U27" s="170"/>
      <c r="V27" s="167" t="e">
        <f t="shared" si="5"/>
        <v>#DIV/0!</v>
      </c>
      <c r="W27" s="167" t="e">
        <f t="shared" si="6"/>
        <v>#VALUE!</v>
      </c>
      <c r="X27" s="101" t="e">
        <f t="shared" si="7"/>
        <v>#DIV/0!</v>
      </c>
      <c r="Y27" s="101" t="e">
        <f t="shared" si="8"/>
        <v>#DIV/0!</v>
      </c>
      <c r="Z27" s="101" t="e">
        <f t="shared" si="9"/>
        <v>#DIV/0!</v>
      </c>
      <c r="AA27" s="102" t="e">
        <f t="shared" si="10"/>
        <v>#DIV/0!</v>
      </c>
      <c r="AB27" s="198"/>
      <c r="AC27" s="378"/>
      <c r="AD27" s="375"/>
      <c r="AE27" s="375"/>
      <c r="AF27" s="103"/>
      <c r="AI27" s="89">
        <v>3.0669999999999999E-2</v>
      </c>
    </row>
    <row r="28" spans="1:35" ht="15" customHeight="1" x14ac:dyDescent="0.25">
      <c r="A28" s="98">
        <f>' Cobas assays'!A22</f>
        <v>0</v>
      </c>
      <c r="B28" s="180" t="s">
        <v>1197</v>
      </c>
      <c r="C28" s="99">
        <f>' Cobas assays'!C22</f>
        <v>0</v>
      </c>
      <c r="D28" s="99">
        <f>' Cobas assays'!D22</f>
        <v>0</v>
      </c>
      <c r="E28" s="178">
        <v>0.15</v>
      </c>
      <c r="F28" s="101" t="e">
        <f t="shared" si="0"/>
        <v>#DIV/0!</v>
      </c>
      <c r="G28" s="149" t="e">
        <f t="shared" si="1"/>
        <v>#DIV/0!</v>
      </c>
      <c r="H28" s="99">
        <f>' Cobas assays'!N22</f>
        <v>0</v>
      </c>
      <c r="I28" s="99">
        <f>' Cobas assays'!K22</f>
        <v>0</v>
      </c>
      <c r="J28" s="99">
        <f>' Cobas assays'!L22</f>
        <v>0</v>
      </c>
      <c r="K28" s="99">
        <f>' Cobas assays'!F22</f>
        <v>0</v>
      </c>
      <c r="L28" s="101">
        <v>7.0000000000000007E-2</v>
      </c>
      <c r="M28" s="170" t="s">
        <v>1322</v>
      </c>
      <c r="N28" s="101" t="e">
        <f t="shared" si="2"/>
        <v>#DIV/0!</v>
      </c>
      <c r="O28" s="149" t="e">
        <f t="shared" si="3"/>
        <v>#DIV/0!</v>
      </c>
      <c r="P28" s="149"/>
      <c r="Q28" s="100" t="e">
        <f t="shared" si="4"/>
        <v>#DIV/0!</v>
      </c>
      <c r="R28" s="100">
        <v>0.35</v>
      </c>
      <c r="S28" s="101">
        <v>0.35</v>
      </c>
      <c r="T28" s="100">
        <v>9.9000000000000005E-2</v>
      </c>
      <c r="U28" s="170" t="s">
        <v>1322</v>
      </c>
      <c r="V28" s="167" t="e">
        <f t="shared" si="5"/>
        <v>#DIV/0!</v>
      </c>
      <c r="W28" s="167">
        <f t="shared" si="6"/>
        <v>1</v>
      </c>
      <c r="X28" s="101" t="e">
        <f t="shared" si="7"/>
        <v>#DIV/0!</v>
      </c>
      <c r="Y28" s="101" t="e">
        <f t="shared" si="8"/>
        <v>#DIV/0!</v>
      </c>
      <c r="Z28" s="101" t="e">
        <f t="shared" si="9"/>
        <v>#DIV/0!</v>
      </c>
      <c r="AA28" s="102" t="e">
        <f t="shared" si="10"/>
        <v>#DIV/0!</v>
      </c>
      <c r="AB28" s="198"/>
      <c r="AC28" s="378"/>
      <c r="AD28" s="375"/>
      <c r="AE28" s="375"/>
      <c r="AI28" s="89">
        <v>1.32E-2</v>
      </c>
    </row>
    <row r="29" spans="1:35" ht="15" customHeight="1" x14ac:dyDescent="0.25">
      <c r="A29" s="98">
        <f>' Cobas assays'!A23</f>
        <v>0</v>
      </c>
      <c r="B29" s="180" t="s">
        <v>1197</v>
      </c>
      <c r="C29" s="99">
        <f>' Cobas assays'!C23</f>
        <v>0</v>
      </c>
      <c r="D29" s="99">
        <f>' Cobas assays'!D23</f>
        <v>0</v>
      </c>
      <c r="E29" s="178">
        <v>0.15</v>
      </c>
      <c r="F29" s="101" t="e">
        <f t="shared" si="0"/>
        <v>#DIV/0!</v>
      </c>
      <c r="G29" s="149" t="e">
        <f t="shared" si="1"/>
        <v>#DIV/0!</v>
      </c>
      <c r="H29" s="99">
        <f>' Cobas assays'!N23</f>
        <v>0</v>
      </c>
      <c r="I29" s="99">
        <f>' Cobas assays'!K23</f>
        <v>0</v>
      </c>
      <c r="J29" s="99">
        <f>' Cobas assays'!L23</f>
        <v>0</v>
      </c>
      <c r="K29" s="99">
        <f>' Cobas assays'!F23</f>
        <v>0</v>
      </c>
      <c r="L29" s="101">
        <v>7.0000000000000007E-2</v>
      </c>
      <c r="M29" s="170" t="s">
        <v>1322</v>
      </c>
      <c r="N29" s="101" t="e">
        <f t="shared" si="2"/>
        <v>#DIV/0!</v>
      </c>
      <c r="O29" s="149" t="e">
        <f t="shared" si="3"/>
        <v>#DIV/0!</v>
      </c>
      <c r="P29" s="149"/>
      <c r="Q29" s="100" t="e">
        <f t="shared" si="4"/>
        <v>#DIV/0!</v>
      </c>
      <c r="R29" s="100">
        <v>0.35</v>
      </c>
      <c r="S29" s="101">
        <v>0.35</v>
      </c>
      <c r="T29" s="100">
        <v>9.9000000000000005E-2</v>
      </c>
      <c r="U29" s="170" t="s">
        <v>1322</v>
      </c>
      <c r="V29" s="167" t="e">
        <f t="shared" si="5"/>
        <v>#DIV/0!</v>
      </c>
      <c r="W29" s="167">
        <f t="shared" si="6"/>
        <v>1</v>
      </c>
      <c r="X29" s="101" t="e">
        <f t="shared" si="7"/>
        <v>#DIV/0!</v>
      </c>
      <c r="Y29" s="101" t="e">
        <f t="shared" si="8"/>
        <v>#DIV/0!</v>
      </c>
      <c r="Z29" s="101" t="e">
        <f t="shared" si="9"/>
        <v>#DIV/0!</v>
      </c>
      <c r="AA29" s="102" t="e">
        <f t="shared" si="10"/>
        <v>#DIV/0!</v>
      </c>
      <c r="AB29" s="198"/>
      <c r="AC29" s="378"/>
      <c r="AD29" s="375"/>
      <c r="AE29" s="375"/>
      <c r="AI29" s="89">
        <v>1.444E-2</v>
      </c>
    </row>
    <row r="30" spans="1:35" ht="15" customHeight="1" x14ac:dyDescent="0.25">
      <c r="A30" s="192" t="s">
        <v>1269</v>
      </c>
      <c r="B30" s="200" t="s">
        <v>741</v>
      </c>
      <c r="C30" s="48" t="str">
        <f>' Liaison assays'!C7</f>
        <v>ALDO L1</v>
      </c>
      <c r="D30" s="48">
        <f>' Liaison assays'!D7</f>
        <v>234201</v>
      </c>
      <c r="E30" s="67">
        <v>0.36699999999999999</v>
      </c>
      <c r="F30" s="101">
        <f t="shared" si="0"/>
        <v>0.18944765090741195</v>
      </c>
      <c r="G30" s="149">
        <f t="shared" si="1"/>
        <v>3.524112715769034</v>
      </c>
      <c r="H30" s="99">
        <f>' Liaison assays'!N7</f>
        <v>36</v>
      </c>
      <c r="I30" s="99">
        <f>' Liaison assays'!K7</f>
        <v>208.36099999999999</v>
      </c>
      <c r="J30" s="99">
        <f>' Liaison assays'!L7</f>
        <v>19.739999999999998</v>
      </c>
      <c r="K30" s="48">
        <f>' Liaison assays'!F7</f>
        <v>215.5</v>
      </c>
      <c r="L30" s="101">
        <v>0.124</v>
      </c>
      <c r="M30" s="170" t="s">
        <v>1328</v>
      </c>
      <c r="N30" s="101">
        <f t="shared" si="2"/>
        <v>3.312761020881675E-2</v>
      </c>
      <c r="O30" s="149">
        <f t="shared" si="3"/>
        <v>6.6624409810677701E-2</v>
      </c>
      <c r="P30" s="149"/>
      <c r="Q30" s="100">
        <f t="shared" si="4"/>
        <v>9.4739418605209222E-2</v>
      </c>
      <c r="R30" s="100">
        <v>0.40100000000000002</v>
      </c>
      <c r="S30" s="101">
        <v>0.29399999999999998</v>
      </c>
      <c r="T30" s="100">
        <v>0.14699999999999999</v>
      </c>
      <c r="U30" s="170" t="s">
        <v>1328</v>
      </c>
      <c r="V30" s="167">
        <f t="shared" si="5"/>
        <v>0.23311388013236298</v>
      </c>
      <c r="W30" s="167">
        <f t="shared" si="6"/>
        <v>0.73316708229426431</v>
      </c>
      <c r="X30" s="101">
        <f t="shared" si="7"/>
        <v>0.8561927809231844</v>
      </c>
      <c r="Y30" s="101">
        <f t="shared" si="8"/>
        <v>0.30888761295599576</v>
      </c>
      <c r="Z30" s="101">
        <f t="shared" si="9"/>
        <v>0.61777522591199152</v>
      </c>
      <c r="AA30" s="102">
        <f t="shared" si="10"/>
        <v>0.32224292042588171</v>
      </c>
      <c r="AB30" s="198"/>
      <c r="AC30" s="113"/>
      <c r="AD30" s="114"/>
      <c r="AE30" s="114"/>
    </row>
    <row r="31" spans="1:35" ht="15" customHeight="1" x14ac:dyDescent="0.25">
      <c r="A31" s="192" t="s">
        <v>1269</v>
      </c>
      <c r="B31" s="200" t="s">
        <v>741</v>
      </c>
      <c r="C31" s="48" t="str">
        <f>' Liaison assays'!C8</f>
        <v>ALDO L2</v>
      </c>
      <c r="D31" s="48">
        <f>' Liaison assays'!D8</f>
        <v>235201</v>
      </c>
      <c r="E31" s="67">
        <v>0.36699999999999999</v>
      </c>
      <c r="F31" s="101">
        <f t="shared" si="0"/>
        <v>0.10879016901935631</v>
      </c>
      <c r="G31" s="149">
        <f t="shared" si="1"/>
        <v>5.5964105752611424</v>
      </c>
      <c r="H31" s="99">
        <f>' Liaison assays'!N8</f>
        <v>34</v>
      </c>
      <c r="I31" s="99">
        <f>' Liaison assays'!K8</f>
        <v>826.14700000000005</v>
      </c>
      <c r="J31" s="99">
        <f>' Liaison assays'!L8</f>
        <v>54.054000000000002</v>
      </c>
      <c r="K31" s="48">
        <f>' Liaison assays'!F8</f>
        <v>825.46</v>
      </c>
      <c r="L31" s="101">
        <v>0.124</v>
      </c>
      <c r="M31" s="170" t="s">
        <v>1328</v>
      </c>
      <c r="N31" s="101">
        <f t="shared" si="2"/>
        <v>8.3226322293025929E-4</v>
      </c>
      <c r="O31" s="149">
        <f t="shared" si="3"/>
        <v>1.6738015717204834E-3</v>
      </c>
      <c r="P31" s="149"/>
      <c r="Q31" s="100">
        <f t="shared" si="4"/>
        <v>6.5429033816015794E-2</v>
      </c>
      <c r="R31" s="100">
        <v>0.40100000000000002</v>
      </c>
      <c r="S31" s="101">
        <v>0.29399999999999998</v>
      </c>
      <c r="T31" s="100">
        <v>0.14699999999999999</v>
      </c>
      <c r="U31" s="170" t="s">
        <v>1328</v>
      </c>
      <c r="V31" s="167" t="str">
        <f t="shared" si="5"/>
        <v>Sigma &gt;5</v>
      </c>
      <c r="W31" s="167">
        <f t="shared" si="6"/>
        <v>0.73316708229426431</v>
      </c>
      <c r="X31" s="101">
        <f t="shared" si="7"/>
        <v>0.83486318357364353</v>
      </c>
      <c r="Y31" s="101">
        <f t="shared" si="8"/>
        <v>0.30119256044281262</v>
      </c>
      <c r="Z31" s="101">
        <f t="shared" si="9"/>
        <v>0.60238512088562524</v>
      </c>
      <c r="AA31" s="102">
        <f t="shared" si="10"/>
        <v>0.22254773406808095</v>
      </c>
      <c r="AB31" s="198"/>
      <c r="AC31" s="113"/>
      <c r="AD31" s="114"/>
      <c r="AE31" s="114"/>
    </row>
    <row r="32" spans="1:35" ht="15" customHeight="1" x14ac:dyDescent="0.25">
      <c r="A32" s="98">
        <f>' Cobas assays'!A24</f>
        <v>0</v>
      </c>
      <c r="B32" s="269" t="s">
        <v>1139</v>
      </c>
      <c r="C32" s="99">
        <f>' Cobas assays'!C24</f>
        <v>0</v>
      </c>
      <c r="D32" s="99">
        <f>' Cobas assays'!D24</f>
        <v>0</v>
      </c>
      <c r="E32" s="267">
        <v>0.14499999999999999</v>
      </c>
      <c r="F32" s="101" t="e">
        <f t="shared" si="0"/>
        <v>#DIV/0!</v>
      </c>
      <c r="G32" s="149" t="e">
        <f t="shared" si="1"/>
        <v>#DIV/0!</v>
      </c>
      <c r="H32" s="99">
        <f>' Cobas assays'!N24</f>
        <v>0</v>
      </c>
      <c r="I32" s="99">
        <f>' Cobas assays'!K24</f>
        <v>0</v>
      </c>
      <c r="J32" s="99">
        <f>' Cobas assays'!L24</f>
        <v>0</v>
      </c>
      <c r="K32" s="99">
        <f>' Cobas assays'!F24</f>
        <v>0</v>
      </c>
      <c r="L32" s="268">
        <v>9.0999999999999998E-2</v>
      </c>
      <c r="M32" s="170" t="s">
        <v>1352</v>
      </c>
      <c r="N32" s="101" t="e">
        <f t="shared" si="2"/>
        <v>#DIV/0!</v>
      </c>
      <c r="O32" s="149" t="e">
        <f t="shared" si="3"/>
        <v>#DIV/0!</v>
      </c>
      <c r="P32" s="149"/>
      <c r="Q32" s="100" t="e">
        <f t="shared" si="4"/>
        <v>#DIV/0!</v>
      </c>
      <c r="R32" s="100">
        <v>0.26100000000000001</v>
      </c>
      <c r="S32" s="100">
        <v>6.4500000000000002E-2</v>
      </c>
      <c r="T32" s="266">
        <v>3.3000000000000002E-2</v>
      </c>
      <c r="U32" s="170" t="s">
        <v>1352</v>
      </c>
      <c r="V32" s="167" t="e">
        <f t="shared" si="5"/>
        <v>#DIV/0!</v>
      </c>
      <c r="W32" s="167">
        <f t="shared" si="6"/>
        <v>0.2471264367816092</v>
      </c>
      <c r="X32" s="101" t="e">
        <f t="shared" si="7"/>
        <v>#DIV/0!</v>
      </c>
      <c r="Y32" s="101" t="e">
        <f t="shared" si="8"/>
        <v>#DIV/0!</v>
      </c>
      <c r="Z32" s="101" t="e">
        <f t="shared" si="9"/>
        <v>#DIV/0!</v>
      </c>
      <c r="AA32" s="102" t="e">
        <f t="shared" si="10"/>
        <v>#DIV/0!</v>
      </c>
      <c r="AB32" s="198"/>
      <c r="AC32" s="377"/>
      <c r="AD32" s="375"/>
      <c r="AE32" s="374"/>
      <c r="AF32" s="103"/>
      <c r="AG32" s="103"/>
      <c r="AH32" s="103"/>
      <c r="AI32" s="89">
        <v>6.5030000000000004E-2</v>
      </c>
    </row>
    <row r="33" spans="1:35" ht="15" customHeight="1" x14ac:dyDescent="0.25">
      <c r="A33" s="98">
        <f>' Cobas assays'!A25</f>
        <v>0</v>
      </c>
      <c r="B33" s="269" t="s">
        <v>1139</v>
      </c>
      <c r="C33" s="99">
        <f>' Cobas assays'!C25</f>
        <v>0</v>
      </c>
      <c r="D33" s="99">
        <f>' Cobas assays'!D25</f>
        <v>0</v>
      </c>
      <c r="E33" s="267">
        <v>0.14499999999999999</v>
      </c>
      <c r="F33" s="101" t="e">
        <f t="shared" si="0"/>
        <v>#DIV/0!</v>
      </c>
      <c r="G33" s="149" t="e">
        <f t="shared" si="1"/>
        <v>#DIV/0!</v>
      </c>
      <c r="H33" s="99">
        <f>' Cobas assays'!N25</f>
        <v>0</v>
      </c>
      <c r="I33" s="99">
        <f>' Cobas assays'!K25</f>
        <v>0</v>
      </c>
      <c r="J33" s="99">
        <f>' Cobas assays'!L25</f>
        <v>0</v>
      </c>
      <c r="K33" s="99">
        <f>' Cobas assays'!F25</f>
        <v>0</v>
      </c>
      <c r="L33" s="268">
        <v>9.0999999999999998E-2</v>
      </c>
      <c r="M33" s="170" t="s">
        <v>1352</v>
      </c>
      <c r="N33" s="101" t="e">
        <f t="shared" si="2"/>
        <v>#DIV/0!</v>
      </c>
      <c r="O33" s="149" t="e">
        <f t="shared" si="3"/>
        <v>#DIV/0!</v>
      </c>
      <c r="P33" s="149"/>
      <c r="Q33" s="100" t="e">
        <f t="shared" si="4"/>
        <v>#DIV/0!</v>
      </c>
      <c r="R33" s="100">
        <v>0.26100000000000001</v>
      </c>
      <c r="S33" s="100">
        <v>6.4500000000000002E-2</v>
      </c>
      <c r="T33" s="266">
        <v>3.3000000000000002E-2</v>
      </c>
      <c r="U33" s="170" t="s">
        <v>1352</v>
      </c>
      <c r="V33" s="167" t="e">
        <f t="shared" si="5"/>
        <v>#DIV/0!</v>
      </c>
      <c r="W33" s="167">
        <f t="shared" si="6"/>
        <v>0.2471264367816092</v>
      </c>
      <c r="X33" s="101" t="e">
        <f t="shared" si="7"/>
        <v>#DIV/0!</v>
      </c>
      <c r="Y33" s="101" t="e">
        <f t="shared" si="8"/>
        <v>#DIV/0!</v>
      </c>
      <c r="Z33" s="101" t="e">
        <f t="shared" si="9"/>
        <v>#DIV/0!</v>
      </c>
      <c r="AA33" s="102" t="e">
        <f t="shared" si="10"/>
        <v>#DIV/0!</v>
      </c>
      <c r="AB33" s="198"/>
      <c r="AC33" s="377"/>
      <c r="AD33" s="375"/>
      <c r="AE33" s="374"/>
      <c r="AF33" s="103"/>
      <c r="AG33" s="103"/>
      <c r="AH33" s="103"/>
      <c r="AI33" s="89">
        <v>3.8150000000000003E-2</v>
      </c>
    </row>
    <row r="34" spans="1:35" ht="15" customHeight="1" x14ac:dyDescent="0.25">
      <c r="A34" s="98">
        <f>' Cobas assays'!A26</f>
        <v>0</v>
      </c>
      <c r="B34" s="180" t="s">
        <v>1139</v>
      </c>
      <c r="C34" s="99">
        <f>' Cobas assays'!C26</f>
        <v>0</v>
      </c>
      <c r="D34" s="99">
        <f>' Cobas assays'!D26</f>
        <v>0</v>
      </c>
      <c r="E34" s="267">
        <v>0.14499999999999999</v>
      </c>
      <c r="F34" s="101" t="e">
        <f t="shared" si="0"/>
        <v>#DIV/0!</v>
      </c>
      <c r="G34" s="149" t="e">
        <f t="shared" si="1"/>
        <v>#DIV/0!</v>
      </c>
      <c r="H34" s="99">
        <f>' Cobas assays'!N26</f>
        <v>0</v>
      </c>
      <c r="I34" s="99">
        <f>' Cobas assays'!K26</f>
        <v>0</v>
      </c>
      <c r="J34" s="99">
        <f>' Cobas assays'!L26</f>
        <v>0</v>
      </c>
      <c r="K34" s="99">
        <f>' Cobas assays'!F26</f>
        <v>0</v>
      </c>
      <c r="L34" s="268">
        <v>9.0999999999999998E-2</v>
      </c>
      <c r="M34" s="170" t="s">
        <v>1352</v>
      </c>
      <c r="N34" s="101" t="e">
        <f t="shared" si="2"/>
        <v>#DIV/0!</v>
      </c>
      <c r="O34" s="149" t="e">
        <f t="shared" si="3"/>
        <v>#DIV/0!</v>
      </c>
      <c r="P34" s="149"/>
      <c r="Q34" s="100" t="e">
        <f t="shared" si="4"/>
        <v>#DIV/0!</v>
      </c>
      <c r="R34" s="100">
        <v>0.26100000000000001</v>
      </c>
      <c r="S34" s="100">
        <v>6.4500000000000002E-2</v>
      </c>
      <c r="T34" s="266">
        <v>3.3000000000000002E-2</v>
      </c>
      <c r="U34" s="170" t="s">
        <v>1352</v>
      </c>
      <c r="V34" s="167" t="e">
        <f t="shared" si="5"/>
        <v>#DIV/0!</v>
      </c>
      <c r="W34" s="167">
        <f t="shared" si="6"/>
        <v>0.2471264367816092</v>
      </c>
      <c r="X34" s="101" t="e">
        <f t="shared" si="7"/>
        <v>#DIV/0!</v>
      </c>
      <c r="Y34" s="101" t="e">
        <f t="shared" si="8"/>
        <v>#DIV/0!</v>
      </c>
      <c r="Z34" s="101" t="e">
        <f t="shared" si="9"/>
        <v>#DIV/0!</v>
      </c>
      <c r="AA34" s="102" t="e">
        <f t="shared" si="10"/>
        <v>#DIV/0!</v>
      </c>
      <c r="AB34" s="198"/>
      <c r="AC34" s="377"/>
      <c r="AD34" s="375"/>
      <c r="AE34" s="374"/>
      <c r="AI34" s="89">
        <v>3.0859999999999999E-2</v>
      </c>
    </row>
    <row r="35" spans="1:35" ht="15" customHeight="1" x14ac:dyDescent="0.25">
      <c r="A35" s="98">
        <f>' Cobas assays'!A27</f>
        <v>0</v>
      </c>
      <c r="B35" s="180" t="s">
        <v>1139</v>
      </c>
      <c r="C35" s="99">
        <f>' Cobas assays'!C27</f>
        <v>0</v>
      </c>
      <c r="D35" s="99">
        <f>' Cobas assays'!D27</f>
        <v>0</v>
      </c>
      <c r="E35" s="267">
        <v>0.14499999999999999</v>
      </c>
      <c r="F35" s="101" t="e">
        <f t="shared" si="0"/>
        <v>#DIV/0!</v>
      </c>
      <c r="G35" s="149" t="e">
        <f t="shared" si="1"/>
        <v>#DIV/0!</v>
      </c>
      <c r="H35" s="99">
        <f>' Cobas assays'!N27</f>
        <v>0</v>
      </c>
      <c r="I35" s="99">
        <f>' Cobas assays'!K27</f>
        <v>0</v>
      </c>
      <c r="J35" s="99">
        <f>' Cobas assays'!L27</f>
        <v>0</v>
      </c>
      <c r="K35" s="99">
        <f>' Cobas assays'!F27</f>
        <v>0</v>
      </c>
      <c r="L35" s="268">
        <v>9.0999999999999998E-2</v>
      </c>
      <c r="M35" s="170" t="s">
        <v>1352</v>
      </c>
      <c r="N35" s="101" t="e">
        <f t="shared" si="2"/>
        <v>#DIV/0!</v>
      </c>
      <c r="O35" s="149" t="e">
        <f t="shared" si="3"/>
        <v>#DIV/0!</v>
      </c>
      <c r="P35" s="149"/>
      <c r="Q35" s="100" t="e">
        <f t="shared" si="4"/>
        <v>#DIV/0!</v>
      </c>
      <c r="R35" s="100">
        <v>0.26100000000000001</v>
      </c>
      <c r="S35" s="100">
        <v>6.4500000000000002E-2</v>
      </c>
      <c r="T35" s="266">
        <v>3.3000000000000002E-2</v>
      </c>
      <c r="U35" s="170" t="s">
        <v>1352</v>
      </c>
      <c r="V35" s="167" t="e">
        <f t="shared" si="5"/>
        <v>#DIV/0!</v>
      </c>
      <c r="W35" s="167">
        <f t="shared" si="6"/>
        <v>0.2471264367816092</v>
      </c>
      <c r="X35" s="101" t="e">
        <f t="shared" si="7"/>
        <v>#DIV/0!</v>
      </c>
      <c r="Y35" s="101" t="e">
        <f t="shared" si="8"/>
        <v>#DIV/0!</v>
      </c>
      <c r="Z35" s="101" t="e">
        <f t="shared" si="9"/>
        <v>#DIV/0!</v>
      </c>
      <c r="AA35" s="102" t="e">
        <f t="shared" si="10"/>
        <v>#DIV/0!</v>
      </c>
      <c r="AB35" s="198"/>
      <c r="AC35" s="377"/>
      <c r="AD35" s="375"/>
      <c r="AE35" s="374"/>
      <c r="AI35" s="89">
        <v>5.5789999999999999E-2</v>
      </c>
    </row>
    <row r="36" spans="1:35" ht="15" customHeight="1" x14ac:dyDescent="0.25">
      <c r="A36" s="98">
        <f>' Cobas assays'!A28</f>
        <v>0</v>
      </c>
      <c r="B36" s="180" t="s">
        <v>709</v>
      </c>
      <c r="C36" s="99">
        <f>' Cobas assays'!C28</f>
        <v>0</v>
      </c>
      <c r="D36" s="99">
        <f>' Cobas assays'!D28</f>
        <v>0</v>
      </c>
      <c r="E36" s="178">
        <v>9.2999999999999999E-2</v>
      </c>
      <c r="F36" s="101" t="e">
        <f t="shared" si="0"/>
        <v>#DIV/0!</v>
      </c>
      <c r="G36" s="149" t="e">
        <f t="shared" si="1"/>
        <v>#DIV/0!</v>
      </c>
      <c r="H36" s="99">
        <f>' Cobas assays'!N28</f>
        <v>0</v>
      </c>
      <c r="I36" s="99">
        <f>' Cobas assays'!K28</f>
        <v>0</v>
      </c>
      <c r="J36" s="99">
        <f>' Cobas assays'!L28</f>
        <v>0</v>
      </c>
      <c r="K36" s="99">
        <f>' Cobas assays'!F28</f>
        <v>0</v>
      </c>
      <c r="L36" s="268">
        <v>4.2000000000000003E-2</v>
      </c>
      <c r="M36" s="170" t="s">
        <v>1338</v>
      </c>
      <c r="N36" s="101" t="e">
        <f t="shared" si="2"/>
        <v>#DIV/0!</v>
      </c>
      <c r="O36" s="149" t="e">
        <f t="shared" si="3"/>
        <v>#DIV/0!</v>
      </c>
      <c r="P36" s="149"/>
      <c r="Q36" s="100" t="e">
        <f t="shared" si="4"/>
        <v>#DIV/0!</v>
      </c>
      <c r="R36" s="266">
        <v>0.105</v>
      </c>
      <c r="S36" s="268">
        <v>4.1000000000000002E-2</v>
      </c>
      <c r="T36" s="266">
        <v>3.1E-2</v>
      </c>
      <c r="U36" s="170" t="s">
        <v>1353</v>
      </c>
      <c r="V36" s="167" t="e">
        <f t="shared" si="5"/>
        <v>#DIV/0!</v>
      </c>
      <c r="W36" s="167">
        <f t="shared" si="6"/>
        <v>0.39047619047619053</v>
      </c>
      <c r="X36" s="101" t="e">
        <f t="shared" si="7"/>
        <v>#DIV/0!</v>
      </c>
      <c r="Y36" s="101" t="e">
        <f t="shared" si="8"/>
        <v>#DIV/0!</v>
      </c>
      <c r="Z36" s="101" t="e">
        <f t="shared" si="9"/>
        <v>#DIV/0!</v>
      </c>
      <c r="AA36" s="102" t="e">
        <f t="shared" si="10"/>
        <v>#DIV/0!</v>
      </c>
      <c r="AB36" s="198"/>
      <c r="AC36" s="378"/>
      <c r="AD36" s="375"/>
      <c r="AE36" s="375"/>
      <c r="AI36" s="89">
        <v>1.8380000000000001E-2</v>
      </c>
    </row>
    <row r="37" spans="1:35" ht="15" customHeight="1" x14ac:dyDescent="0.25">
      <c r="A37" s="98">
        <f>' Cobas assays'!A29</f>
        <v>0</v>
      </c>
      <c r="B37" s="180" t="s">
        <v>709</v>
      </c>
      <c r="C37" s="99">
        <f>' Cobas assays'!C29</f>
        <v>0</v>
      </c>
      <c r="D37" s="99">
        <f>' Cobas assays'!D29</f>
        <v>0</v>
      </c>
      <c r="E37" s="178">
        <v>9.2999999999999999E-2</v>
      </c>
      <c r="F37" s="101" t="e">
        <f t="shared" si="0"/>
        <v>#DIV/0!</v>
      </c>
      <c r="G37" s="149" t="e">
        <f t="shared" si="1"/>
        <v>#DIV/0!</v>
      </c>
      <c r="H37" s="99">
        <f>' Cobas assays'!N29</f>
        <v>0</v>
      </c>
      <c r="I37" s="99">
        <f>' Cobas assays'!K29</f>
        <v>0</v>
      </c>
      <c r="J37" s="99">
        <f>' Cobas assays'!L29</f>
        <v>0</v>
      </c>
      <c r="K37" s="99">
        <f>' Cobas assays'!F29</f>
        <v>0</v>
      </c>
      <c r="L37" s="268">
        <v>4.2000000000000003E-2</v>
      </c>
      <c r="M37" s="170" t="s">
        <v>1338</v>
      </c>
      <c r="N37" s="101" t="e">
        <f t="shared" si="2"/>
        <v>#DIV/0!</v>
      </c>
      <c r="O37" s="149" t="e">
        <f t="shared" si="3"/>
        <v>#DIV/0!</v>
      </c>
      <c r="P37" s="149"/>
      <c r="Q37" s="100" t="e">
        <f t="shared" si="4"/>
        <v>#DIV/0!</v>
      </c>
      <c r="R37" s="266">
        <v>0.105</v>
      </c>
      <c r="S37" s="268">
        <v>4.1000000000000002E-2</v>
      </c>
      <c r="T37" s="266">
        <v>3.1E-2</v>
      </c>
      <c r="U37" s="170" t="s">
        <v>1353</v>
      </c>
      <c r="V37" s="167" t="e">
        <f t="shared" si="5"/>
        <v>#DIV/0!</v>
      </c>
      <c r="W37" s="167">
        <f t="shared" si="6"/>
        <v>0.39047619047619053</v>
      </c>
      <c r="X37" s="101" t="e">
        <f t="shared" si="7"/>
        <v>#DIV/0!</v>
      </c>
      <c r="Y37" s="101" t="e">
        <f t="shared" si="8"/>
        <v>#DIV/0!</v>
      </c>
      <c r="Z37" s="101" t="e">
        <f t="shared" si="9"/>
        <v>#DIV/0!</v>
      </c>
      <c r="AA37" s="102" t="e">
        <f t="shared" si="10"/>
        <v>#DIV/0!</v>
      </c>
      <c r="AB37" s="198"/>
      <c r="AC37" s="378"/>
      <c r="AD37" s="375"/>
      <c r="AE37" s="375"/>
      <c r="AI37" s="89">
        <v>2.513E-2</v>
      </c>
    </row>
    <row r="38" spans="1:35" ht="15" customHeight="1" x14ac:dyDescent="0.25">
      <c r="A38" s="98">
        <f>' Cobas assays'!A30</f>
        <v>0</v>
      </c>
      <c r="B38" s="180" t="s">
        <v>748</v>
      </c>
      <c r="C38" s="99">
        <f>' Cobas assays'!C30</f>
        <v>0</v>
      </c>
      <c r="D38" s="99">
        <f>' Cobas assays'!D30</f>
        <v>0</v>
      </c>
      <c r="E38" s="178">
        <v>0.219</v>
      </c>
      <c r="F38" s="101" t="e">
        <f t="shared" si="0"/>
        <v>#DIV/0!</v>
      </c>
      <c r="G38" s="149" t="e">
        <f t="shared" si="1"/>
        <v>#DIV/0!</v>
      </c>
      <c r="H38" s="99">
        <f>' Cobas assays'!N30</f>
        <v>0</v>
      </c>
      <c r="I38" s="99">
        <f>' Cobas assays'!K30</f>
        <v>0</v>
      </c>
      <c r="J38" s="99">
        <f>' Cobas assays'!L30</f>
        <v>0</v>
      </c>
      <c r="K38" s="99">
        <f>' Cobas assays'!F30</f>
        <v>0</v>
      </c>
      <c r="L38" s="101">
        <v>0.11799999999999999</v>
      </c>
      <c r="M38" s="170" t="s">
        <v>1328</v>
      </c>
      <c r="N38" s="101" t="e">
        <f t="shared" si="2"/>
        <v>#DIV/0!</v>
      </c>
      <c r="O38" s="149" t="e">
        <f t="shared" si="3"/>
        <v>#DIV/0!</v>
      </c>
      <c r="P38" s="149"/>
      <c r="Q38" s="100" t="e">
        <f t="shared" si="4"/>
        <v>#DIV/0!</v>
      </c>
      <c r="R38" s="100">
        <v>0.45600000000000002</v>
      </c>
      <c r="S38" s="101">
        <v>0.122</v>
      </c>
      <c r="T38" s="100">
        <v>6.0999999999999999E-2</v>
      </c>
      <c r="U38" s="170" t="s">
        <v>1328</v>
      </c>
      <c r="V38" s="167" t="e">
        <f t="shared" si="5"/>
        <v>#DIV/0!</v>
      </c>
      <c r="W38" s="167">
        <f t="shared" si="6"/>
        <v>0.26754385964912281</v>
      </c>
      <c r="X38" s="101" t="e">
        <f t="shared" si="7"/>
        <v>#DIV/0!</v>
      </c>
      <c r="Y38" s="101" t="e">
        <f t="shared" si="8"/>
        <v>#DIV/0!</v>
      </c>
      <c r="Z38" s="101" t="e">
        <f t="shared" si="9"/>
        <v>#DIV/0!</v>
      </c>
      <c r="AA38" s="102" t="e">
        <f t="shared" si="10"/>
        <v>#DIV/0!</v>
      </c>
      <c r="AB38" s="198"/>
      <c r="AC38" s="378"/>
      <c r="AD38" s="375"/>
      <c r="AE38" s="375"/>
      <c r="AI38" s="89">
        <v>3.3399999999999999E-2</v>
      </c>
    </row>
    <row r="39" spans="1:35" ht="15" customHeight="1" x14ac:dyDescent="0.25">
      <c r="A39" s="98">
        <f>' Cobas assays'!A31</f>
        <v>0</v>
      </c>
      <c r="B39" s="180" t="s">
        <v>748</v>
      </c>
      <c r="C39" s="99">
        <f>' Cobas assays'!C31</f>
        <v>0</v>
      </c>
      <c r="D39" s="99">
        <f>' Cobas assays'!D31</f>
        <v>0</v>
      </c>
      <c r="E39" s="178">
        <v>0.219</v>
      </c>
      <c r="F39" s="101" t="e">
        <f t="shared" si="0"/>
        <v>#DIV/0!</v>
      </c>
      <c r="G39" s="149" t="e">
        <f t="shared" si="1"/>
        <v>#DIV/0!</v>
      </c>
      <c r="H39" s="99">
        <f>' Cobas assays'!N31</f>
        <v>0</v>
      </c>
      <c r="I39" s="99">
        <f>' Cobas assays'!K31</f>
        <v>0</v>
      </c>
      <c r="J39" s="99">
        <f>' Cobas assays'!L31</f>
        <v>0</v>
      </c>
      <c r="K39" s="99">
        <f>' Cobas assays'!F31</f>
        <v>0</v>
      </c>
      <c r="L39" s="101">
        <v>0.11799999999999999</v>
      </c>
      <c r="M39" s="170" t="s">
        <v>1328</v>
      </c>
      <c r="N39" s="101" t="e">
        <f t="shared" si="2"/>
        <v>#DIV/0!</v>
      </c>
      <c r="O39" s="149" t="e">
        <f t="shared" si="3"/>
        <v>#DIV/0!</v>
      </c>
      <c r="P39" s="149"/>
      <c r="Q39" s="100" t="e">
        <f t="shared" si="4"/>
        <v>#DIV/0!</v>
      </c>
      <c r="R39" s="100">
        <v>0.45600000000000002</v>
      </c>
      <c r="S39" s="101">
        <v>0.122</v>
      </c>
      <c r="T39" s="100">
        <v>6.0999999999999999E-2</v>
      </c>
      <c r="U39" s="170" t="s">
        <v>1328</v>
      </c>
      <c r="V39" s="167" t="e">
        <f t="shared" si="5"/>
        <v>#DIV/0!</v>
      </c>
      <c r="W39" s="167">
        <f t="shared" si="6"/>
        <v>0.26754385964912281</v>
      </c>
      <c r="X39" s="101" t="e">
        <f t="shared" si="7"/>
        <v>#DIV/0!</v>
      </c>
      <c r="Y39" s="101" t="e">
        <f t="shared" si="8"/>
        <v>#DIV/0!</v>
      </c>
      <c r="Z39" s="101" t="e">
        <f t="shared" si="9"/>
        <v>#DIV/0!</v>
      </c>
      <c r="AA39" s="102" t="e">
        <f t="shared" si="10"/>
        <v>#DIV/0!</v>
      </c>
      <c r="AB39" s="198"/>
      <c r="AC39" s="378"/>
      <c r="AD39" s="375"/>
      <c r="AE39" s="375"/>
      <c r="AI39" s="89">
        <v>3.1809999999999998E-2</v>
      </c>
    </row>
    <row r="40" spans="1:35" ht="15" customHeight="1" x14ac:dyDescent="0.25">
      <c r="A40" s="98">
        <f>' Cobas assays'!A32</f>
        <v>0</v>
      </c>
      <c r="B40" s="180" t="s">
        <v>1150</v>
      </c>
      <c r="C40" s="99">
        <f>' Cobas assays'!C32</f>
        <v>0</v>
      </c>
      <c r="D40" s="99">
        <f>' Cobas assays'!D32</f>
        <v>0</v>
      </c>
      <c r="E40" s="178">
        <v>0.2</v>
      </c>
      <c r="F40" s="101" t="e">
        <f t="shared" si="0"/>
        <v>#DIV/0!</v>
      </c>
      <c r="G40" s="149" t="e">
        <f t="shared" si="1"/>
        <v>#DIV/0!</v>
      </c>
      <c r="H40" s="99">
        <f>' Cobas assays'!N32</f>
        <v>0</v>
      </c>
      <c r="I40" s="99">
        <f>' Cobas assays'!K32</f>
        <v>0</v>
      </c>
      <c r="J40" s="99">
        <f>' Cobas assays'!L32</f>
        <v>0</v>
      </c>
      <c r="K40" s="99">
        <f>' Cobas assays'!F32</f>
        <v>0</v>
      </c>
      <c r="L40" s="101" t="s">
        <v>1351</v>
      </c>
      <c r="M40" s="170"/>
      <c r="N40" s="101" t="e">
        <f t="shared" si="2"/>
        <v>#DIV/0!</v>
      </c>
      <c r="O40" s="149" t="e">
        <f t="shared" si="3"/>
        <v>#DIV/0!</v>
      </c>
      <c r="P40" s="149"/>
      <c r="Q40" s="100" t="e">
        <f t="shared" si="4"/>
        <v>#DIV/0!</v>
      </c>
      <c r="R40" s="100" t="s">
        <v>1351</v>
      </c>
      <c r="S40" s="101">
        <v>0.1</v>
      </c>
      <c r="T40" s="100" t="s">
        <v>1351</v>
      </c>
      <c r="U40" s="170"/>
      <c r="V40" s="167" t="e">
        <f t="shared" si="5"/>
        <v>#DIV/0!</v>
      </c>
      <c r="W40" s="167" t="e">
        <f t="shared" si="6"/>
        <v>#VALUE!</v>
      </c>
      <c r="X40" s="101" t="e">
        <f t="shared" si="7"/>
        <v>#DIV/0!</v>
      </c>
      <c r="Y40" s="101" t="e">
        <f t="shared" si="8"/>
        <v>#DIV/0!</v>
      </c>
      <c r="Z40" s="101" t="e">
        <f t="shared" si="9"/>
        <v>#DIV/0!</v>
      </c>
      <c r="AA40" s="102" t="e">
        <f t="shared" si="10"/>
        <v>#DIV/0!</v>
      </c>
      <c r="AB40" s="198"/>
      <c r="AC40" s="378"/>
      <c r="AD40" s="375"/>
      <c r="AE40" s="375"/>
      <c r="AI40" s="89">
        <v>2.5860000000000001E-2</v>
      </c>
    </row>
    <row r="41" spans="1:35" ht="15" customHeight="1" x14ac:dyDescent="0.25">
      <c r="A41" s="98">
        <f>' Cobas assays'!A33</f>
        <v>0</v>
      </c>
      <c r="B41" s="180" t="s">
        <v>1150</v>
      </c>
      <c r="C41" s="99">
        <f>' Cobas assays'!C33</f>
        <v>0</v>
      </c>
      <c r="D41" s="99">
        <f>' Cobas assays'!D33</f>
        <v>0</v>
      </c>
      <c r="E41" s="178">
        <v>0.2</v>
      </c>
      <c r="F41" s="101" t="e">
        <f t="shared" si="0"/>
        <v>#DIV/0!</v>
      </c>
      <c r="G41" s="149" t="e">
        <f t="shared" si="1"/>
        <v>#DIV/0!</v>
      </c>
      <c r="H41" s="99">
        <f>' Cobas assays'!N33</f>
        <v>0</v>
      </c>
      <c r="I41" s="99">
        <f>' Cobas assays'!K33</f>
        <v>0</v>
      </c>
      <c r="J41" s="99">
        <f>' Cobas assays'!L33</f>
        <v>0</v>
      </c>
      <c r="K41" s="99">
        <f>' Cobas assays'!F33</f>
        <v>0</v>
      </c>
      <c r="L41" s="101" t="s">
        <v>1351</v>
      </c>
      <c r="M41" s="170"/>
      <c r="N41" s="101" t="e">
        <f t="shared" si="2"/>
        <v>#DIV/0!</v>
      </c>
      <c r="O41" s="149" t="e">
        <f t="shared" si="3"/>
        <v>#DIV/0!</v>
      </c>
      <c r="P41" s="149"/>
      <c r="Q41" s="100" t="e">
        <f t="shared" si="4"/>
        <v>#DIV/0!</v>
      </c>
      <c r="R41" s="100" t="s">
        <v>1351</v>
      </c>
      <c r="S41" s="101">
        <v>0.1</v>
      </c>
      <c r="T41" s="100" t="s">
        <v>1351</v>
      </c>
      <c r="U41" s="170"/>
      <c r="V41" s="167" t="e">
        <f t="shared" si="5"/>
        <v>#DIV/0!</v>
      </c>
      <c r="W41" s="167" t="e">
        <f t="shared" si="6"/>
        <v>#VALUE!</v>
      </c>
      <c r="X41" s="101" t="e">
        <f t="shared" si="7"/>
        <v>#DIV/0!</v>
      </c>
      <c r="Y41" s="101" t="e">
        <f t="shared" si="8"/>
        <v>#DIV/0!</v>
      </c>
      <c r="Z41" s="101" t="e">
        <f t="shared" si="9"/>
        <v>#DIV/0!</v>
      </c>
      <c r="AA41" s="102" t="e">
        <f t="shared" si="10"/>
        <v>#DIV/0!</v>
      </c>
      <c r="AB41" s="198"/>
      <c r="AC41" s="378"/>
      <c r="AD41" s="375"/>
      <c r="AE41" s="375"/>
      <c r="AF41" s="103"/>
      <c r="AI41" s="89">
        <v>7.7960000000000002E-2</v>
      </c>
    </row>
    <row r="42" spans="1:35" ht="15" customHeight="1" x14ac:dyDescent="0.25">
      <c r="A42" s="98">
        <f>' Cobas assays'!A34</f>
        <v>0</v>
      </c>
      <c r="B42" s="180" t="s">
        <v>1234</v>
      </c>
      <c r="C42" s="99">
        <f>' Cobas assays'!C34</f>
        <v>0</v>
      </c>
      <c r="D42" s="99">
        <f>' Cobas assays'!D34</f>
        <v>0</v>
      </c>
      <c r="E42" s="178"/>
      <c r="F42" s="101" t="e">
        <f t="shared" si="0"/>
        <v>#DIV/0!</v>
      </c>
      <c r="G42" s="149" t="e">
        <f t="shared" si="1"/>
        <v>#DIV/0!</v>
      </c>
      <c r="H42" s="99">
        <f>' Cobas assays'!N34</f>
        <v>0</v>
      </c>
      <c r="I42" s="99">
        <f>' Cobas assays'!K34</f>
        <v>0</v>
      </c>
      <c r="J42" s="99">
        <f>' Cobas assays'!L34</f>
        <v>0</v>
      </c>
      <c r="K42" s="99">
        <f>' Cobas assays'!F34</f>
        <v>0</v>
      </c>
      <c r="L42" s="101"/>
      <c r="M42" s="170"/>
      <c r="N42" s="101" t="e">
        <f t="shared" si="2"/>
        <v>#DIV/0!</v>
      </c>
      <c r="O42" s="149" t="e">
        <f t="shared" si="3"/>
        <v>#DIV/0!</v>
      </c>
      <c r="P42" s="149"/>
      <c r="Q42" s="100" t="e">
        <f t="shared" si="4"/>
        <v>#DIV/0!</v>
      </c>
      <c r="R42" s="100"/>
      <c r="S42" s="101"/>
      <c r="T42" s="100"/>
      <c r="U42" s="170"/>
      <c r="V42" s="167" t="e">
        <f t="shared" si="5"/>
        <v>#DIV/0!</v>
      </c>
      <c r="W42" s="167" t="e">
        <f t="shared" si="6"/>
        <v>#DIV/0!</v>
      </c>
      <c r="X42" s="101" t="e">
        <f t="shared" si="7"/>
        <v>#DIV/0!</v>
      </c>
      <c r="Y42" s="101" t="e">
        <f t="shared" si="8"/>
        <v>#DIV/0!</v>
      </c>
      <c r="Z42" s="101" t="e">
        <f t="shared" si="9"/>
        <v>#DIV/0!</v>
      </c>
      <c r="AA42" s="102" t="e">
        <f t="shared" si="10"/>
        <v>#DIV/0!</v>
      </c>
      <c r="AB42" s="198"/>
      <c r="AC42" s="113"/>
      <c r="AD42" s="114"/>
      <c r="AE42" s="114"/>
      <c r="AF42" s="103"/>
    </row>
    <row r="43" spans="1:35" ht="15" customHeight="1" x14ac:dyDescent="0.25">
      <c r="A43" s="98">
        <f>' Cobas assays'!A35</f>
        <v>0</v>
      </c>
      <c r="B43" s="180" t="s">
        <v>1234</v>
      </c>
      <c r="C43" s="99">
        <f>' Cobas assays'!C35</f>
        <v>0</v>
      </c>
      <c r="D43" s="99">
        <f>' Cobas assays'!D35</f>
        <v>0</v>
      </c>
      <c r="E43" s="178"/>
      <c r="F43" s="101" t="e">
        <f t="shared" si="0"/>
        <v>#DIV/0!</v>
      </c>
      <c r="G43" s="149" t="e">
        <f t="shared" si="1"/>
        <v>#DIV/0!</v>
      </c>
      <c r="H43" s="99">
        <f>' Cobas assays'!N35</f>
        <v>0</v>
      </c>
      <c r="I43" s="99">
        <f>' Cobas assays'!K35</f>
        <v>0</v>
      </c>
      <c r="J43" s="99">
        <f>' Cobas assays'!L35</f>
        <v>0</v>
      </c>
      <c r="K43" s="99">
        <f>' Cobas assays'!F35</f>
        <v>0</v>
      </c>
      <c r="L43" s="101"/>
      <c r="M43" s="170"/>
      <c r="N43" s="101" t="e">
        <f t="shared" si="2"/>
        <v>#DIV/0!</v>
      </c>
      <c r="O43" s="149" t="e">
        <f t="shared" si="3"/>
        <v>#DIV/0!</v>
      </c>
      <c r="P43" s="149"/>
      <c r="Q43" s="100" t="e">
        <f t="shared" si="4"/>
        <v>#DIV/0!</v>
      </c>
      <c r="R43" s="100"/>
      <c r="S43" s="101"/>
      <c r="T43" s="100"/>
      <c r="U43" s="170"/>
      <c r="V43" s="167" t="e">
        <f t="shared" si="5"/>
        <v>#DIV/0!</v>
      </c>
      <c r="W43" s="167" t="e">
        <f t="shared" si="6"/>
        <v>#DIV/0!</v>
      </c>
      <c r="X43" s="101" t="e">
        <f t="shared" si="7"/>
        <v>#DIV/0!</v>
      </c>
      <c r="Y43" s="101" t="e">
        <f t="shared" si="8"/>
        <v>#DIV/0!</v>
      </c>
      <c r="Z43" s="101" t="e">
        <f t="shared" si="9"/>
        <v>#DIV/0!</v>
      </c>
      <c r="AA43" s="102" t="e">
        <f t="shared" si="10"/>
        <v>#DIV/0!</v>
      </c>
      <c r="AB43" s="198"/>
      <c r="AC43" s="113"/>
      <c r="AD43" s="114"/>
      <c r="AE43" s="114"/>
      <c r="AF43" s="103"/>
    </row>
    <row r="44" spans="1:35" ht="15" customHeight="1" x14ac:dyDescent="0.25">
      <c r="A44" s="98">
        <f>' Cobas assays'!A36</f>
        <v>0</v>
      </c>
      <c r="B44" s="180" t="s">
        <v>1203</v>
      </c>
      <c r="C44" s="99">
        <f>' Cobas assays'!C36</f>
        <v>0</v>
      </c>
      <c r="D44" s="99">
        <f>' Cobas assays'!D36</f>
        <v>0</v>
      </c>
      <c r="E44" s="178">
        <v>0.27600000000000002</v>
      </c>
      <c r="F44" s="101" t="e">
        <f t="shared" si="0"/>
        <v>#DIV/0!</v>
      </c>
      <c r="G44" s="149" t="e">
        <f t="shared" si="1"/>
        <v>#DIV/0!</v>
      </c>
      <c r="H44" s="99">
        <f>' Cobas assays'!N36</f>
        <v>0</v>
      </c>
      <c r="I44" s="99">
        <f>' Cobas assays'!K36</f>
        <v>0</v>
      </c>
      <c r="J44" s="99">
        <f>' Cobas assays'!L36</f>
        <v>0</v>
      </c>
      <c r="K44" s="99">
        <f>' Cobas assays'!F36</f>
        <v>0</v>
      </c>
      <c r="L44" s="101">
        <v>0.20599999999999999</v>
      </c>
      <c r="M44" s="170" t="s">
        <v>1328</v>
      </c>
      <c r="N44" s="101" t="e">
        <f t="shared" si="2"/>
        <v>#DIV/0!</v>
      </c>
      <c r="O44" s="149" t="e">
        <f t="shared" si="3"/>
        <v>#DIV/0!</v>
      </c>
      <c r="P44" s="149"/>
      <c r="Q44" s="100" t="e">
        <f t="shared" si="4"/>
        <v>#DIV/0!</v>
      </c>
      <c r="R44" s="100">
        <v>0.82</v>
      </c>
      <c r="S44" s="101">
        <v>8.5000000000000006E-2</v>
      </c>
      <c r="T44" s="100">
        <v>4.2999999999999997E-2</v>
      </c>
      <c r="U44" s="170" t="s">
        <v>1328</v>
      </c>
      <c r="V44" s="167" t="e">
        <f t="shared" si="5"/>
        <v>#DIV/0!</v>
      </c>
      <c r="W44" s="167">
        <f t="shared" si="6"/>
        <v>0.10365853658536586</v>
      </c>
      <c r="X44" s="101" t="e">
        <f t="shared" si="7"/>
        <v>#DIV/0!</v>
      </c>
      <c r="Y44" s="101" t="e">
        <f t="shared" si="8"/>
        <v>#DIV/0!</v>
      </c>
      <c r="Z44" s="101" t="e">
        <f t="shared" si="9"/>
        <v>#DIV/0!</v>
      </c>
      <c r="AA44" s="102" t="e">
        <f t="shared" si="10"/>
        <v>#DIV/0!</v>
      </c>
      <c r="AB44" s="198"/>
      <c r="AC44" s="377"/>
      <c r="AD44" s="375"/>
      <c r="AE44" s="374"/>
      <c r="AI44" s="89">
        <v>7.9850000000000004E-2</v>
      </c>
    </row>
    <row r="45" spans="1:35" ht="15" customHeight="1" x14ac:dyDescent="0.25">
      <c r="A45" s="98">
        <f>' Cobas assays'!A37</f>
        <v>0</v>
      </c>
      <c r="B45" s="180" t="s">
        <v>1203</v>
      </c>
      <c r="C45" s="99">
        <f>' Cobas assays'!C37</f>
        <v>0</v>
      </c>
      <c r="D45" s="99">
        <f>' Cobas assays'!D37</f>
        <v>0</v>
      </c>
      <c r="E45" s="178">
        <v>0.27600000000000002</v>
      </c>
      <c r="F45" s="101" t="e">
        <f t="shared" si="0"/>
        <v>#DIV/0!</v>
      </c>
      <c r="G45" s="149" t="e">
        <f t="shared" ref="G45:G76" si="11">(E45-N45)/Q45</f>
        <v>#DIV/0!</v>
      </c>
      <c r="H45" s="99">
        <f>' Cobas assays'!N37</f>
        <v>0</v>
      </c>
      <c r="I45" s="99">
        <f>' Cobas assays'!K37</f>
        <v>0</v>
      </c>
      <c r="J45" s="99">
        <f>' Cobas assays'!L37</f>
        <v>0</v>
      </c>
      <c r="K45" s="99">
        <f>' Cobas assays'!F37</f>
        <v>0</v>
      </c>
      <c r="L45" s="101">
        <v>0.20599999999999999</v>
      </c>
      <c r="M45" s="170" t="s">
        <v>1328</v>
      </c>
      <c r="N45" s="101" t="e">
        <f t="shared" ref="N45:N76" si="12">ABS((I45-K45)/K45)</f>
        <v>#DIV/0!</v>
      </c>
      <c r="O45" s="149" t="e">
        <f t="shared" ref="O45:O76" si="13">N45/(SQRT(POWER(S45,2)+POWER(R45,2)))</f>
        <v>#DIV/0!</v>
      </c>
      <c r="P45" s="149"/>
      <c r="Q45" s="100" t="e">
        <f t="shared" ref="Q45:Q76" si="14">(J45/I45)</f>
        <v>#DIV/0!</v>
      </c>
      <c r="R45" s="100">
        <v>0.82</v>
      </c>
      <c r="S45" s="101">
        <v>8.5000000000000006E-2</v>
      </c>
      <c r="T45" s="100">
        <v>4.2999999999999997E-2</v>
      </c>
      <c r="U45" s="170" t="s">
        <v>1328</v>
      </c>
      <c r="V45" s="167" t="e">
        <f t="shared" si="5"/>
        <v>#DIV/0!</v>
      </c>
      <c r="W45" s="167">
        <f t="shared" ref="W45:W76" si="15">S45/R45</f>
        <v>0.10365853658536586</v>
      </c>
      <c r="X45" s="101" t="e">
        <f t="shared" ref="X45:X76" si="16">SQRT(POWER(Q45,2)+POWER(S45,2))*SQRT(2)*$X$8</f>
        <v>#DIV/0!</v>
      </c>
      <c r="Y45" s="101" t="e">
        <f t="shared" ref="Y45:Y76" si="17">SQRT(Q45^2+S45^2)</f>
        <v>#DIV/0!</v>
      </c>
      <c r="Z45" s="101" t="e">
        <f t="shared" ref="Z45:Z76" si="18">$Z$8*Y45</f>
        <v>#DIV/0!</v>
      </c>
      <c r="AA45" s="102" t="e">
        <f t="shared" ref="AA45:AA76" si="19">Q45/S45</f>
        <v>#DIV/0!</v>
      </c>
      <c r="AB45" s="198"/>
      <c r="AC45" s="377"/>
      <c r="AD45" s="375"/>
      <c r="AE45" s="374"/>
      <c r="AF45" s="103"/>
      <c r="AI45" s="89">
        <v>4.795E-2</v>
      </c>
    </row>
    <row r="46" spans="1:35" ht="15" customHeight="1" x14ac:dyDescent="0.25">
      <c r="A46" s="98">
        <f>' Cobas assays'!A38</f>
        <v>0</v>
      </c>
      <c r="B46" s="180" t="s">
        <v>1204</v>
      </c>
      <c r="C46" s="99">
        <f>' Cobas assays'!C38</f>
        <v>0</v>
      </c>
      <c r="D46" s="99">
        <f>' Cobas assays'!D38</f>
        <v>0</v>
      </c>
      <c r="E46" s="178">
        <v>0.46200000000000002</v>
      </c>
      <c r="F46" s="101" t="e">
        <f t="shared" si="0"/>
        <v>#DIV/0!</v>
      </c>
      <c r="G46" s="149" t="e">
        <f t="shared" si="11"/>
        <v>#DIV/0!</v>
      </c>
      <c r="H46" s="99">
        <f>' Cobas assays'!N38</f>
        <v>0</v>
      </c>
      <c r="I46" s="99">
        <f>' Cobas assays'!K38</f>
        <v>0</v>
      </c>
      <c r="J46" s="99">
        <f>' Cobas assays'!L38</f>
        <v>0</v>
      </c>
      <c r="K46" s="99">
        <f>' Cobas assays'!F38</f>
        <v>0</v>
      </c>
      <c r="L46" s="101">
        <v>0.36899999999999999</v>
      </c>
      <c r="M46" s="170" t="s">
        <v>1328</v>
      </c>
      <c r="N46" s="101" t="e">
        <f t="shared" si="12"/>
        <v>#DIV/0!</v>
      </c>
      <c r="O46" s="149" t="e">
        <f t="shared" si="13"/>
        <v>#DIV/0!</v>
      </c>
      <c r="P46" s="149"/>
      <c r="Q46" s="100" t="e">
        <f t="shared" si="14"/>
        <v>#DIV/0!</v>
      </c>
      <c r="R46" s="100">
        <v>1.47</v>
      </c>
      <c r="S46" s="101">
        <v>0.113</v>
      </c>
      <c r="T46" s="100">
        <v>5.7000000000000002E-2</v>
      </c>
      <c r="U46" s="170" t="s">
        <v>1328</v>
      </c>
      <c r="V46" s="167" t="e">
        <f t="shared" si="5"/>
        <v>#DIV/0!</v>
      </c>
      <c r="W46" s="167">
        <f t="shared" si="15"/>
        <v>7.6870748299319738E-2</v>
      </c>
      <c r="X46" s="101" t="e">
        <f t="shared" si="16"/>
        <v>#DIV/0!</v>
      </c>
      <c r="Y46" s="101" t="e">
        <f t="shared" si="17"/>
        <v>#DIV/0!</v>
      </c>
      <c r="Z46" s="101" t="e">
        <f t="shared" si="18"/>
        <v>#DIV/0!</v>
      </c>
      <c r="AA46" s="102" t="e">
        <f t="shared" si="19"/>
        <v>#DIV/0!</v>
      </c>
      <c r="AB46" s="198"/>
      <c r="AC46" s="378"/>
      <c r="AD46" s="375"/>
      <c r="AE46" s="375"/>
      <c r="AI46" s="89">
        <v>7.9269999999999993E-2</v>
      </c>
    </row>
    <row r="47" spans="1:35" ht="15" customHeight="1" x14ac:dyDescent="0.25">
      <c r="A47" s="98">
        <f>' Cobas assays'!A39</f>
        <v>0</v>
      </c>
      <c r="B47" s="180" t="s">
        <v>1204</v>
      </c>
      <c r="C47" s="99">
        <f>' Cobas assays'!C39</f>
        <v>0</v>
      </c>
      <c r="D47" s="99">
        <f>' Cobas assays'!D39</f>
        <v>0</v>
      </c>
      <c r="E47" s="178">
        <v>0.46200000000000002</v>
      </c>
      <c r="F47" s="101" t="e">
        <f t="shared" si="0"/>
        <v>#DIV/0!</v>
      </c>
      <c r="G47" s="149" t="e">
        <f t="shared" si="11"/>
        <v>#DIV/0!</v>
      </c>
      <c r="H47" s="99">
        <f>' Cobas assays'!N39</f>
        <v>0</v>
      </c>
      <c r="I47" s="99">
        <f>' Cobas assays'!K39</f>
        <v>0</v>
      </c>
      <c r="J47" s="99">
        <f>' Cobas assays'!L39</f>
        <v>0</v>
      </c>
      <c r="K47" s="99">
        <f>' Cobas assays'!F39</f>
        <v>0</v>
      </c>
      <c r="L47" s="101">
        <v>0.36899999999999999</v>
      </c>
      <c r="M47" s="170" t="s">
        <v>1328</v>
      </c>
      <c r="N47" s="101" t="e">
        <f t="shared" si="12"/>
        <v>#DIV/0!</v>
      </c>
      <c r="O47" s="149" t="e">
        <f t="shared" si="13"/>
        <v>#DIV/0!</v>
      </c>
      <c r="P47" s="149"/>
      <c r="Q47" s="100" t="e">
        <f t="shared" si="14"/>
        <v>#DIV/0!</v>
      </c>
      <c r="R47" s="100">
        <v>1.47</v>
      </c>
      <c r="S47" s="101">
        <v>0.113</v>
      </c>
      <c r="T47" s="100">
        <v>5.7000000000000002E-2</v>
      </c>
      <c r="U47" s="170" t="s">
        <v>1328</v>
      </c>
      <c r="V47" s="167" t="e">
        <f t="shared" si="5"/>
        <v>#DIV/0!</v>
      </c>
      <c r="W47" s="167">
        <f t="shared" si="15"/>
        <v>7.6870748299319738E-2</v>
      </c>
      <c r="X47" s="101" t="e">
        <f t="shared" si="16"/>
        <v>#DIV/0!</v>
      </c>
      <c r="Y47" s="101" t="e">
        <f t="shared" si="17"/>
        <v>#DIV/0!</v>
      </c>
      <c r="Z47" s="101" t="e">
        <f t="shared" si="18"/>
        <v>#DIV/0!</v>
      </c>
      <c r="AA47" s="102" t="e">
        <f t="shared" si="19"/>
        <v>#DIV/0!</v>
      </c>
      <c r="AB47" s="198"/>
      <c r="AC47" s="378"/>
      <c r="AD47" s="375"/>
      <c r="AE47" s="375"/>
      <c r="AF47" s="103"/>
      <c r="AI47" s="89">
        <v>3.9870000000000003E-2</v>
      </c>
    </row>
    <row r="48" spans="1:35" ht="15" customHeight="1" x14ac:dyDescent="0.25">
      <c r="A48" s="98">
        <f>' Cobas assays'!A40</f>
        <v>0</v>
      </c>
      <c r="B48" s="180" t="s">
        <v>762</v>
      </c>
      <c r="C48" s="99">
        <f>' Cobas assays'!C40</f>
        <v>0</v>
      </c>
      <c r="D48" s="99">
        <f>' Cobas assays'!D40</f>
        <v>0</v>
      </c>
      <c r="E48" s="178">
        <v>9.0999999999999998E-2</v>
      </c>
      <c r="F48" s="101" t="e">
        <f t="shared" si="0"/>
        <v>#DIV/0!</v>
      </c>
      <c r="G48" s="149" t="e">
        <f t="shared" si="11"/>
        <v>#DIV/0!</v>
      </c>
      <c r="H48" s="99">
        <f>' Cobas assays'!N40</f>
        <v>0</v>
      </c>
      <c r="I48" s="99">
        <f>' Cobas assays'!K40</f>
        <v>0</v>
      </c>
      <c r="J48" s="99">
        <f>' Cobas assays'!L40</f>
        <v>0</v>
      </c>
      <c r="K48" s="99">
        <f>' Cobas assays'!F40</f>
        <v>0</v>
      </c>
      <c r="L48" s="101">
        <v>3.6999999999999998E-2</v>
      </c>
      <c r="M48" s="170" t="s">
        <v>1328</v>
      </c>
      <c r="N48" s="101" t="e">
        <f t="shared" si="12"/>
        <v>#DIV/0!</v>
      </c>
      <c r="O48" s="149" t="e">
        <f t="shared" si="13"/>
        <v>#DIV/0!</v>
      </c>
      <c r="P48" s="149"/>
      <c r="Q48" s="100" t="e">
        <f t="shared" si="14"/>
        <v>#DIV/0!</v>
      </c>
      <c r="R48" s="100">
        <v>0.13400000000000001</v>
      </c>
      <c r="S48" s="101">
        <v>6.5000000000000002E-2</v>
      </c>
      <c r="T48" s="101">
        <v>3.3000000000000002E-2</v>
      </c>
      <c r="U48" s="170" t="s">
        <v>1328</v>
      </c>
      <c r="V48" s="167" t="e">
        <f t="shared" si="5"/>
        <v>#DIV/0!</v>
      </c>
      <c r="W48" s="167">
        <f t="shared" si="15"/>
        <v>0.48507462686567165</v>
      </c>
      <c r="X48" s="101" t="e">
        <f t="shared" si="16"/>
        <v>#DIV/0!</v>
      </c>
      <c r="Y48" s="101" t="e">
        <f t="shared" si="17"/>
        <v>#DIV/0!</v>
      </c>
      <c r="Z48" s="101" t="e">
        <f t="shared" si="18"/>
        <v>#DIV/0!</v>
      </c>
      <c r="AA48" s="102" t="e">
        <f t="shared" si="19"/>
        <v>#DIV/0!</v>
      </c>
      <c r="AB48" s="198"/>
      <c r="AC48" s="378"/>
      <c r="AD48" s="375"/>
      <c r="AE48" s="375"/>
      <c r="AI48" s="89">
        <v>2.291E-2</v>
      </c>
    </row>
    <row r="49" spans="1:35" ht="15" customHeight="1" x14ac:dyDescent="0.25">
      <c r="A49" s="98">
        <f>' Cobas assays'!A41</f>
        <v>0</v>
      </c>
      <c r="B49" s="200" t="s">
        <v>762</v>
      </c>
      <c r="C49" s="99">
        <f>' Cobas assays'!C41</f>
        <v>0</v>
      </c>
      <c r="D49" s="99">
        <f>' Cobas assays'!D41</f>
        <v>0</v>
      </c>
      <c r="E49" s="178">
        <v>9.0999999999999998E-2</v>
      </c>
      <c r="F49" s="101" t="e">
        <f t="shared" si="0"/>
        <v>#DIV/0!</v>
      </c>
      <c r="G49" s="149" t="e">
        <f t="shared" si="11"/>
        <v>#DIV/0!</v>
      </c>
      <c r="H49" s="99">
        <f>' Cobas assays'!N41</f>
        <v>0</v>
      </c>
      <c r="I49" s="99">
        <f>' Cobas assays'!K41</f>
        <v>0</v>
      </c>
      <c r="J49" s="99">
        <f>' Cobas assays'!L41</f>
        <v>0</v>
      </c>
      <c r="K49" s="99">
        <f>' Cobas assays'!F41</f>
        <v>0</v>
      </c>
      <c r="L49" s="101">
        <v>3.6999999999999998E-2</v>
      </c>
      <c r="M49" s="170" t="s">
        <v>1328</v>
      </c>
      <c r="N49" s="101" t="e">
        <f t="shared" si="12"/>
        <v>#DIV/0!</v>
      </c>
      <c r="O49" s="149" t="e">
        <f t="shared" si="13"/>
        <v>#DIV/0!</v>
      </c>
      <c r="P49" s="149"/>
      <c r="Q49" s="100" t="e">
        <f t="shared" si="14"/>
        <v>#DIV/0!</v>
      </c>
      <c r="R49" s="100">
        <v>0.13400000000000001</v>
      </c>
      <c r="S49" s="101">
        <v>6.5000000000000002E-2</v>
      </c>
      <c r="T49" s="101">
        <v>3.3000000000000002E-2</v>
      </c>
      <c r="U49" s="170" t="s">
        <v>1328</v>
      </c>
      <c r="V49" s="167" t="e">
        <f t="shared" si="5"/>
        <v>#DIV/0!</v>
      </c>
      <c r="W49" s="167">
        <f t="shared" si="15"/>
        <v>0.48507462686567165</v>
      </c>
      <c r="X49" s="101" t="e">
        <f t="shared" si="16"/>
        <v>#DIV/0!</v>
      </c>
      <c r="Y49" s="101" t="e">
        <f t="shared" si="17"/>
        <v>#DIV/0!</v>
      </c>
      <c r="Z49" s="101" t="e">
        <f t="shared" si="18"/>
        <v>#DIV/0!</v>
      </c>
      <c r="AA49" s="102" t="e">
        <f t="shared" si="19"/>
        <v>#DIV/0!</v>
      </c>
      <c r="AB49" s="198"/>
      <c r="AC49" s="378"/>
      <c r="AD49" s="375"/>
      <c r="AE49" s="375"/>
      <c r="AI49" s="89">
        <v>3.3929999999999988E-2</v>
      </c>
    </row>
    <row r="50" spans="1:35" ht="15" customHeight="1" x14ac:dyDescent="0.25">
      <c r="A50" s="98">
        <f>' Cobas assays'!A42</f>
        <v>0</v>
      </c>
      <c r="B50" s="200" t="s">
        <v>766</v>
      </c>
      <c r="C50" s="99">
        <f>' Cobas assays'!C42</f>
        <v>0</v>
      </c>
      <c r="D50" s="99">
        <f>' Cobas assays'!D42</f>
        <v>0</v>
      </c>
      <c r="E50" s="178">
        <v>0.11600000000000001</v>
      </c>
      <c r="F50" s="101" t="e">
        <f t="shared" si="0"/>
        <v>#DIV/0!</v>
      </c>
      <c r="G50" s="149" t="e">
        <f t="shared" si="11"/>
        <v>#DIV/0!</v>
      </c>
      <c r="H50" s="99">
        <f>' Cobas assays'!N42</f>
        <v>0</v>
      </c>
      <c r="I50" s="99">
        <f>' Cobas assays'!K42</f>
        <v>0</v>
      </c>
      <c r="J50" s="99">
        <f>' Cobas assays'!L42</f>
        <v>0</v>
      </c>
      <c r="K50" s="99">
        <f>' Cobas assays'!F42</f>
        <v>0</v>
      </c>
      <c r="L50" s="101">
        <v>0.06</v>
      </c>
      <c r="M50" s="170" t="s">
        <v>1328</v>
      </c>
      <c r="N50" s="101" t="e">
        <f t="shared" si="12"/>
        <v>#DIV/0!</v>
      </c>
      <c r="O50" s="149" t="e">
        <f t="shared" si="13"/>
        <v>#DIV/0!</v>
      </c>
      <c r="P50" s="149"/>
      <c r="Q50" s="100" t="e">
        <f t="shared" si="14"/>
        <v>#DIV/0!</v>
      </c>
      <c r="R50" s="100">
        <v>0.22800000000000001</v>
      </c>
      <c r="S50" s="101">
        <v>6.9000000000000006E-2</v>
      </c>
      <c r="T50" s="101">
        <v>3.5000000000000003E-2</v>
      </c>
      <c r="U50" s="170" t="s">
        <v>1328</v>
      </c>
      <c r="V50" s="167" t="e">
        <f t="shared" si="5"/>
        <v>#DIV/0!</v>
      </c>
      <c r="W50" s="167">
        <f t="shared" si="15"/>
        <v>0.30263157894736842</v>
      </c>
      <c r="X50" s="101" t="e">
        <f t="shared" si="16"/>
        <v>#DIV/0!</v>
      </c>
      <c r="Y50" s="101" t="e">
        <f t="shared" si="17"/>
        <v>#DIV/0!</v>
      </c>
      <c r="Z50" s="101" t="e">
        <f t="shared" si="18"/>
        <v>#DIV/0!</v>
      </c>
      <c r="AA50" s="102" t="e">
        <f t="shared" si="19"/>
        <v>#DIV/0!</v>
      </c>
      <c r="AB50" s="198"/>
      <c r="AC50" s="378"/>
      <c r="AD50" s="375"/>
      <c r="AE50" s="375"/>
      <c r="AI50" s="89">
        <v>3.8559999999999997E-2</v>
      </c>
    </row>
    <row r="51" spans="1:35" ht="15" customHeight="1" x14ac:dyDescent="0.25">
      <c r="A51" s="98">
        <f>' Cobas assays'!A43</f>
        <v>0</v>
      </c>
      <c r="B51" s="200" t="s">
        <v>766</v>
      </c>
      <c r="C51" s="99">
        <f>' Cobas assays'!C43</f>
        <v>0</v>
      </c>
      <c r="D51" s="99">
        <f>' Cobas assays'!D43</f>
        <v>0</v>
      </c>
      <c r="E51" s="178">
        <v>0.11600000000000001</v>
      </c>
      <c r="F51" s="101" t="e">
        <f t="shared" si="0"/>
        <v>#DIV/0!</v>
      </c>
      <c r="G51" s="149" t="e">
        <f t="shared" si="11"/>
        <v>#DIV/0!</v>
      </c>
      <c r="H51" s="99">
        <f>' Cobas assays'!N43</f>
        <v>0</v>
      </c>
      <c r="I51" s="99">
        <f>' Cobas assays'!K43</f>
        <v>0</v>
      </c>
      <c r="J51" s="99">
        <f>' Cobas assays'!L43</f>
        <v>0</v>
      </c>
      <c r="K51" s="99">
        <f>' Cobas assays'!F43</f>
        <v>0</v>
      </c>
      <c r="L51" s="101">
        <v>0.06</v>
      </c>
      <c r="M51" s="170" t="s">
        <v>1328</v>
      </c>
      <c r="N51" s="101" t="e">
        <f t="shared" si="12"/>
        <v>#DIV/0!</v>
      </c>
      <c r="O51" s="149" t="e">
        <f t="shared" si="13"/>
        <v>#DIV/0!</v>
      </c>
      <c r="P51" s="149"/>
      <c r="Q51" s="100" t="e">
        <f t="shared" si="14"/>
        <v>#DIV/0!</v>
      </c>
      <c r="R51" s="100">
        <v>0.22800000000000001</v>
      </c>
      <c r="S51" s="101">
        <v>6.9000000000000006E-2</v>
      </c>
      <c r="T51" s="101">
        <v>3.5000000000000003E-2</v>
      </c>
      <c r="U51" s="170" t="s">
        <v>1328</v>
      </c>
      <c r="V51" s="167" t="e">
        <f t="shared" si="5"/>
        <v>#DIV/0!</v>
      </c>
      <c r="W51" s="167">
        <f t="shared" si="15"/>
        <v>0.30263157894736842</v>
      </c>
      <c r="X51" s="101" t="e">
        <f t="shared" si="16"/>
        <v>#DIV/0!</v>
      </c>
      <c r="Y51" s="101" t="e">
        <f t="shared" si="17"/>
        <v>#DIV/0!</v>
      </c>
      <c r="Z51" s="101" t="e">
        <f t="shared" si="18"/>
        <v>#DIV/0!</v>
      </c>
      <c r="AA51" s="102" t="e">
        <f t="shared" si="19"/>
        <v>#DIV/0!</v>
      </c>
      <c r="AB51" s="198"/>
      <c r="AC51" s="378"/>
      <c r="AD51" s="375"/>
      <c r="AE51" s="375"/>
      <c r="AI51" s="89">
        <v>3.8769999999999999E-2</v>
      </c>
    </row>
    <row r="52" spans="1:35" ht="15" customHeight="1" x14ac:dyDescent="0.25">
      <c r="A52" s="98">
        <f>' Cobas assays'!A44</f>
        <v>0</v>
      </c>
      <c r="B52" s="180" t="s">
        <v>769</v>
      </c>
      <c r="C52" s="99">
        <f>' Cobas assays'!C44</f>
        <v>0</v>
      </c>
      <c r="D52" s="99">
        <f>' Cobas assays'!D44</f>
        <v>0</v>
      </c>
      <c r="E52" s="267">
        <v>0.16700000000000001</v>
      </c>
      <c r="F52" s="101" t="e">
        <f t="shared" si="0"/>
        <v>#DIV/0!</v>
      </c>
      <c r="G52" s="149" t="e">
        <f t="shared" si="11"/>
        <v>#DIV/0!</v>
      </c>
      <c r="H52" s="99">
        <f>' Cobas assays'!N44</f>
        <v>0</v>
      </c>
      <c r="I52" s="99">
        <f>' Cobas assays'!K44</f>
        <v>0</v>
      </c>
      <c r="J52" s="99">
        <f>' Cobas assays'!L44</f>
        <v>0</v>
      </c>
      <c r="K52" s="99">
        <f>' Cobas assays'!F44</f>
        <v>0</v>
      </c>
      <c r="L52" s="266">
        <v>6.54E-2</v>
      </c>
      <c r="M52" s="170" t="s">
        <v>1328</v>
      </c>
      <c r="N52" s="101" t="e">
        <f t="shared" si="12"/>
        <v>#DIV/0!</v>
      </c>
      <c r="O52" s="149" t="e">
        <f t="shared" si="13"/>
        <v>#DIV/0!</v>
      </c>
      <c r="P52" s="149"/>
      <c r="Q52" s="100" t="e">
        <f t="shared" si="14"/>
        <v>#DIV/0!</v>
      </c>
      <c r="R52" s="100">
        <v>0.23100000000000001</v>
      </c>
      <c r="S52" s="101">
        <v>0.123</v>
      </c>
      <c r="T52" s="266">
        <v>6.1499999999999999E-2</v>
      </c>
      <c r="U52" s="170" t="s">
        <v>1328</v>
      </c>
      <c r="V52" s="167" t="e">
        <f t="shared" si="5"/>
        <v>#DIV/0!</v>
      </c>
      <c r="W52" s="167">
        <f t="shared" si="15"/>
        <v>0.53246753246753242</v>
      </c>
      <c r="X52" s="101" t="e">
        <f t="shared" si="16"/>
        <v>#DIV/0!</v>
      </c>
      <c r="Y52" s="101" t="e">
        <f t="shared" si="17"/>
        <v>#DIV/0!</v>
      </c>
      <c r="Z52" s="101" t="e">
        <f t="shared" si="18"/>
        <v>#DIV/0!</v>
      </c>
      <c r="AA52" s="102" t="e">
        <f t="shared" si="19"/>
        <v>#DIV/0!</v>
      </c>
      <c r="AB52" s="198"/>
      <c r="AC52" s="378"/>
      <c r="AD52" s="375"/>
      <c r="AE52" s="375"/>
      <c r="AI52" s="89">
        <v>2.0899999999999998E-2</v>
      </c>
    </row>
    <row r="53" spans="1:35" ht="15" customHeight="1" x14ac:dyDescent="0.25">
      <c r="A53" s="98">
        <f>' Cobas assays'!A45</f>
        <v>0</v>
      </c>
      <c r="B53" s="180" t="s">
        <v>769</v>
      </c>
      <c r="C53" s="99">
        <f>' Cobas assays'!C45</f>
        <v>0</v>
      </c>
      <c r="D53" s="99">
        <f>' Cobas assays'!D45</f>
        <v>0</v>
      </c>
      <c r="E53" s="267">
        <v>0.16700000000000001</v>
      </c>
      <c r="F53" s="101" t="e">
        <f t="shared" si="0"/>
        <v>#DIV/0!</v>
      </c>
      <c r="G53" s="149" t="e">
        <f t="shared" si="11"/>
        <v>#DIV/0!</v>
      </c>
      <c r="H53" s="99">
        <f>' Cobas assays'!N45</f>
        <v>0</v>
      </c>
      <c r="I53" s="99">
        <f>' Cobas assays'!K45</f>
        <v>0</v>
      </c>
      <c r="J53" s="99">
        <f>' Cobas assays'!L45</f>
        <v>0</v>
      </c>
      <c r="K53" s="99">
        <f>' Cobas assays'!F45</f>
        <v>0</v>
      </c>
      <c r="L53" s="266">
        <v>6.54E-2</v>
      </c>
      <c r="M53" s="170" t="s">
        <v>1328</v>
      </c>
      <c r="N53" s="101" t="e">
        <f t="shared" si="12"/>
        <v>#DIV/0!</v>
      </c>
      <c r="O53" s="149" t="e">
        <f t="shared" si="13"/>
        <v>#DIV/0!</v>
      </c>
      <c r="P53" s="149"/>
      <c r="Q53" s="100" t="e">
        <f t="shared" si="14"/>
        <v>#DIV/0!</v>
      </c>
      <c r="R53" s="100">
        <v>0.23100000000000001</v>
      </c>
      <c r="S53" s="101">
        <v>0.123</v>
      </c>
      <c r="T53" s="266">
        <v>6.1499999999999999E-2</v>
      </c>
      <c r="U53" s="170" t="s">
        <v>1328</v>
      </c>
      <c r="V53" s="167" t="e">
        <f t="shared" si="5"/>
        <v>#DIV/0!</v>
      </c>
      <c r="W53" s="167">
        <f t="shared" si="15"/>
        <v>0.53246753246753242</v>
      </c>
      <c r="X53" s="101" t="e">
        <f t="shared" si="16"/>
        <v>#DIV/0!</v>
      </c>
      <c r="Y53" s="101" t="e">
        <f t="shared" si="17"/>
        <v>#DIV/0!</v>
      </c>
      <c r="Z53" s="101" t="e">
        <f t="shared" si="18"/>
        <v>#DIV/0!</v>
      </c>
      <c r="AA53" s="102" t="e">
        <f t="shared" si="19"/>
        <v>#DIV/0!</v>
      </c>
      <c r="AB53" s="198"/>
      <c r="AC53" s="378"/>
      <c r="AD53" s="375"/>
      <c r="AE53" s="375"/>
      <c r="AI53" s="89">
        <v>1.8339999999999999E-2</v>
      </c>
    </row>
    <row r="54" spans="1:35" ht="15" customHeight="1" x14ac:dyDescent="0.25">
      <c r="A54" s="98">
        <f>' Cobas assays'!A46</f>
        <v>0</v>
      </c>
      <c r="B54" s="180" t="s">
        <v>769</v>
      </c>
      <c r="C54" s="99">
        <f>' Cobas assays'!C46</f>
        <v>0</v>
      </c>
      <c r="D54" s="99">
        <f>' Cobas assays'!D46</f>
        <v>0</v>
      </c>
      <c r="E54" s="267">
        <v>0.16700000000000001</v>
      </c>
      <c r="F54" s="101" t="e">
        <f t="shared" si="0"/>
        <v>#DIV/0!</v>
      </c>
      <c r="G54" s="149" t="e">
        <f t="shared" si="11"/>
        <v>#DIV/0!</v>
      </c>
      <c r="H54" s="99">
        <f>' Cobas assays'!N46</f>
        <v>0</v>
      </c>
      <c r="I54" s="99">
        <f>' Cobas assays'!K46</f>
        <v>0</v>
      </c>
      <c r="J54" s="99">
        <f>' Cobas assays'!L46</f>
        <v>0</v>
      </c>
      <c r="K54" s="99">
        <f>' Cobas assays'!F46</f>
        <v>0</v>
      </c>
      <c r="L54" s="266">
        <v>6.54E-2</v>
      </c>
      <c r="M54" s="170" t="s">
        <v>1328</v>
      </c>
      <c r="N54" s="101" t="e">
        <f t="shared" si="12"/>
        <v>#DIV/0!</v>
      </c>
      <c r="O54" s="149" t="e">
        <f t="shared" si="13"/>
        <v>#DIV/0!</v>
      </c>
      <c r="P54" s="149"/>
      <c r="Q54" s="100" t="e">
        <f t="shared" si="14"/>
        <v>#DIV/0!</v>
      </c>
      <c r="R54" s="100">
        <v>0.23100000000000001</v>
      </c>
      <c r="S54" s="101">
        <v>0.123</v>
      </c>
      <c r="T54" s="266">
        <v>6.1499999999999999E-2</v>
      </c>
      <c r="U54" s="170" t="s">
        <v>1328</v>
      </c>
      <c r="V54" s="167" t="e">
        <f t="shared" si="5"/>
        <v>#DIV/0!</v>
      </c>
      <c r="W54" s="167">
        <f t="shared" si="15"/>
        <v>0.53246753246753242</v>
      </c>
      <c r="X54" s="101" t="e">
        <f t="shared" si="16"/>
        <v>#DIV/0!</v>
      </c>
      <c r="Y54" s="101" t="e">
        <f t="shared" si="17"/>
        <v>#DIV/0!</v>
      </c>
      <c r="Z54" s="101" t="e">
        <f t="shared" si="18"/>
        <v>#DIV/0!</v>
      </c>
      <c r="AA54" s="102" t="e">
        <f t="shared" si="19"/>
        <v>#DIV/0!</v>
      </c>
      <c r="AB54" s="198"/>
      <c r="AC54" s="378"/>
      <c r="AD54" s="375"/>
      <c r="AE54" s="375"/>
      <c r="AI54" s="89">
        <v>1.5180000000000001E-2</v>
      </c>
    </row>
    <row r="55" spans="1:35" ht="15" customHeight="1" x14ac:dyDescent="0.25">
      <c r="A55" s="98">
        <f>' Cobas assays'!A47</f>
        <v>0</v>
      </c>
      <c r="B55" s="180" t="s">
        <v>769</v>
      </c>
      <c r="C55" s="99">
        <f>' Cobas assays'!C47</f>
        <v>0</v>
      </c>
      <c r="D55" s="99">
        <f>' Cobas assays'!D47</f>
        <v>0</v>
      </c>
      <c r="E55" s="267">
        <v>0.16700000000000001</v>
      </c>
      <c r="F55" s="101" t="e">
        <f t="shared" si="0"/>
        <v>#DIV/0!</v>
      </c>
      <c r="G55" s="149" t="e">
        <f t="shared" si="11"/>
        <v>#DIV/0!</v>
      </c>
      <c r="H55" s="99">
        <f>' Cobas assays'!N47</f>
        <v>0</v>
      </c>
      <c r="I55" s="99">
        <f>' Cobas assays'!K47</f>
        <v>0</v>
      </c>
      <c r="J55" s="99">
        <f>' Cobas assays'!L47</f>
        <v>0</v>
      </c>
      <c r="K55" s="99">
        <f>' Cobas assays'!F47</f>
        <v>0</v>
      </c>
      <c r="L55" s="266">
        <v>6.54E-2</v>
      </c>
      <c r="M55" s="170" t="s">
        <v>1328</v>
      </c>
      <c r="N55" s="101" t="e">
        <f t="shared" si="12"/>
        <v>#DIV/0!</v>
      </c>
      <c r="O55" s="149" t="e">
        <f t="shared" si="13"/>
        <v>#DIV/0!</v>
      </c>
      <c r="P55" s="149"/>
      <c r="Q55" s="100" t="e">
        <f t="shared" si="14"/>
        <v>#DIV/0!</v>
      </c>
      <c r="R55" s="100">
        <v>0.23100000000000001</v>
      </c>
      <c r="S55" s="101">
        <v>0.123</v>
      </c>
      <c r="T55" s="266">
        <v>6.1499999999999999E-2</v>
      </c>
      <c r="U55" s="170" t="s">
        <v>1328</v>
      </c>
      <c r="V55" s="167" t="e">
        <f t="shared" si="5"/>
        <v>#DIV/0!</v>
      </c>
      <c r="W55" s="167">
        <f t="shared" si="15"/>
        <v>0.53246753246753242</v>
      </c>
      <c r="X55" s="101" t="e">
        <f t="shared" si="16"/>
        <v>#DIV/0!</v>
      </c>
      <c r="Y55" s="101" t="e">
        <f t="shared" si="17"/>
        <v>#DIV/0!</v>
      </c>
      <c r="Z55" s="101" t="e">
        <f t="shared" si="18"/>
        <v>#DIV/0!</v>
      </c>
      <c r="AA55" s="102" t="e">
        <f t="shared" si="19"/>
        <v>#DIV/0!</v>
      </c>
      <c r="AB55" s="198"/>
      <c r="AC55" s="378"/>
      <c r="AD55" s="375"/>
      <c r="AE55" s="375"/>
      <c r="AI55" s="89">
        <v>1.8630000000000001E-2</v>
      </c>
    </row>
    <row r="56" spans="1:35" ht="15" customHeight="1" x14ac:dyDescent="0.25">
      <c r="A56" s="98">
        <f>' Cobas assays'!A48</f>
        <v>0</v>
      </c>
      <c r="B56" s="180" t="s">
        <v>1165</v>
      </c>
      <c r="C56" s="99">
        <f>' Cobas assays'!C48</f>
        <v>0</v>
      </c>
      <c r="D56" s="99">
        <f>' Cobas assays'!D48</f>
        <v>0</v>
      </c>
      <c r="E56" s="178">
        <v>0.15</v>
      </c>
      <c r="F56" s="101" t="e">
        <f t="shared" si="0"/>
        <v>#DIV/0!</v>
      </c>
      <c r="G56" s="149" t="e">
        <f t="shared" si="11"/>
        <v>#DIV/0!</v>
      </c>
      <c r="H56" s="99">
        <f>' Cobas assays'!N48</f>
        <v>0</v>
      </c>
      <c r="I56" s="99">
        <f>' Cobas assays'!K48</f>
        <v>0</v>
      </c>
      <c r="J56" s="99">
        <f>' Cobas assays'!L48</f>
        <v>0</v>
      </c>
      <c r="K56" s="99">
        <f>' Cobas assays'!F48</f>
        <v>0</v>
      </c>
      <c r="L56" s="101" t="s">
        <v>1351</v>
      </c>
      <c r="M56" s="170"/>
      <c r="N56" s="101" t="e">
        <f t="shared" si="12"/>
        <v>#DIV/0!</v>
      </c>
      <c r="O56" s="149" t="e">
        <f t="shared" si="13"/>
        <v>#DIV/0!</v>
      </c>
      <c r="P56" s="149"/>
      <c r="Q56" s="100" t="e">
        <f t="shared" si="14"/>
        <v>#DIV/0!</v>
      </c>
      <c r="R56" s="100" t="s">
        <v>1351</v>
      </c>
      <c r="S56" s="101">
        <v>0.15</v>
      </c>
      <c r="T56" s="101" t="s">
        <v>1351</v>
      </c>
      <c r="U56" s="170"/>
      <c r="V56" s="167" t="e">
        <f t="shared" si="5"/>
        <v>#DIV/0!</v>
      </c>
      <c r="W56" s="167" t="e">
        <f t="shared" si="15"/>
        <v>#VALUE!</v>
      </c>
      <c r="X56" s="101" t="e">
        <f t="shared" si="16"/>
        <v>#DIV/0!</v>
      </c>
      <c r="Y56" s="101" t="e">
        <f t="shared" si="17"/>
        <v>#DIV/0!</v>
      </c>
      <c r="Z56" s="101" t="e">
        <f t="shared" si="18"/>
        <v>#DIV/0!</v>
      </c>
      <c r="AA56" s="102" t="e">
        <f t="shared" si="19"/>
        <v>#DIV/0!</v>
      </c>
      <c r="AB56" s="198"/>
      <c r="AC56" s="378"/>
      <c r="AD56" s="375"/>
      <c r="AE56" s="375"/>
      <c r="AI56" s="89">
        <v>2.886E-2</v>
      </c>
    </row>
    <row r="57" spans="1:35" ht="15" customHeight="1" x14ac:dyDescent="0.25">
      <c r="A57" s="98">
        <f>' Cobas assays'!A49</f>
        <v>0</v>
      </c>
      <c r="B57" s="180" t="s">
        <v>1165</v>
      </c>
      <c r="C57" s="99">
        <f>' Cobas assays'!C49</f>
        <v>0</v>
      </c>
      <c r="D57" s="99">
        <f>' Cobas assays'!D49</f>
        <v>0</v>
      </c>
      <c r="E57" s="178">
        <v>0.15</v>
      </c>
      <c r="F57" s="101" t="e">
        <f t="shared" si="0"/>
        <v>#DIV/0!</v>
      </c>
      <c r="G57" s="149" t="e">
        <f t="shared" si="11"/>
        <v>#DIV/0!</v>
      </c>
      <c r="H57" s="99">
        <f>' Cobas assays'!N49</f>
        <v>0</v>
      </c>
      <c r="I57" s="99">
        <f>' Cobas assays'!K49</f>
        <v>0</v>
      </c>
      <c r="J57" s="99">
        <f>' Cobas assays'!L49</f>
        <v>0</v>
      </c>
      <c r="K57" s="99">
        <f>' Cobas assays'!F49</f>
        <v>0</v>
      </c>
      <c r="L57" s="101" t="s">
        <v>1351</v>
      </c>
      <c r="M57" s="170"/>
      <c r="N57" s="101" t="e">
        <f t="shared" si="12"/>
        <v>#DIV/0!</v>
      </c>
      <c r="O57" s="149" t="e">
        <f t="shared" si="13"/>
        <v>#DIV/0!</v>
      </c>
      <c r="P57" s="149"/>
      <c r="Q57" s="100" t="e">
        <f t="shared" si="14"/>
        <v>#DIV/0!</v>
      </c>
      <c r="R57" s="100" t="s">
        <v>1351</v>
      </c>
      <c r="S57" s="101">
        <v>0.15</v>
      </c>
      <c r="T57" s="101" t="s">
        <v>1351</v>
      </c>
      <c r="U57" s="170"/>
      <c r="V57" s="167" t="e">
        <f t="shared" si="5"/>
        <v>#DIV/0!</v>
      </c>
      <c r="W57" s="167" t="e">
        <f t="shared" si="15"/>
        <v>#VALUE!</v>
      </c>
      <c r="X57" s="101" t="e">
        <f t="shared" si="16"/>
        <v>#DIV/0!</v>
      </c>
      <c r="Y57" s="101" t="e">
        <f t="shared" si="17"/>
        <v>#DIV/0!</v>
      </c>
      <c r="Z57" s="101" t="e">
        <f t="shared" si="18"/>
        <v>#DIV/0!</v>
      </c>
      <c r="AA57" s="102" t="e">
        <f t="shared" si="19"/>
        <v>#DIV/0!</v>
      </c>
      <c r="AB57" s="198"/>
      <c r="AC57" s="378"/>
      <c r="AD57" s="375"/>
      <c r="AE57" s="375"/>
      <c r="AI57" s="89">
        <v>1.6580000000000001E-2</v>
      </c>
    </row>
    <row r="58" spans="1:35" ht="15" customHeight="1" x14ac:dyDescent="0.25">
      <c r="A58" s="98">
        <f>' Cobas assays'!A50</f>
        <v>0</v>
      </c>
      <c r="B58" s="180" t="s">
        <v>1165</v>
      </c>
      <c r="C58" s="99">
        <f>' Cobas assays'!C50</f>
        <v>0</v>
      </c>
      <c r="D58" s="99">
        <f>' Cobas assays'!D50</f>
        <v>0</v>
      </c>
      <c r="E58" s="178">
        <v>0.15</v>
      </c>
      <c r="F58" s="101" t="e">
        <f t="shared" si="0"/>
        <v>#DIV/0!</v>
      </c>
      <c r="G58" s="149" t="e">
        <f t="shared" si="11"/>
        <v>#DIV/0!</v>
      </c>
      <c r="H58" s="99">
        <f>' Cobas assays'!N50</f>
        <v>0</v>
      </c>
      <c r="I58" s="99">
        <f>' Cobas assays'!K50</f>
        <v>0</v>
      </c>
      <c r="J58" s="99">
        <f>' Cobas assays'!L50</f>
        <v>0</v>
      </c>
      <c r="K58" s="99">
        <f>' Cobas assays'!F50</f>
        <v>0</v>
      </c>
      <c r="L58" s="101" t="s">
        <v>1351</v>
      </c>
      <c r="M58" s="170"/>
      <c r="N58" s="101" t="e">
        <f t="shared" si="12"/>
        <v>#DIV/0!</v>
      </c>
      <c r="O58" s="149" t="e">
        <f t="shared" si="13"/>
        <v>#DIV/0!</v>
      </c>
      <c r="P58" s="149"/>
      <c r="Q58" s="100" t="e">
        <f t="shared" si="14"/>
        <v>#DIV/0!</v>
      </c>
      <c r="R58" s="100" t="s">
        <v>1351</v>
      </c>
      <c r="S58" s="101">
        <v>0.15</v>
      </c>
      <c r="T58" s="101" t="s">
        <v>1351</v>
      </c>
      <c r="U58" s="170"/>
      <c r="V58" s="167" t="e">
        <f t="shared" si="5"/>
        <v>#DIV/0!</v>
      </c>
      <c r="W58" s="167" t="e">
        <f t="shared" si="15"/>
        <v>#VALUE!</v>
      </c>
      <c r="X58" s="101" t="e">
        <f t="shared" si="16"/>
        <v>#DIV/0!</v>
      </c>
      <c r="Y58" s="101" t="e">
        <f t="shared" si="17"/>
        <v>#DIV/0!</v>
      </c>
      <c r="Z58" s="101" t="e">
        <f t="shared" si="18"/>
        <v>#DIV/0!</v>
      </c>
      <c r="AA58" s="102" t="e">
        <f t="shared" si="19"/>
        <v>#DIV/0!</v>
      </c>
      <c r="AB58" s="198"/>
      <c r="AC58" s="378"/>
      <c r="AD58" s="375"/>
      <c r="AE58" s="375"/>
      <c r="AI58" s="89">
        <v>3.4709999999999998E-2</v>
      </c>
    </row>
    <row r="59" spans="1:35" ht="15" customHeight="1" x14ac:dyDescent="0.25">
      <c r="A59" s="98">
        <f>' Cobas assays'!A51</f>
        <v>0</v>
      </c>
      <c r="B59" s="180" t="s">
        <v>1165</v>
      </c>
      <c r="C59" s="99">
        <f>' Cobas assays'!C51</f>
        <v>0</v>
      </c>
      <c r="D59" s="99">
        <f>' Cobas assays'!D51</f>
        <v>0</v>
      </c>
      <c r="E59" s="178">
        <v>0.15</v>
      </c>
      <c r="F59" s="101" t="e">
        <f t="shared" si="0"/>
        <v>#DIV/0!</v>
      </c>
      <c r="G59" s="149" t="e">
        <f t="shared" si="11"/>
        <v>#DIV/0!</v>
      </c>
      <c r="H59" s="99">
        <f>' Cobas assays'!N51</f>
        <v>0</v>
      </c>
      <c r="I59" s="99">
        <f>' Cobas assays'!K51</f>
        <v>0</v>
      </c>
      <c r="J59" s="99">
        <f>' Cobas assays'!L51</f>
        <v>0</v>
      </c>
      <c r="K59" s="99">
        <f>' Cobas assays'!F51</f>
        <v>0</v>
      </c>
      <c r="L59" s="101" t="s">
        <v>1351</v>
      </c>
      <c r="M59" s="170"/>
      <c r="N59" s="101" t="e">
        <f t="shared" si="12"/>
        <v>#DIV/0!</v>
      </c>
      <c r="O59" s="149" t="e">
        <f t="shared" si="13"/>
        <v>#DIV/0!</v>
      </c>
      <c r="P59" s="149"/>
      <c r="Q59" s="100" t="e">
        <f t="shared" si="14"/>
        <v>#DIV/0!</v>
      </c>
      <c r="R59" s="100" t="s">
        <v>1351</v>
      </c>
      <c r="S59" s="101">
        <v>0.15</v>
      </c>
      <c r="T59" s="101" t="s">
        <v>1351</v>
      </c>
      <c r="U59" s="170"/>
      <c r="V59" s="167" t="e">
        <f t="shared" si="5"/>
        <v>#DIV/0!</v>
      </c>
      <c r="W59" s="167" t="e">
        <f t="shared" si="15"/>
        <v>#VALUE!</v>
      </c>
      <c r="X59" s="101" t="e">
        <f t="shared" si="16"/>
        <v>#DIV/0!</v>
      </c>
      <c r="Y59" s="101" t="e">
        <f t="shared" si="17"/>
        <v>#DIV/0!</v>
      </c>
      <c r="Z59" s="101" t="e">
        <f t="shared" si="18"/>
        <v>#DIV/0!</v>
      </c>
      <c r="AA59" s="102" t="e">
        <f t="shared" si="19"/>
        <v>#DIV/0!</v>
      </c>
      <c r="AB59" s="198"/>
      <c r="AC59" s="378"/>
      <c r="AD59" s="375"/>
      <c r="AE59" s="375"/>
      <c r="AI59" s="89">
        <v>2.3470000000000001E-2</v>
      </c>
    </row>
    <row r="60" spans="1:35" ht="15" customHeight="1" x14ac:dyDescent="0.25">
      <c r="A60" s="98">
        <f>' Cobas assays'!A52</f>
        <v>0</v>
      </c>
      <c r="B60" s="200" t="s">
        <v>1145</v>
      </c>
      <c r="C60" s="99">
        <f>' Cobas assays'!C52</f>
        <v>0</v>
      </c>
      <c r="D60" s="99">
        <f>' Cobas assays'!D52</f>
        <v>0</v>
      </c>
      <c r="E60" s="267">
        <v>0.17299999999999999</v>
      </c>
      <c r="F60" s="101" t="e">
        <f t="shared" si="0"/>
        <v>#DIV/0!</v>
      </c>
      <c r="G60" s="149" t="e">
        <f t="shared" si="11"/>
        <v>#DIV/0!</v>
      </c>
      <c r="H60" s="99">
        <f>' Cobas assays'!N52</f>
        <v>0</v>
      </c>
      <c r="I60" s="99">
        <f>' Cobas assays'!K52</f>
        <v>0</v>
      </c>
      <c r="J60" s="99">
        <f>' Cobas assays'!L52</f>
        <v>0</v>
      </c>
      <c r="K60" s="99">
        <f>' Cobas assays'!F52</f>
        <v>0</v>
      </c>
      <c r="L60" s="101">
        <v>1.6E-2</v>
      </c>
      <c r="M60" s="170" t="s">
        <v>1328</v>
      </c>
      <c r="N60" s="101" t="e">
        <f t="shared" si="12"/>
        <v>#DIV/0!</v>
      </c>
      <c r="O60" s="149" t="e">
        <f t="shared" si="13"/>
        <v>#DIV/0!</v>
      </c>
      <c r="P60" s="149"/>
      <c r="Q60" s="100" t="e">
        <f t="shared" si="14"/>
        <v>#DIV/0!</v>
      </c>
      <c r="R60" s="100">
        <v>4.8000000000000001E-2</v>
      </c>
      <c r="S60" s="101">
        <v>0.04</v>
      </c>
      <c r="T60" s="101">
        <v>2.4E-2</v>
      </c>
      <c r="U60" s="170" t="s">
        <v>1328</v>
      </c>
      <c r="V60" s="167" t="e">
        <f t="shared" si="5"/>
        <v>#DIV/0!</v>
      </c>
      <c r="W60" s="167">
        <f t="shared" si="15"/>
        <v>0.83333333333333337</v>
      </c>
      <c r="X60" s="101" t="e">
        <f t="shared" si="16"/>
        <v>#DIV/0!</v>
      </c>
      <c r="Y60" s="101" t="e">
        <f t="shared" si="17"/>
        <v>#DIV/0!</v>
      </c>
      <c r="Z60" s="101" t="e">
        <f t="shared" si="18"/>
        <v>#DIV/0!</v>
      </c>
      <c r="AA60" s="102" t="e">
        <f t="shared" si="19"/>
        <v>#DIV/0!</v>
      </c>
      <c r="AB60" s="198"/>
      <c r="AC60" s="377"/>
      <c r="AD60" s="375"/>
      <c r="AE60" s="374"/>
      <c r="AI60" s="89">
        <v>2.666E-2</v>
      </c>
    </row>
    <row r="61" spans="1:35" ht="15" customHeight="1" x14ac:dyDescent="0.25">
      <c r="A61" s="98">
        <f>' Cobas assays'!A53</f>
        <v>0</v>
      </c>
      <c r="B61" s="200" t="s">
        <v>1145</v>
      </c>
      <c r="C61" s="99">
        <f>' Cobas assays'!C53</f>
        <v>0</v>
      </c>
      <c r="D61" s="99">
        <f>' Cobas assays'!D53</f>
        <v>0</v>
      </c>
      <c r="E61" s="267">
        <v>0.17299999999999999</v>
      </c>
      <c r="F61" s="101" t="e">
        <f t="shared" si="0"/>
        <v>#DIV/0!</v>
      </c>
      <c r="G61" s="149" t="e">
        <f t="shared" si="11"/>
        <v>#DIV/0!</v>
      </c>
      <c r="H61" s="99">
        <f>' Cobas assays'!N53</f>
        <v>0</v>
      </c>
      <c r="I61" s="99">
        <f>' Cobas assays'!K53</f>
        <v>0</v>
      </c>
      <c r="J61" s="99">
        <f>' Cobas assays'!L53</f>
        <v>0</v>
      </c>
      <c r="K61" s="99">
        <f>' Cobas assays'!F53</f>
        <v>0</v>
      </c>
      <c r="L61" s="101">
        <v>1.6E-2</v>
      </c>
      <c r="M61" s="170" t="s">
        <v>1328</v>
      </c>
      <c r="N61" s="101" t="e">
        <f t="shared" si="12"/>
        <v>#DIV/0!</v>
      </c>
      <c r="O61" s="149" t="e">
        <f t="shared" si="13"/>
        <v>#DIV/0!</v>
      </c>
      <c r="P61" s="149"/>
      <c r="Q61" s="100" t="e">
        <f t="shared" si="14"/>
        <v>#DIV/0!</v>
      </c>
      <c r="R61" s="100">
        <v>4.8000000000000001E-2</v>
      </c>
      <c r="S61" s="101">
        <v>0.04</v>
      </c>
      <c r="T61" s="101">
        <v>2.4E-2</v>
      </c>
      <c r="U61" s="170" t="s">
        <v>1328</v>
      </c>
      <c r="V61" s="167" t="e">
        <f t="shared" si="5"/>
        <v>#DIV/0!</v>
      </c>
      <c r="W61" s="167">
        <f t="shared" si="15"/>
        <v>0.83333333333333337</v>
      </c>
      <c r="X61" s="101" t="e">
        <f t="shared" si="16"/>
        <v>#DIV/0!</v>
      </c>
      <c r="Y61" s="101" t="e">
        <f t="shared" si="17"/>
        <v>#DIV/0!</v>
      </c>
      <c r="Z61" s="101" t="e">
        <f t="shared" si="18"/>
        <v>#DIV/0!</v>
      </c>
      <c r="AA61" s="102" t="e">
        <f t="shared" si="19"/>
        <v>#DIV/0!</v>
      </c>
      <c r="AB61" s="198"/>
      <c r="AC61" s="377"/>
      <c r="AD61" s="375"/>
      <c r="AE61" s="374"/>
      <c r="AF61" s="103"/>
      <c r="AI61" s="89">
        <v>2.8500000000000001E-2</v>
      </c>
    </row>
    <row r="62" spans="1:35" ht="15" customHeight="1" x14ac:dyDescent="0.25">
      <c r="A62" s="98" t="e">
        <f>' Cobas assays'!#REF!</f>
        <v>#REF!</v>
      </c>
      <c r="B62" s="200" t="s">
        <v>1159</v>
      </c>
      <c r="C62" s="99" t="e">
        <f>' Cobas assays'!#REF!</f>
        <v>#REF!</v>
      </c>
      <c r="D62" s="99">
        <f>' Cobas assays'!D54</f>
        <v>0</v>
      </c>
      <c r="E62" s="178">
        <v>0.20799999999999999</v>
      </c>
      <c r="F62" s="101" t="e">
        <f t="shared" si="0"/>
        <v>#REF!</v>
      </c>
      <c r="G62" s="149" t="e">
        <f t="shared" si="11"/>
        <v>#REF!</v>
      </c>
      <c r="H62" s="99" t="e">
        <f>' Cobas assays'!#REF!</f>
        <v>#REF!</v>
      </c>
      <c r="I62" s="99" t="e">
        <f>' Cobas assays'!#REF!</f>
        <v>#REF!</v>
      </c>
      <c r="J62" s="99" t="e">
        <f>' Cobas assays'!#REF!</f>
        <v>#REF!</v>
      </c>
      <c r="K62" s="99" t="e">
        <f>' Cobas assays'!#REF!</f>
        <v>#REF!</v>
      </c>
      <c r="L62" s="101"/>
      <c r="M62" s="170"/>
      <c r="N62" s="101" t="e">
        <f t="shared" si="12"/>
        <v>#REF!</v>
      </c>
      <c r="O62" s="149" t="e">
        <f t="shared" si="13"/>
        <v>#REF!</v>
      </c>
      <c r="P62" s="149"/>
      <c r="Q62" s="100" t="e">
        <f t="shared" si="14"/>
        <v>#REF!</v>
      </c>
      <c r="R62" s="100"/>
      <c r="S62" s="101"/>
      <c r="T62" s="101"/>
      <c r="U62" s="170"/>
      <c r="V62" s="167" t="e">
        <f t="shared" si="5"/>
        <v>#REF!</v>
      </c>
      <c r="W62" s="167" t="e">
        <f t="shared" si="15"/>
        <v>#DIV/0!</v>
      </c>
      <c r="X62" s="101" t="e">
        <f t="shared" si="16"/>
        <v>#REF!</v>
      </c>
      <c r="Y62" s="101" t="e">
        <f t="shared" si="17"/>
        <v>#REF!</v>
      </c>
      <c r="Z62" s="101" t="e">
        <f t="shared" si="18"/>
        <v>#REF!</v>
      </c>
      <c r="AA62" s="102" t="e">
        <f t="shared" si="19"/>
        <v>#REF!</v>
      </c>
      <c r="AB62" s="198"/>
      <c r="AC62" s="201"/>
      <c r="AD62" s="202"/>
      <c r="AE62" s="202"/>
      <c r="AF62" s="103"/>
    </row>
    <row r="63" spans="1:35" ht="15" customHeight="1" x14ac:dyDescent="0.25">
      <c r="A63" s="98" t="e">
        <f>' Cobas assays'!#REF!</f>
        <v>#REF!</v>
      </c>
      <c r="B63" s="200" t="s">
        <v>1159</v>
      </c>
      <c r="C63" s="99" t="e">
        <f>' Cobas assays'!#REF!</f>
        <v>#REF!</v>
      </c>
      <c r="D63" s="99">
        <f>' Cobas assays'!D55</f>
        <v>0</v>
      </c>
      <c r="E63" s="178">
        <v>0.20799999999999999</v>
      </c>
      <c r="F63" s="101" t="e">
        <f t="shared" si="0"/>
        <v>#REF!</v>
      </c>
      <c r="G63" s="149" t="e">
        <f t="shared" si="11"/>
        <v>#REF!</v>
      </c>
      <c r="H63" s="99" t="e">
        <f>' Cobas assays'!#REF!</f>
        <v>#REF!</v>
      </c>
      <c r="I63" s="99" t="e">
        <f>' Cobas assays'!#REF!</f>
        <v>#REF!</v>
      </c>
      <c r="J63" s="99" t="e">
        <f>' Cobas assays'!#REF!</f>
        <v>#REF!</v>
      </c>
      <c r="K63" s="99" t="e">
        <f>' Cobas assays'!#REF!</f>
        <v>#REF!</v>
      </c>
      <c r="L63" s="101"/>
      <c r="M63" s="170"/>
      <c r="N63" s="101" t="e">
        <f t="shared" si="12"/>
        <v>#REF!</v>
      </c>
      <c r="O63" s="149" t="e">
        <f t="shared" si="13"/>
        <v>#REF!</v>
      </c>
      <c r="P63" s="149"/>
      <c r="Q63" s="100" t="e">
        <f t="shared" si="14"/>
        <v>#REF!</v>
      </c>
      <c r="R63" s="100"/>
      <c r="S63" s="101"/>
      <c r="T63" s="101"/>
      <c r="U63" s="170"/>
      <c r="V63" s="167" t="e">
        <f t="shared" si="5"/>
        <v>#REF!</v>
      </c>
      <c r="W63" s="167" t="e">
        <f t="shared" si="15"/>
        <v>#DIV/0!</v>
      </c>
      <c r="X63" s="101" t="e">
        <f t="shared" si="16"/>
        <v>#REF!</v>
      </c>
      <c r="Y63" s="101" t="e">
        <f t="shared" si="17"/>
        <v>#REF!</v>
      </c>
      <c r="Z63" s="101" t="e">
        <f t="shared" si="18"/>
        <v>#REF!</v>
      </c>
      <c r="AA63" s="102" t="e">
        <f t="shared" si="19"/>
        <v>#REF!</v>
      </c>
      <c r="AB63" s="198"/>
      <c r="AC63" s="201"/>
      <c r="AD63" s="202"/>
      <c r="AE63" s="202"/>
      <c r="AF63" s="103"/>
    </row>
    <row r="64" spans="1:35" ht="15" customHeight="1" x14ac:dyDescent="0.25">
      <c r="A64" s="98">
        <f>' Cobas assays'!A54</f>
        <v>0</v>
      </c>
      <c r="B64" s="200" t="s">
        <v>795</v>
      </c>
      <c r="C64" s="99">
        <f>' Cobas assays'!C54</f>
        <v>0</v>
      </c>
      <c r="D64" s="99">
        <f>' Cobas assays'!D56</f>
        <v>0</v>
      </c>
      <c r="E64" s="178">
        <v>0.17699999999999999</v>
      </c>
      <c r="F64" s="101" t="e">
        <f t="shared" si="0"/>
        <v>#DIV/0!</v>
      </c>
      <c r="G64" s="149" t="e">
        <f t="shared" si="11"/>
        <v>#DIV/0!</v>
      </c>
      <c r="H64" s="99">
        <f>' Cobas assays'!N54</f>
        <v>0</v>
      </c>
      <c r="I64" s="99">
        <f>' Cobas assays'!K54</f>
        <v>0</v>
      </c>
      <c r="J64" s="99">
        <f>' Cobas assays'!L54</f>
        <v>0</v>
      </c>
      <c r="K64" s="99">
        <f>' Cobas assays'!F54</f>
        <v>0</v>
      </c>
      <c r="L64" s="101">
        <v>7.4999999999999997E-2</v>
      </c>
      <c r="M64" s="170" t="s">
        <v>1322</v>
      </c>
      <c r="N64" s="101" t="e">
        <f t="shared" si="12"/>
        <v>#DIV/0!</v>
      </c>
      <c r="O64" s="149" t="e">
        <f t="shared" si="13"/>
        <v>#DIV/0!</v>
      </c>
      <c r="P64" s="149"/>
      <c r="Q64" s="100" t="e">
        <f t="shared" si="14"/>
        <v>#DIV/0!</v>
      </c>
      <c r="R64" s="100">
        <v>0.54600000000000004</v>
      </c>
      <c r="S64" s="101">
        <v>0.247</v>
      </c>
      <c r="T64" s="101">
        <v>6.2E-2</v>
      </c>
      <c r="U64" s="170" t="s">
        <v>1322</v>
      </c>
      <c r="V64" s="167" t="e">
        <f t="shared" si="5"/>
        <v>#DIV/0!</v>
      </c>
      <c r="W64" s="167">
        <f t="shared" si="15"/>
        <v>0.45238095238095233</v>
      </c>
      <c r="X64" s="101" t="e">
        <f t="shared" si="16"/>
        <v>#DIV/0!</v>
      </c>
      <c r="Y64" s="101" t="e">
        <f t="shared" si="17"/>
        <v>#DIV/0!</v>
      </c>
      <c r="Z64" s="101" t="e">
        <f t="shared" si="18"/>
        <v>#DIV/0!</v>
      </c>
      <c r="AA64" s="102" t="e">
        <f t="shared" si="19"/>
        <v>#DIV/0!</v>
      </c>
      <c r="AB64" s="198"/>
      <c r="AC64" s="378"/>
      <c r="AD64" s="375"/>
      <c r="AE64" s="375"/>
      <c r="AI64" s="89">
        <v>2.0840000000000001E-2</v>
      </c>
    </row>
    <row r="65" spans="1:35" ht="15" customHeight="1" x14ac:dyDescent="0.25">
      <c r="A65" s="98">
        <f>' Cobas assays'!A55</f>
        <v>0</v>
      </c>
      <c r="B65" s="207" t="s">
        <v>795</v>
      </c>
      <c r="C65" s="99">
        <f>' Cobas assays'!C55</f>
        <v>0</v>
      </c>
      <c r="D65" s="99">
        <f>' Cobas assays'!D55</f>
        <v>0</v>
      </c>
      <c r="E65" s="178">
        <v>0.17699999999999999</v>
      </c>
      <c r="F65" s="101" t="e">
        <f t="shared" si="0"/>
        <v>#DIV/0!</v>
      </c>
      <c r="G65" s="149" t="e">
        <f t="shared" si="11"/>
        <v>#DIV/0!</v>
      </c>
      <c r="H65" s="99">
        <f>' Cobas assays'!N55</f>
        <v>0</v>
      </c>
      <c r="I65" s="99">
        <f>' Cobas assays'!K55</f>
        <v>0</v>
      </c>
      <c r="J65" s="99">
        <f>' Cobas assays'!L55</f>
        <v>0</v>
      </c>
      <c r="K65" s="99">
        <f>' Cobas assays'!F55</f>
        <v>0</v>
      </c>
      <c r="L65" s="101">
        <v>7.4999999999999997E-2</v>
      </c>
      <c r="M65" s="170" t="s">
        <v>1322</v>
      </c>
      <c r="N65" s="101" t="e">
        <f t="shared" si="12"/>
        <v>#DIV/0!</v>
      </c>
      <c r="O65" s="149" t="e">
        <f t="shared" si="13"/>
        <v>#DIV/0!</v>
      </c>
      <c r="P65" s="149"/>
      <c r="Q65" s="100" t="e">
        <f t="shared" si="14"/>
        <v>#DIV/0!</v>
      </c>
      <c r="R65" s="100">
        <v>0.54600000000000004</v>
      </c>
      <c r="S65" s="101">
        <v>0.247</v>
      </c>
      <c r="T65" s="101">
        <v>6.2E-2</v>
      </c>
      <c r="U65" s="170" t="s">
        <v>1322</v>
      </c>
      <c r="V65" s="167" t="e">
        <f t="shared" si="5"/>
        <v>#DIV/0!</v>
      </c>
      <c r="W65" s="167">
        <f t="shared" si="15"/>
        <v>0.45238095238095233</v>
      </c>
      <c r="X65" s="101" t="e">
        <f t="shared" si="16"/>
        <v>#DIV/0!</v>
      </c>
      <c r="Y65" s="101" t="e">
        <f t="shared" si="17"/>
        <v>#DIV/0!</v>
      </c>
      <c r="Z65" s="101" t="e">
        <f t="shared" si="18"/>
        <v>#DIV/0!</v>
      </c>
      <c r="AA65" s="102" t="e">
        <f t="shared" si="19"/>
        <v>#DIV/0!</v>
      </c>
      <c r="AB65" s="198"/>
      <c r="AC65" s="378"/>
      <c r="AD65" s="375"/>
      <c r="AE65" s="375"/>
      <c r="AI65" s="89">
        <v>2.7279999999999999E-2</v>
      </c>
    </row>
    <row r="66" spans="1:35" ht="15" customHeight="1" x14ac:dyDescent="0.25">
      <c r="A66" s="98">
        <f>' Cobas assays'!A56</f>
        <v>0</v>
      </c>
      <c r="B66" s="180" t="s">
        <v>800</v>
      </c>
      <c r="C66" s="99">
        <f>' Cobas assays'!C56</f>
        <v>0</v>
      </c>
      <c r="D66" s="99">
        <f>' Cobas assays'!D56</f>
        <v>0</v>
      </c>
      <c r="E66" s="178">
        <v>0.23</v>
      </c>
      <c r="F66" s="101" t="e">
        <f t="shared" si="0"/>
        <v>#DIV/0!</v>
      </c>
      <c r="G66" s="149" t="e">
        <f t="shared" si="11"/>
        <v>#DIV/0!</v>
      </c>
      <c r="H66" s="99">
        <f>' Cobas assays'!N56</f>
        <v>0</v>
      </c>
      <c r="I66" s="99">
        <f>' Cobas assays'!K56</f>
        <v>0</v>
      </c>
      <c r="J66" s="99">
        <f>' Cobas assays'!L56</f>
        <v>0</v>
      </c>
      <c r="K66" s="99">
        <f>' Cobas assays'!F56</f>
        <v>0</v>
      </c>
      <c r="L66" s="101">
        <v>0.16400000000000001</v>
      </c>
      <c r="M66" s="170" t="s">
        <v>1322</v>
      </c>
      <c r="N66" s="101" t="e">
        <f t="shared" si="12"/>
        <v>#DIV/0!</v>
      </c>
      <c r="O66" s="149" t="e">
        <f t="shared" si="13"/>
        <v>#DIV/0!</v>
      </c>
      <c r="P66" s="149"/>
      <c r="Q66" s="100" t="e">
        <f t="shared" si="14"/>
        <v>#DIV/0!</v>
      </c>
      <c r="R66" s="100">
        <v>1.31</v>
      </c>
      <c r="S66" s="101">
        <v>0.16</v>
      </c>
      <c r="T66" s="101">
        <v>0.04</v>
      </c>
      <c r="U66" s="170" t="s">
        <v>1322</v>
      </c>
      <c r="V66" s="167" t="e">
        <f t="shared" si="5"/>
        <v>#DIV/0!</v>
      </c>
      <c r="W66" s="167">
        <f t="shared" si="15"/>
        <v>0.12213740458015267</v>
      </c>
      <c r="X66" s="101" t="e">
        <f t="shared" si="16"/>
        <v>#DIV/0!</v>
      </c>
      <c r="Y66" s="101" t="e">
        <f t="shared" si="17"/>
        <v>#DIV/0!</v>
      </c>
      <c r="Z66" s="101" t="e">
        <f t="shared" si="18"/>
        <v>#DIV/0!</v>
      </c>
      <c r="AA66" s="102" t="e">
        <f t="shared" si="19"/>
        <v>#DIV/0!</v>
      </c>
      <c r="AB66" s="198"/>
      <c r="AC66" s="378"/>
      <c r="AD66" s="375"/>
      <c r="AE66" s="375"/>
      <c r="AI66" s="89">
        <v>4.147E-2</v>
      </c>
    </row>
    <row r="67" spans="1:35" ht="15" customHeight="1" x14ac:dyDescent="0.25">
      <c r="A67" s="98">
        <f>' Cobas assays'!A57</f>
        <v>0</v>
      </c>
      <c r="B67" s="180" t="s">
        <v>800</v>
      </c>
      <c r="C67" s="99">
        <f>' Cobas assays'!C57</f>
        <v>0</v>
      </c>
      <c r="D67" s="99">
        <f>' Cobas assays'!D57</f>
        <v>0</v>
      </c>
      <c r="E67" s="178">
        <v>0.23</v>
      </c>
      <c r="F67" s="101" t="e">
        <f t="shared" si="0"/>
        <v>#DIV/0!</v>
      </c>
      <c r="G67" s="149" t="e">
        <f t="shared" si="11"/>
        <v>#DIV/0!</v>
      </c>
      <c r="H67" s="99">
        <f>' Cobas assays'!N57</f>
        <v>0</v>
      </c>
      <c r="I67" s="99">
        <f>' Cobas assays'!K57</f>
        <v>0</v>
      </c>
      <c r="J67" s="99">
        <f>' Cobas assays'!L57</f>
        <v>0</v>
      </c>
      <c r="K67" s="99">
        <f>' Cobas assays'!F57</f>
        <v>0</v>
      </c>
      <c r="L67" s="101">
        <v>0.16400000000000001</v>
      </c>
      <c r="M67" s="170" t="s">
        <v>1322</v>
      </c>
      <c r="N67" s="101" t="e">
        <f t="shared" si="12"/>
        <v>#DIV/0!</v>
      </c>
      <c r="O67" s="149" t="e">
        <f t="shared" si="13"/>
        <v>#DIV/0!</v>
      </c>
      <c r="P67" s="149"/>
      <c r="Q67" s="100" t="e">
        <f t="shared" si="14"/>
        <v>#DIV/0!</v>
      </c>
      <c r="R67" s="100">
        <v>1.31</v>
      </c>
      <c r="S67" s="101">
        <v>0.16</v>
      </c>
      <c r="T67" s="101">
        <v>0.04</v>
      </c>
      <c r="U67" s="170" t="s">
        <v>1322</v>
      </c>
      <c r="V67" s="167" t="e">
        <f t="shared" si="5"/>
        <v>#DIV/0!</v>
      </c>
      <c r="W67" s="167">
        <f t="shared" si="15"/>
        <v>0.12213740458015267</v>
      </c>
      <c r="X67" s="101" t="e">
        <f t="shared" si="16"/>
        <v>#DIV/0!</v>
      </c>
      <c r="Y67" s="101" t="e">
        <f t="shared" si="17"/>
        <v>#DIV/0!</v>
      </c>
      <c r="Z67" s="101" t="e">
        <f t="shared" si="18"/>
        <v>#DIV/0!</v>
      </c>
      <c r="AA67" s="102" t="e">
        <f t="shared" si="19"/>
        <v>#DIV/0!</v>
      </c>
      <c r="AB67" s="198"/>
      <c r="AC67" s="378"/>
      <c r="AD67" s="375"/>
      <c r="AE67" s="375"/>
      <c r="AI67" s="89">
        <v>3.9480000000000001E-2</v>
      </c>
    </row>
    <row r="68" spans="1:35" ht="15" customHeight="1" x14ac:dyDescent="0.25">
      <c r="A68" s="98">
        <f>' Cobas assays'!A58</f>
        <v>0</v>
      </c>
      <c r="B68" s="180" t="s">
        <v>786</v>
      </c>
      <c r="C68" s="99">
        <f>' Cobas assays'!C58</f>
        <v>0</v>
      </c>
      <c r="D68" s="99">
        <f>' Cobas assays'!D58</f>
        <v>0</v>
      </c>
      <c r="E68" s="267">
        <v>8.3000000000000004E-2</v>
      </c>
      <c r="F68" s="101" t="e">
        <f t="shared" si="0"/>
        <v>#DIV/0!</v>
      </c>
      <c r="G68" s="149" t="e">
        <f t="shared" si="11"/>
        <v>#DIV/0!</v>
      </c>
      <c r="H68" s="99">
        <f>' Cobas assays'!N58</f>
        <v>0</v>
      </c>
      <c r="I68" s="99">
        <f>' Cobas assays'!K58</f>
        <v>0</v>
      </c>
      <c r="J68" s="99">
        <f>' Cobas assays'!L58</f>
        <v>0</v>
      </c>
      <c r="K68" s="99">
        <f>' Cobas assays'!F58</f>
        <v>0</v>
      </c>
      <c r="L68" s="175">
        <v>1.2999999999999999E-2</v>
      </c>
      <c r="M68" s="176" t="s">
        <v>1338</v>
      </c>
      <c r="N68" s="101" t="e">
        <f t="shared" si="12"/>
        <v>#DIV/0!</v>
      </c>
      <c r="O68" s="149" t="e">
        <f t="shared" si="13"/>
        <v>#DIV/0!</v>
      </c>
      <c r="P68" s="149"/>
      <c r="Q68" s="100" t="e">
        <f t="shared" si="14"/>
        <v>#DIV/0!</v>
      </c>
      <c r="R68" s="177">
        <v>2.8000000000000001E-2</v>
      </c>
      <c r="S68" s="175">
        <v>1.9E-2</v>
      </c>
      <c r="T68" s="175">
        <v>1.4E-2</v>
      </c>
      <c r="U68" s="176" t="s">
        <v>1338</v>
      </c>
      <c r="V68" s="167" t="e">
        <f t="shared" si="5"/>
        <v>#DIV/0!</v>
      </c>
      <c r="W68" s="167">
        <f t="shared" si="15"/>
        <v>0.67857142857142849</v>
      </c>
      <c r="X68" s="101" t="e">
        <f t="shared" si="16"/>
        <v>#DIV/0!</v>
      </c>
      <c r="Y68" s="101" t="e">
        <f t="shared" si="17"/>
        <v>#DIV/0!</v>
      </c>
      <c r="Z68" s="101" t="e">
        <f t="shared" si="18"/>
        <v>#DIV/0!</v>
      </c>
      <c r="AA68" s="102" t="e">
        <f t="shared" si="19"/>
        <v>#DIV/0!</v>
      </c>
      <c r="AB68" s="198"/>
      <c r="AC68" s="378"/>
      <c r="AD68" s="375"/>
      <c r="AE68" s="375"/>
      <c r="AI68" s="89">
        <v>5.3710000000000008E-2</v>
      </c>
    </row>
    <row r="69" spans="1:35" ht="15" customHeight="1" x14ac:dyDescent="0.25">
      <c r="A69" s="98">
        <f>' Cobas assays'!A59</f>
        <v>0</v>
      </c>
      <c r="B69" s="269" t="s">
        <v>786</v>
      </c>
      <c r="C69" s="99">
        <f>' Cobas assays'!C59</f>
        <v>0</v>
      </c>
      <c r="D69" s="99">
        <f>' Cobas assays'!D59</f>
        <v>0</v>
      </c>
      <c r="E69" s="267">
        <v>8.3000000000000004E-2</v>
      </c>
      <c r="F69" s="101" t="e">
        <f t="shared" si="0"/>
        <v>#DIV/0!</v>
      </c>
      <c r="G69" s="149" t="e">
        <f t="shared" si="11"/>
        <v>#DIV/0!</v>
      </c>
      <c r="H69" s="99">
        <f>' Cobas assays'!N59</f>
        <v>0</v>
      </c>
      <c r="I69" s="99">
        <f>' Cobas assays'!K59</f>
        <v>0</v>
      </c>
      <c r="J69" s="99">
        <f>' Cobas assays'!L59</f>
        <v>0</v>
      </c>
      <c r="K69" s="99">
        <f>' Cobas assays'!F59</f>
        <v>0</v>
      </c>
      <c r="L69" s="175">
        <v>1.2999999999999999E-2</v>
      </c>
      <c r="M69" s="176" t="s">
        <v>1338</v>
      </c>
      <c r="N69" s="101" t="e">
        <f t="shared" si="12"/>
        <v>#DIV/0!</v>
      </c>
      <c r="O69" s="149" t="e">
        <f t="shared" si="13"/>
        <v>#DIV/0!</v>
      </c>
      <c r="P69" s="149"/>
      <c r="Q69" s="100" t="e">
        <f t="shared" si="14"/>
        <v>#DIV/0!</v>
      </c>
      <c r="R69" s="177">
        <v>2.8000000000000001E-2</v>
      </c>
      <c r="S69" s="175">
        <v>1.9E-2</v>
      </c>
      <c r="T69" s="175">
        <v>1.4E-2</v>
      </c>
      <c r="U69" s="176" t="s">
        <v>1338</v>
      </c>
      <c r="V69" s="167" t="e">
        <f t="shared" si="5"/>
        <v>#DIV/0!</v>
      </c>
      <c r="W69" s="167">
        <f t="shared" si="15"/>
        <v>0.67857142857142849</v>
      </c>
      <c r="X69" s="101" t="e">
        <f t="shared" si="16"/>
        <v>#DIV/0!</v>
      </c>
      <c r="Y69" s="101" t="e">
        <f t="shared" si="17"/>
        <v>#DIV/0!</v>
      </c>
      <c r="Z69" s="101" t="e">
        <f t="shared" si="18"/>
        <v>#DIV/0!</v>
      </c>
      <c r="AA69" s="102" t="e">
        <f t="shared" si="19"/>
        <v>#DIV/0!</v>
      </c>
      <c r="AB69" s="198"/>
      <c r="AC69" s="378"/>
      <c r="AD69" s="375"/>
      <c r="AE69" s="375"/>
      <c r="AI69" s="89">
        <v>5.5970000000000013E-2</v>
      </c>
    </row>
    <row r="70" spans="1:35" ht="15" customHeight="1" x14ac:dyDescent="0.25">
      <c r="A70" s="98">
        <f>' Cobas assays'!A60</f>
        <v>0</v>
      </c>
      <c r="B70" s="180" t="s">
        <v>786</v>
      </c>
      <c r="C70" s="99">
        <f>' Cobas assays'!C60</f>
        <v>0</v>
      </c>
      <c r="D70" s="99">
        <f>' Cobas assays'!D60</f>
        <v>0</v>
      </c>
      <c r="E70" s="267">
        <v>8.3000000000000004E-2</v>
      </c>
      <c r="F70" s="101" t="e">
        <f t="shared" si="0"/>
        <v>#DIV/0!</v>
      </c>
      <c r="G70" s="149" t="e">
        <f t="shared" si="11"/>
        <v>#DIV/0!</v>
      </c>
      <c r="H70" s="99">
        <f>' Cobas assays'!N60</f>
        <v>0</v>
      </c>
      <c r="I70" s="99">
        <f>' Cobas assays'!K60</f>
        <v>0</v>
      </c>
      <c r="J70" s="99">
        <f>' Cobas assays'!L60</f>
        <v>0</v>
      </c>
      <c r="K70" s="99">
        <f>' Cobas assays'!F60</f>
        <v>0</v>
      </c>
      <c r="L70" s="175">
        <v>1.2999999999999999E-2</v>
      </c>
      <c r="M70" s="176" t="s">
        <v>1338</v>
      </c>
      <c r="N70" s="101" t="e">
        <f t="shared" si="12"/>
        <v>#DIV/0!</v>
      </c>
      <c r="O70" s="149" t="e">
        <f t="shared" si="13"/>
        <v>#DIV/0!</v>
      </c>
      <c r="P70" s="149"/>
      <c r="Q70" s="100" t="e">
        <f t="shared" si="14"/>
        <v>#DIV/0!</v>
      </c>
      <c r="R70" s="177">
        <v>2.8000000000000001E-2</v>
      </c>
      <c r="S70" s="175">
        <v>1.9E-2</v>
      </c>
      <c r="T70" s="175">
        <v>1.4E-2</v>
      </c>
      <c r="U70" s="176" t="s">
        <v>1338</v>
      </c>
      <c r="V70" s="167" t="e">
        <f t="shared" si="5"/>
        <v>#DIV/0!</v>
      </c>
      <c r="W70" s="167">
        <f t="shared" si="15"/>
        <v>0.67857142857142849</v>
      </c>
      <c r="X70" s="101" t="e">
        <f t="shared" si="16"/>
        <v>#DIV/0!</v>
      </c>
      <c r="Y70" s="101" t="e">
        <f t="shared" si="17"/>
        <v>#DIV/0!</v>
      </c>
      <c r="Z70" s="101" t="e">
        <f t="shared" si="18"/>
        <v>#DIV/0!</v>
      </c>
      <c r="AA70" s="102" t="e">
        <f t="shared" si="19"/>
        <v>#DIV/0!</v>
      </c>
      <c r="AB70" s="198"/>
      <c r="AC70" s="378"/>
      <c r="AD70" s="375"/>
      <c r="AE70" s="375"/>
      <c r="AF70" s="103"/>
      <c r="AI70" s="89">
        <v>1.282E-2</v>
      </c>
    </row>
    <row r="71" spans="1:35" ht="15" customHeight="1" x14ac:dyDescent="0.25">
      <c r="A71" s="98">
        <f>' Cobas assays'!A61</f>
        <v>0</v>
      </c>
      <c r="B71" s="180" t="s">
        <v>786</v>
      </c>
      <c r="C71" s="99">
        <f>' Cobas assays'!C61</f>
        <v>0</v>
      </c>
      <c r="D71" s="99">
        <f>' Cobas assays'!D61</f>
        <v>0</v>
      </c>
      <c r="E71" s="267">
        <v>8.3000000000000004E-2</v>
      </c>
      <c r="F71" s="101" t="e">
        <f t="shared" si="0"/>
        <v>#DIV/0!</v>
      </c>
      <c r="G71" s="149" t="e">
        <f t="shared" si="11"/>
        <v>#DIV/0!</v>
      </c>
      <c r="H71" s="99">
        <f>' Cobas assays'!N61</f>
        <v>0</v>
      </c>
      <c r="I71" s="99">
        <f>' Cobas assays'!K61</f>
        <v>0</v>
      </c>
      <c r="J71" s="99">
        <f>' Cobas assays'!L61</f>
        <v>0</v>
      </c>
      <c r="K71" s="99">
        <f>' Cobas assays'!F61</f>
        <v>0</v>
      </c>
      <c r="L71" s="175">
        <v>1.2999999999999999E-2</v>
      </c>
      <c r="M71" s="176" t="s">
        <v>1338</v>
      </c>
      <c r="N71" s="101" t="e">
        <f t="shared" si="12"/>
        <v>#DIV/0!</v>
      </c>
      <c r="O71" s="149" t="e">
        <f t="shared" si="13"/>
        <v>#DIV/0!</v>
      </c>
      <c r="P71" s="149"/>
      <c r="Q71" s="100" t="e">
        <f t="shared" si="14"/>
        <v>#DIV/0!</v>
      </c>
      <c r="R71" s="177">
        <v>2.8000000000000001E-2</v>
      </c>
      <c r="S71" s="175">
        <v>1.9E-2</v>
      </c>
      <c r="T71" s="175">
        <v>1.4E-2</v>
      </c>
      <c r="U71" s="176" t="s">
        <v>1338</v>
      </c>
      <c r="V71" s="167" t="e">
        <f t="shared" si="5"/>
        <v>#DIV/0!</v>
      </c>
      <c r="W71" s="167">
        <f t="shared" si="15"/>
        <v>0.67857142857142849</v>
      </c>
      <c r="X71" s="101" t="e">
        <f t="shared" si="16"/>
        <v>#DIV/0!</v>
      </c>
      <c r="Y71" s="101" t="e">
        <f t="shared" si="17"/>
        <v>#DIV/0!</v>
      </c>
      <c r="Z71" s="101" t="e">
        <f t="shared" si="18"/>
        <v>#DIV/0!</v>
      </c>
      <c r="AA71" s="102" t="e">
        <f t="shared" si="19"/>
        <v>#DIV/0!</v>
      </c>
      <c r="AB71" s="198"/>
      <c r="AC71" s="378"/>
      <c r="AD71" s="375"/>
      <c r="AE71" s="375"/>
      <c r="AF71" s="103"/>
      <c r="AI71" s="89">
        <v>1.4370000000000001E-2</v>
      </c>
    </row>
    <row r="72" spans="1:35" ht="15" customHeight="1" x14ac:dyDescent="0.25">
      <c r="A72" s="98">
        <f>' Cobas assays'!A62</f>
        <v>0</v>
      </c>
      <c r="B72" s="180" t="s">
        <v>1192</v>
      </c>
      <c r="C72" s="99">
        <f>' Cobas assays'!C62</f>
        <v>0</v>
      </c>
      <c r="D72" s="99">
        <f>' Cobas assays'!D62</f>
        <v>0</v>
      </c>
      <c r="E72" s="178">
        <v>0.12</v>
      </c>
      <c r="F72" s="101" t="e">
        <f t="shared" si="0"/>
        <v>#DIV/0!</v>
      </c>
      <c r="G72" s="149" t="e">
        <f t="shared" si="11"/>
        <v>#DIV/0!</v>
      </c>
      <c r="H72" s="99">
        <f>' Cobas assays'!N62</f>
        <v>0</v>
      </c>
      <c r="I72" s="99">
        <f>' Cobas assays'!K62</f>
        <v>0</v>
      </c>
      <c r="J72" s="99">
        <f>' Cobas assays'!L62</f>
        <v>0</v>
      </c>
      <c r="K72" s="99">
        <f>' Cobas assays'!F62</f>
        <v>0</v>
      </c>
      <c r="L72" s="101">
        <v>4.7E-2</v>
      </c>
      <c r="M72" s="170" t="s">
        <v>1322</v>
      </c>
      <c r="N72" s="101" t="e">
        <f t="shared" si="12"/>
        <v>#DIV/0!</v>
      </c>
      <c r="O72" s="149" t="e">
        <f t="shared" si="13"/>
        <v>#DIV/0!</v>
      </c>
      <c r="P72" s="149"/>
      <c r="Q72" s="100" t="e">
        <f t="shared" si="14"/>
        <v>#DIV/0!</v>
      </c>
      <c r="R72" s="100">
        <v>0.27</v>
      </c>
      <c r="S72" s="101">
        <v>0.26200000000000001</v>
      </c>
      <c r="T72" s="101">
        <v>6.6000000000000003E-2</v>
      </c>
      <c r="U72" s="170" t="s">
        <v>1322</v>
      </c>
      <c r="V72" s="167" t="e">
        <f t="shared" si="5"/>
        <v>#DIV/0!</v>
      </c>
      <c r="W72" s="167">
        <f t="shared" si="15"/>
        <v>0.97037037037037033</v>
      </c>
      <c r="X72" s="101" t="e">
        <f t="shared" si="16"/>
        <v>#DIV/0!</v>
      </c>
      <c r="Y72" s="101" t="e">
        <f t="shared" si="17"/>
        <v>#DIV/0!</v>
      </c>
      <c r="Z72" s="101" t="e">
        <f t="shared" si="18"/>
        <v>#DIV/0!</v>
      </c>
      <c r="AA72" s="102" t="e">
        <f t="shared" si="19"/>
        <v>#DIV/0!</v>
      </c>
      <c r="AB72" s="198"/>
      <c r="AC72" s="113"/>
      <c r="AD72" s="114"/>
      <c r="AE72" s="114"/>
      <c r="AF72" s="103"/>
    </row>
    <row r="73" spans="1:35" ht="15" customHeight="1" x14ac:dyDescent="0.25">
      <c r="A73" s="98">
        <f>' Cobas assays'!A63</f>
        <v>0</v>
      </c>
      <c r="B73" s="180" t="s">
        <v>1192</v>
      </c>
      <c r="C73" s="99">
        <f>' Cobas assays'!C63</f>
        <v>0</v>
      </c>
      <c r="D73" s="99">
        <f>' Cobas assays'!D63</f>
        <v>0</v>
      </c>
      <c r="E73" s="178">
        <v>0.12</v>
      </c>
      <c r="F73" s="101" t="e">
        <f t="shared" si="0"/>
        <v>#DIV/0!</v>
      </c>
      <c r="G73" s="149" t="e">
        <f t="shared" si="11"/>
        <v>#DIV/0!</v>
      </c>
      <c r="H73" s="99">
        <f>' Cobas assays'!N63</f>
        <v>0</v>
      </c>
      <c r="I73" s="99">
        <f>' Cobas assays'!K63</f>
        <v>0</v>
      </c>
      <c r="J73" s="99">
        <f>' Cobas assays'!L63</f>
        <v>0</v>
      </c>
      <c r="K73" s="99">
        <f>' Cobas assays'!F63</f>
        <v>0</v>
      </c>
      <c r="L73" s="101">
        <v>4.7E-2</v>
      </c>
      <c r="M73" s="170" t="s">
        <v>1322</v>
      </c>
      <c r="N73" s="101" t="e">
        <f t="shared" si="12"/>
        <v>#DIV/0!</v>
      </c>
      <c r="O73" s="149" t="e">
        <f t="shared" si="13"/>
        <v>#DIV/0!</v>
      </c>
      <c r="P73" s="149"/>
      <c r="Q73" s="100" t="e">
        <f t="shared" si="14"/>
        <v>#DIV/0!</v>
      </c>
      <c r="R73" s="100">
        <v>0.27</v>
      </c>
      <c r="S73" s="101">
        <v>0.26200000000000001</v>
      </c>
      <c r="T73" s="101">
        <v>6.6000000000000003E-2</v>
      </c>
      <c r="U73" s="170" t="s">
        <v>1322</v>
      </c>
      <c r="V73" s="167" t="e">
        <f t="shared" si="5"/>
        <v>#DIV/0!</v>
      </c>
      <c r="W73" s="167">
        <f t="shared" si="15"/>
        <v>0.97037037037037033</v>
      </c>
      <c r="X73" s="101" t="e">
        <f t="shared" si="16"/>
        <v>#DIV/0!</v>
      </c>
      <c r="Y73" s="101" t="e">
        <f t="shared" si="17"/>
        <v>#DIV/0!</v>
      </c>
      <c r="Z73" s="101" t="e">
        <f t="shared" si="18"/>
        <v>#DIV/0!</v>
      </c>
      <c r="AA73" s="102" t="e">
        <f t="shared" si="19"/>
        <v>#DIV/0!</v>
      </c>
      <c r="AB73" s="198"/>
      <c r="AC73" s="113"/>
      <c r="AD73" s="114"/>
      <c r="AE73" s="114"/>
      <c r="AF73" s="103"/>
    </row>
    <row r="74" spans="1:35" ht="15" customHeight="1" x14ac:dyDescent="0.25">
      <c r="A74" s="98">
        <f>' Cobas assays'!A64</f>
        <v>0</v>
      </c>
      <c r="B74" s="180" t="s">
        <v>808</v>
      </c>
      <c r="C74" s="99">
        <f>' Cobas assays'!C64</f>
        <v>0</v>
      </c>
      <c r="D74" s="99">
        <f>' Cobas assays'!D64</f>
        <v>0</v>
      </c>
      <c r="E74" s="178">
        <v>0.124</v>
      </c>
      <c r="F74" s="101" t="e">
        <f t="shared" si="0"/>
        <v>#DIV/0!</v>
      </c>
      <c r="G74" s="149" t="e">
        <f t="shared" si="11"/>
        <v>#DIV/0!</v>
      </c>
      <c r="H74" s="99">
        <f>' Cobas assays'!N64</f>
        <v>0</v>
      </c>
      <c r="I74" s="99">
        <f>' Cobas assays'!K64</f>
        <v>0</v>
      </c>
      <c r="J74" s="99">
        <f>' Cobas assays'!L64</f>
        <v>0</v>
      </c>
      <c r="K74" s="99">
        <f>' Cobas assays'!F64</f>
        <v>0</v>
      </c>
      <c r="L74" s="101">
        <v>7.0999999999999994E-2</v>
      </c>
      <c r="M74" s="170" t="s">
        <v>1322</v>
      </c>
      <c r="N74" s="101" t="e">
        <f t="shared" si="12"/>
        <v>#DIV/0!</v>
      </c>
      <c r="O74" s="149" t="e">
        <f t="shared" si="13"/>
        <v>#DIV/0!</v>
      </c>
      <c r="P74" s="149"/>
      <c r="Q74" s="100" t="e">
        <f t="shared" si="14"/>
        <v>#DIV/0!</v>
      </c>
      <c r="R74" s="100">
        <v>0.55600000000000005</v>
      </c>
      <c r="S74" s="101">
        <v>0.127</v>
      </c>
      <c r="T74" s="101">
        <v>3.2000000000000001E-2</v>
      </c>
      <c r="U74" s="170" t="s">
        <v>1322</v>
      </c>
      <c r="V74" s="167" t="e">
        <f t="shared" si="5"/>
        <v>#DIV/0!</v>
      </c>
      <c r="W74" s="167">
        <f t="shared" si="15"/>
        <v>0.22841726618705036</v>
      </c>
      <c r="X74" s="101" t="e">
        <f t="shared" si="16"/>
        <v>#DIV/0!</v>
      </c>
      <c r="Y74" s="101" t="e">
        <f t="shared" si="17"/>
        <v>#DIV/0!</v>
      </c>
      <c r="Z74" s="101" t="e">
        <f t="shared" si="18"/>
        <v>#DIV/0!</v>
      </c>
      <c r="AA74" s="102" t="e">
        <f t="shared" si="19"/>
        <v>#DIV/0!</v>
      </c>
      <c r="AB74" s="198"/>
      <c r="AC74" s="378"/>
      <c r="AD74" s="375"/>
      <c r="AE74" s="375"/>
      <c r="AI74" s="89">
        <v>1.414E-2</v>
      </c>
    </row>
    <row r="75" spans="1:35" ht="15" customHeight="1" x14ac:dyDescent="0.25">
      <c r="A75" s="98">
        <f>' Cobas assays'!A65</f>
        <v>0</v>
      </c>
      <c r="B75" s="180" t="s">
        <v>808</v>
      </c>
      <c r="C75" s="99">
        <f>' Cobas assays'!C65</f>
        <v>0</v>
      </c>
      <c r="D75" s="99">
        <f>' Cobas assays'!D65</f>
        <v>0</v>
      </c>
      <c r="E75" s="178">
        <v>0.124</v>
      </c>
      <c r="F75" s="101" t="e">
        <f t="shared" si="0"/>
        <v>#DIV/0!</v>
      </c>
      <c r="G75" s="149" t="e">
        <f t="shared" si="11"/>
        <v>#DIV/0!</v>
      </c>
      <c r="H75" s="99">
        <f>' Cobas assays'!N65</f>
        <v>0</v>
      </c>
      <c r="I75" s="99">
        <f>' Cobas assays'!K65</f>
        <v>0</v>
      </c>
      <c r="J75" s="99">
        <f>' Cobas assays'!L65</f>
        <v>0</v>
      </c>
      <c r="K75" s="99">
        <f>' Cobas assays'!F65</f>
        <v>0</v>
      </c>
      <c r="L75" s="101">
        <v>7.0999999999999994E-2</v>
      </c>
      <c r="M75" s="170" t="s">
        <v>1322</v>
      </c>
      <c r="N75" s="101" t="e">
        <f t="shared" si="12"/>
        <v>#DIV/0!</v>
      </c>
      <c r="O75" s="149" t="e">
        <f t="shared" si="13"/>
        <v>#DIV/0!</v>
      </c>
      <c r="P75" s="149"/>
      <c r="Q75" s="100" t="e">
        <f t="shared" si="14"/>
        <v>#DIV/0!</v>
      </c>
      <c r="R75" s="100">
        <v>0.55600000000000005</v>
      </c>
      <c r="S75" s="101">
        <v>0.127</v>
      </c>
      <c r="T75" s="101">
        <v>3.2000000000000001E-2</v>
      </c>
      <c r="U75" s="170" t="s">
        <v>1322</v>
      </c>
      <c r="V75" s="167" t="e">
        <f t="shared" si="5"/>
        <v>#DIV/0!</v>
      </c>
      <c r="W75" s="167">
        <f t="shared" si="15"/>
        <v>0.22841726618705036</v>
      </c>
      <c r="X75" s="101" t="e">
        <f t="shared" si="16"/>
        <v>#DIV/0!</v>
      </c>
      <c r="Y75" s="101" t="e">
        <f t="shared" si="17"/>
        <v>#DIV/0!</v>
      </c>
      <c r="Z75" s="101" t="e">
        <f t="shared" si="18"/>
        <v>#DIV/0!</v>
      </c>
      <c r="AA75" s="102" t="e">
        <f t="shared" si="19"/>
        <v>#DIV/0!</v>
      </c>
      <c r="AB75" s="198"/>
      <c r="AC75" s="378"/>
      <c r="AD75" s="375"/>
      <c r="AE75" s="375"/>
      <c r="AI75" s="89">
        <v>2.069E-2</v>
      </c>
    </row>
    <row r="76" spans="1:35" ht="15" customHeight="1" x14ac:dyDescent="0.25">
      <c r="A76" s="98">
        <f>' Cobas assays'!A66</f>
        <v>0</v>
      </c>
      <c r="B76" s="180" t="s">
        <v>817</v>
      </c>
      <c r="C76" s="99">
        <f>' Cobas assays'!C66</f>
        <v>0</v>
      </c>
      <c r="D76" s="99">
        <f>' Cobas assays'!D66</f>
        <v>0</v>
      </c>
      <c r="E76" s="178">
        <v>0.05</v>
      </c>
      <c r="F76" s="101" t="e">
        <f t="shared" si="0"/>
        <v>#DIV/0!</v>
      </c>
      <c r="G76" s="149" t="e">
        <f t="shared" si="11"/>
        <v>#DIV/0!</v>
      </c>
      <c r="H76" s="99">
        <f>' Cobas assays'!N66</f>
        <v>0</v>
      </c>
      <c r="I76" s="99">
        <f>' Cobas assays'!K66</f>
        <v>0</v>
      </c>
      <c r="J76" s="99">
        <f>' Cobas assays'!L66</f>
        <v>0</v>
      </c>
      <c r="K76" s="99">
        <f>' Cobas assays'!F66</f>
        <v>0</v>
      </c>
      <c r="L76" s="101">
        <v>7.0000000000000001E-3</v>
      </c>
      <c r="M76" s="170" t="s">
        <v>1338</v>
      </c>
      <c r="N76" s="101" t="e">
        <f t="shared" si="12"/>
        <v>#DIV/0!</v>
      </c>
      <c r="O76" s="149" t="e">
        <f t="shared" si="13"/>
        <v>#DIV/0!</v>
      </c>
      <c r="P76" s="149"/>
      <c r="Q76" s="100" t="e">
        <f t="shared" si="14"/>
        <v>#DIV/0!</v>
      </c>
      <c r="R76" s="100">
        <v>1.4999999999999999E-2</v>
      </c>
      <c r="S76" s="101">
        <v>1.2E-2</v>
      </c>
      <c r="T76" s="101">
        <v>8.9999999999999993E-3</v>
      </c>
      <c r="U76" s="170" t="s">
        <v>1338</v>
      </c>
      <c r="V76" s="167" t="e">
        <f t="shared" si="5"/>
        <v>#DIV/0!</v>
      </c>
      <c r="W76" s="167">
        <f t="shared" si="15"/>
        <v>0.8</v>
      </c>
      <c r="X76" s="101" t="e">
        <f t="shared" si="16"/>
        <v>#DIV/0!</v>
      </c>
      <c r="Y76" s="101" t="e">
        <f t="shared" si="17"/>
        <v>#DIV/0!</v>
      </c>
      <c r="Z76" s="101" t="e">
        <f t="shared" si="18"/>
        <v>#DIV/0!</v>
      </c>
      <c r="AA76" s="102" t="e">
        <f t="shared" si="19"/>
        <v>#DIV/0!</v>
      </c>
      <c r="AB76" s="198"/>
      <c r="AC76" s="378"/>
      <c r="AD76" s="375"/>
      <c r="AE76" s="375"/>
      <c r="AI76" s="89">
        <v>1.754E-2</v>
      </c>
    </row>
    <row r="77" spans="1:35" ht="15" customHeight="1" x14ac:dyDescent="0.25">
      <c r="A77" s="98">
        <f>' Cobas assays'!A67</f>
        <v>0</v>
      </c>
      <c r="B77" s="180" t="s">
        <v>817</v>
      </c>
      <c r="C77" s="99">
        <f>' Cobas assays'!C67</f>
        <v>0</v>
      </c>
      <c r="D77" s="99">
        <f>' Cobas assays'!D67</f>
        <v>0</v>
      </c>
      <c r="E77" s="178">
        <v>0.05</v>
      </c>
      <c r="F77" s="101" t="e">
        <f t="shared" ref="F77:F140" si="20">1.65*(Q77)+N77</f>
        <v>#DIV/0!</v>
      </c>
      <c r="G77" s="149" t="e">
        <f t="shared" ref="G77:G108" si="21">(E77-N77)/Q77</f>
        <v>#DIV/0!</v>
      </c>
      <c r="H77" s="99">
        <f>' Cobas assays'!N67</f>
        <v>0</v>
      </c>
      <c r="I77" s="99">
        <f>' Cobas assays'!K67</f>
        <v>0</v>
      </c>
      <c r="J77" s="99">
        <f>' Cobas assays'!L67</f>
        <v>0</v>
      </c>
      <c r="K77" s="99">
        <f>' Cobas assays'!F67</f>
        <v>0</v>
      </c>
      <c r="L77" s="101">
        <v>7.0000000000000001E-3</v>
      </c>
      <c r="M77" s="170" t="s">
        <v>1338</v>
      </c>
      <c r="N77" s="101" t="e">
        <f t="shared" ref="N77:N108" si="22">ABS((I77-K77)/K77)</f>
        <v>#DIV/0!</v>
      </c>
      <c r="O77" s="149" t="e">
        <f t="shared" ref="O77:O108" si="23">N77/(SQRT(POWER(S77,2)+POWER(R77,2)))</f>
        <v>#DIV/0!</v>
      </c>
      <c r="P77" s="149"/>
      <c r="Q77" s="100" t="e">
        <f t="shared" ref="Q77:Q108" si="24">(J77/I77)</f>
        <v>#DIV/0!</v>
      </c>
      <c r="R77" s="100">
        <v>1.4999999999999999E-2</v>
      </c>
      <c r="S77" s="101">
        <v>1.2E-2</v>
      </c>
      <c r="T77" s="101">
        <v>8.9999999999999993E-3</v>
      </c>
      <c r="U77" s="170" t="s">
        <v>1338</v>
      </c>
      <c r="V77" s="167" t="e">
        <f t="shared" ref="V77:V140" si="25">IF(G77&gt;5,"Sigma &gt;5",N77/(1.5*Q77))</f>
        <v>#DIV/0!</v>
      </c>
      <c r="W77" s="167">
        <f t="shared" ref="W77:W108" si="26">S77/R77</f>
        <v>0.8</v>
      </c>
      <c r="X77" s="101" t="e">
        <f t="shared" ref="X77:X108" si="27">SQRT(POWER(Q77,2)+POWER(S77,2))*SQRT(2)*$X$8</f>
        <v>#DIV/0!</v>
      </c>
      <c r="Y77" s="101" t="e">
        <f t="shared" ref="Y77:Y108" si="28">SQRT(Q77^2+S77^2)</f>
        <v>#DIV/0!</v>
      </c>
      <c r="Z77" s="101" t="e">
        <f t="shared" ref="Z77:Z108" si="29">$Z$8*Y77</f>
        <v>#DIV/0!</v>
      </c>
      <c r="AA77" s="102" t="e">
        <f t="shared" ref="AA77:AA108" si="30">Q77/S77</f>
        <v>#DIV/0!</v>
      </c>
      <c r="AB77" s="198"/>
      <c r="AC77" s="378"/>
      <c r="AD77" s="375"/>
      <c r="AE77" s="375"/>
      <c r="AI77" s="89">
        <v>1.6129999999999999E-2</v>
      </c>
    </row>
    <row r="78" spans="1:35" ht="15" customHeight="1" x14ac:dyDescent="0.25">
      <c r="A78" s="98">
        <f>' Cobas assays'!A68</f>
        <v>0</v>
      </c>
      <c r="B78" s="180" t="s">
        <v>817</v>
      </c>
      <c r="C78" s="99">
        <f>' Cobas assays'!C68</f>
        <v>0</v>
      </c>
      <c r="D78" s="99">
        <f>' Cobas assays'!D68</f>
        <v>0</v>
      </c>
      <c r="E78" s="178">
        <v>0.05</v>
      </c>
      <c r="F78" s="101" t="e">
        <f t="shared" si="20"/>
        <v>#DIV/0!</v>
      </c>
      <c r="G78" s="149" t="e">
        <f t="shared" si="21"/>
        <v>#DIV/0!</v>
      </c>
      <c r="H78" s="99">
        <f>' Cobas assays'!N68</f>
        <v>0</v>
      </c>
      <c r="I78" s="99">
        <f>' Cobas assays'!K68</f>
        <v>0</v>
      </c>
      <c r="J78" s="99">
        <f>' Cobas assays'!L68</f>
        <v>0</v>
      </c>
      <c r="K78" s="99">
        <f>' Cobas assays'!F68</f>
        <v>0</v>
      </c>
      <c r="L78" s="101">
        <v>7.0000000000000001E-3</v>
      </c>
      <c r="M78" s="170" t="s">
        <v>1338</v>
      </c>
      <c r="N78" s="101" t="e">
        <f t="shared" si="22"/>
        <v>#DIV/0!</v>
      </c>
      <c r="O78" s="149" t="e">
        <f t="shared" si="23"/>
        <v>#DIV/0!</v>
      </c>
      <c r="P78" s="149"/>
      <c r="Q78" s="100" t="e">
        <f t="shared" si="24"/>
        <v>#DIV/0!</v>
      </c>
      <c r="R78" s="100">
        <v>1.4999999999999999E-2</v>
      </c>
      <c r="S78" s="101">
        <v>1.2E-2</v>
      </c>
      <c r="T78" s="101">
        <v>8.9999999999999993E-3</v>
      </c>
      <c r="U78" s="170" t="s">
        <v>1338</v>
      </c>
      <c r="V78" s="167" t="e">
        <f t="shared" si="25"/>
        <v>#DIV/0!</v>
      </c>
      <c r="W78" s="167">
        <f t="shared" si="26"/>
        <v>0.8</v>
      </c>
      <c r="X78" s="101" t="e">
        <f t="shared" si="27"/>
        <v>#DIV/0!</v>
      </c>
      <c r="Y78" s="101" t="e">
        <f t="shared" si="28"/>
        <v>#DIV/0!</v>
      </c>
      <c r="Z78" s="101" t="e">
        <f t="shared" si="29"/>
        <v>#DIV/0!</v>
      </c>
      <c r="AA78" s="102" t="e">
        <f t="shared" si="30"/>
        <v>#DIV/0!</v>
      </c>
      <c r="AB78" s="198"/>
      <c r="AC78" s="378"/>
      <c r="AD78" s="375"/>
      <c r="AE78" s="375"/>
      <c r="AI78" s="89">
        <v>2.7879999999999999E-2</v>
      </c>
    </row>
    <row r="79" spans="1:35" ht="15" customHeight="1" x14ac:dyDescent="0.25">
      <c r="A79" s="98">
        <f>' Cobas assays'!A69</f>
        <v>0</v>
      </c>
      <c r="B79" s="180" t="s">
        <v>817</v>
      </c>
      <c r="C79" s="99">
        <f>' Cobas assays'!C69</f>
        <v>0</v>
      </c>
      <c r="D79" s="99">
        <f>' Cobas assays'!D69</f>
        <v>0</v>
      </c>
      <c r="E79" s="178">
        <v>0.05</v>
      </c>
      <c r="F79" s="101" t="e">
        <f t="shared" si="20"/>
        <v>#DIV/0!</v>
      </c>
      <c r="G79" s="149" t="e">
        <f t="shared" si="21"/>
        <v>#DIV/0!</v>
      </c>
      <c r="H79" s="99">
        <f>' Cobas assays'!N69</f>
        <v>0</v>
      </c>
      <c r="I79" s="99">
        <f>' Cobas assays'!K69</f>
        <v>0</v>
      </c>
      <c r="J79" s="99">
        <f>' Cobas assays'!L69</f>
        <v>0</v>
      </c>
      <c r="K79" s="99">
        <f>' Cobas assays'!F69</f>
        <v>0</v>
      </c>
      <c r="L79" s="101">
        <v>7.0000000000000001E-3</v>
      </c>
      <c r="M79" s="170" t="s">
        <v>1338</v>
      </c>
      <c r="N79" s="101" t="e">
        <f t="shared" si="22"/>
        <v>#DIV/0!</v>
      </c>
      <c r="O79" s="149" t="e">
        <f t="shared" si="23"/>
        <v>#DIV/0!</v>
      </c>
      <c r="P79" s="149"/>
      <c r="Q79" s="100" t="e">
        <f t="shared" si="24"/>
        <v>#DIV/0!</v>
      </c>
      <c r="R79" s="100">
        <v>1.4999999999999999E-2</v>
      </c>
      <c r="S79" s="101">
        <v>1.2E-2</v>
      </c>
      <c r="T79" s="101">
        <v>8.9999999999999993E-3</v>
      </c>
      <c r="U79" s="170" t="s">
        <v>1338</v>
      </c>
      <c r="V79" s="167" t="e">
        <f t="shared" si="25"/>
        <v>#DIV/0!</v>
      </c>
      <c r="W79" s="167">
        <f t="shared" si="26"/>
        <v>0.8</v>
      </c>
      <c r="X79" s="101" t="e">
        <f t="shared" si="27"/>
        <v>#DIV/0!</v>
      </c>
      <c r="Y79" s="101" t="e">
        <f t="shared" si="28"/>
        <v>#DIV/0!</v>
      </c>
      <c r="Z79" s="101" t="e">
        <f t="shared" si="29"/>
        <v>#DIV/0!</v>
      </c>
      <c r="AA79" s="102" t="e">
        <f t="shared" si="30"/>
        <v>#DIV/0!</v>
      </c>
      <c r="AB79" s="198"/>
      <c r="AC79" s="378"/>
      <c r="AD79" s="375"/>
      <c r="AE79" s="375"/>
      <c r="AI79" s="89">
        <v>2.496E-2</v>
      </c>
    </row>
    <row r="80" spans="1:35" ht="15" customHeight="1" x14ac:dyDescent="0.25">
      <c r="A80" s="98">
        <f>' Cobas assays'!A70</f>
        <v>0</v>
      </c>
      <c r="B80" s="180" t="s">
        <v>1188</v>
      </c>
      <c r="C80" s="99">
        <f>' Cobas assays'!C70</f>
        <v>0</v>
      </c>
      <c r="D80" s="99">
        <f>' Cobas assays'!D70</f>
        <v>0</v>
      </c>
      <c r="E80" s="178">
        <v>0.05</v>
      </c>
      <c r="F80" s="101" t="e">
        <f t="shared" si="20"/>
        <v>#DIV/0!</v>
      </c>
      <c r="G80" s="149" t="e">
        <f t="shared" si="21"/>
        <v>#DIV/0!</v>
      </c>
      <c r="H80" s="99">
        <f>' Cobas assays'!N70</f>
        <v>0</v>
      </c>
      <c r="I80" s="99">
        <f>' Cobas assays'!K70</f>
        <v>0</v>
      </c>
      <c r="J80" s="99">
        <f>' Cobas assays'!L70</f>
        <v>0</v>
      </c>
      <c r="K80" s="99">
        <f>' Cobas assays'!F70</f>
        <v>0</v>
      </c>
      <c r="L80" s="101" t="s">
        <v>1351</v>
      </c>
      <c r="M80" s="170"/>
      <c r="N80" s="101" t="e">
        <f t="shared" si="22"/>
        <v>#DIV/0!</v>
      </c>
      <c r="O80" s="149" t="e">
        <f t="shared" si="23"/>
        <v>#DIV/0!</v>
      </c>
      <c r="P80" s="149"/>
      <c r="Q80" s="100" t="e">
        <f t="shared" si="24"/>
        <v>#DIV/0!</v>
      </c>
      <c r="R80" s="100" t="s">
        <v>1351</v>
      </c>
      <c r="S80" s="101">
        <v>1.2E-2</v>
      </c>
      <c r="T80" s="101" t="s">
        <v>1351</v>
      </c>
      <c r="U80" s="170"/>
      <c r="V80" s="167" t="e">
        <f t="shared" si="25"/>
        <v>#DIV/0!</v>
      </c>
      <c r="W80" s="167" t="e">
        <f t="shared" si="26"/>
        <v>#VALUE!</v>
      </c>
      <c r="X80" s="101" t="e">
        <f t="shared" si="27"/>
        <v>#DIV/0!</v>
      </c>
      <c r="Y80" s="101" t="e">
        <f t="shared" si="28"/>
        <v>#DIV/0!</v>
      </c>
      <c r="Z80" s="101" t="e">
        <f t="shared" si="29"/>
        <v>#DIV/0!</v>
      </c>
      <c r="AA80" s="102" t="e">
        <f t="shared" si="30"/>
        <v>#DIV/0!</v>
      </c>
      <c r="AB80" s="198"/>
      <c r="AC80" s="378"/>
      <c r="AD80" s="375"/>
      <c r="AE80" s="375"/>
      <c r="AF80" s="103"/>
      <c r="AI80" s="89">
        <v>1.763E-2</v>
      </c>
    </row>
    <row r="81" spans="1:35" ht="15" customHeight="1" x14ac:dyDescent="0.25">
      <c r="A81" s="98">
        <f>' Cobas assays'!A71</f>
        <v>0</v>
      </c>
      <c r="B81" s="180" t="s">
        <v>1188</v>
      </c>
      <c r="C81" s="99">
        <f>' Cobas assays'!C71</f>
        <v>0</v>
      </c>
      <c r="D81" s="99">
        <f>' Cobas assays'!D71</f>
        <v>0</v>
      </c>
      <c r="E81" s="178">
        <v>0.05</v>
      </c>
      <c r="F81" s="101" t="e">
        <f t="shared" si="20"/>
        <v>#DIV/0!</v>
      </c>
      <c r="G81" s="149" t="e">
        <f t="shared" si="21"/>
        <v>#DIV/0!</v>
      </c>
      <c r="H81" s="99">
        <f>' Cobas assays'!N71</f>
        <v>0</v>
      </c>
      <c r="I81" s="99">
        <f>' Cobas assays'!K71</f>
        <v>0</v>
      </c>
      <c r="J81" s="99">
        <f>' Cobas assays'!L71</f>
        <v>0</v>
      </c>
      <c r="K81" s="99">
        <f>' Cobas assays'!F71</f>
        <v>0</v>
      </c>
      <c r="L81" s="101" t="s">
        <v>1351</v>
      </c>
      <c r="M81" s="170"/>
      <c r="N81" s="101" t="e">
        <f t="shared" si="22"/>
        <v>#DIV/0!</v>
      </c>
      <c r="O81" s="149" t="e">
        <f t="shared" si="23"/>
        <v>#DIV/0!</v>
      </c>
      <c r="P81" s="149"/>
      <c r="Q81" s="100" t="e">
        <f t="shared" si="24"/>
        <v>#DIV/0!</v>
      </c>
      <c r="R81" s="100" t="s">
        <v>1351</v>
      </c>
      <c r="S81" s="101">
        <v>1.2E-2</v>
      </c>
      <c r="T81" s="101" t="s">
        <v>1351</v>
      </c>
      <c r="U81" s="170"/>
      <c r="V81" s="167" t="e">
        <f t="shared" si="25"/>
        <v>#DIV/0!</v>
      </c>
      <c r="W81" s="167" t="e">
        <f t="shared" si="26"/>
        <v>#VALUE!</v>
      </c>
      <c r="X81" s="101" t="e">
        <f t="shared" si="27"/>
        <v>#DIV/0!</v>
      </c>
      <c r="Y81" s="101" t="e">
        <f t="shared" si="28"/>
        <v>#DIV/0!</v>
      </c>
      <c r="Z81" s="101" t="e">
        <f t="shared" si="29"/>
        <v>#DIV/0!</v>
      </c>
      <c r="AA81" s="102" t="e">
        <f t="shared" si="30"/>
        <v>#DIV/0!</v>
      </c>
      <c r="AB81" s="198"/>
      <c r="AC81" s="378"/>
      <c r="AD81" s="375"/>
      <c r="AE81" s="375"/>
      <c r="AF81" s="103"/>
      <c r="AI81" s="89">
        <v>1.2149999999999999E-2</v>
      </c>
    </row>
    <row r="82" spans="1:35" ht="15" customHeight="1" x14ac:dyDescent="0.25">
      <c r="A82" s="98">
        <f>' Cobas assays'!A72</f>
        <v>0</v>
      </c>
      <c r="B82" s="48" t="s">
        <v>829</v>
      </c>
      <c r="C82" s="99">
        <f>' Cobas assays'!C72</f>
        <v>0</v>
      </c>
      <c r="D82" s="99">
        <f>' Cobas assays'!D72</f>
        <v>0</v>
      </c>
      <c r="E82" s="178">
        <v>8.4000000000000005E-2</v>
      </c>
      <c r="F82" s="101" t="e">
        <f t="shared" si="20"/>
        <v>#DIV/0!</v>
      </c>
      <c r="G82" s="149" t="e">
        <f t="shared" si="21"/>
        <v>#DIV/0!</v>
      </c>
      <c r="H82" s="99">
        <f>' Cobas assays'!N72</f>
        <v>0</v>
      </c>
      <c r="I82" s="99">
        <f>' Cobas assays'!K72</f>
        <v>0</v>
      </c>
      <c r="J82" s="99">
        <f>' Cobas assays'!L72</f>
        <v>0</v>
      </c>
      <c r="K82" s="99">
        <f>' Cobas assays'!F72</f>
        <v>0</v>
      </c>
      <c r="L82" s="101">
        <v>4.1000000000000002E-2</v>
      </c>
      <c r="M82" s="170" t="s">
        <v>1328</v>
      </c>
      <c r="N82" s="101" t="e">
        <f t="shared" si="22"/>
        <v>#DIV/0!</v>
      </c>
      <c r="O82" s="149" t="e">
        <f t="shared" si="23"/>
        <v>#DIV/0!</v>
      </c>
      <c r="P82" s="149"/>
      <c r="Q82" s="100" t="e">
        <f t="shared" si="24"/>
        <v>#DIV/0!</v>
      </c>
      <c r="R82" s="100">
        <v>0.156</v>
      </c>
      <c r="S82" s="101">
        <v>5.1999999999999998E-2</v>
      </c>
      <c r="T82" s="101">
        <v>2.5999999999999999E-2</v>
      </c>
      <c r="U82" s="170" t="s">
        <v>1328</v>
      </c>
      <c r="V82" s="167" t="e">
        <f t="shared" si="25"/>
        <v>#DIV/0!</v>
      </c>
      <c r="W82" s="167">
        <f t="shared" si="26"/>
        <v>0.33333333333333331</v>
      </c>
      <c r="X82" s="101" t="e">
        <f t="shared" si="27"/>
        <v>#DIV/0!</v>
      </c>
      <c r="Y82" s="101" t="e">
        <f t="shared" si="28"/>
        <v>#DIV/0!</v>
      </c>
      <c r="Z82" s="101" t="e">
        <f t="shared" si="29"/>
        <v>#DIV/0!</v>
      </c>
      <c r="AA82" s="102" t="e">
        <f t="shared" si="30"/>
        <v>#DIV/0!</v>
      </c>
      <c r="AB82" s="198"/>
      <c r="AC82" s="378"/>
      <c r="AD82" s="375"/>
      <c r="AE82" s="375"/>
      <c r="AI82" s="89">
        <v>1.405E-2</v>
      </c>
    </row>
    <row r="83" spans="1:35" ht="15" customHeight="1" x14ac:dyDescent="0.25">
      <c r="A83" s="98">
        <f>' Cobas assays'!A73</f>
        <v>0</v>
      </c>
      <c r="B83" s="48" t="s">
        <v>829</v>
      </c>
      <c r="C83" s="99">
        <f>' Cobas assays'!C73</f>
        <v>0</v>
      </c>
      <c r="D83" s="99">
        <f>' Cobas assays'!D73</f>
        <v>0</v>
      </c>
      <c r="E83" s="178">
        <v>8.4000000000000005E-2</v>
      </c>
      <c r="F83" s="101" t="e">
        <f t="shared" si="20"/>
        <v>#DIV/0!</v>
      </c>
      <c r="G83" s="149" t="e">
        <f t="shared" si="21"/>
        <v>#DIV/0!</v>
      </c>
      <c r="H83" s="99">
        <f>' Cobas assays'!N73</f>
        <v>0</v>
      </c>
      <c r="I83" s="99">
        <f>' Cobas assays'!K73</f>
        <v>0</v>
      </c>
      <c r="J83" s="99">
        <f>' Cobas assays'!L73</f>
        <v>0</v>
      </c>
      <c r="K83" s="99">
        <f>' Cobas assays'!F73</f>
        <v>0</v>
      </c>
      <c r="L83" s="101">
        <v>4.1000000000000002E-2</v>
      </c>
      <c r="M83" s="170" t="s">
        <v>1328</v>
      </c>
      <c r="N83" s="101" t="e">
        <f t="shared" si="22"/>
        <v>#DIV/0!</v>
      </c>
      <c r="O83" s="149" t="e">
        <f t="shared" si="23"/>
        <v>#DIV/0!</v>
      </c>
      <c r="P83" s="149"/>
      <c r="Q83" s="100" t="e">
        <f t="shared" si="24"/>
        <v>#DIV/0!</v>
      </c>
      <c r="R83" s="100">
        <v>0.156</v>
      </c>
      <c r="S83" s="101">
        <v>5.1999999999999998E-2</v>
      </c>
      <c r="T83" s="101" t="s">
        <v>1354</v>
      </c>
      <c r="U83" s="170" t="s">
        <v>1328</v>
      </c>
      <c r="V83" s="167" t="e">
        <f t="shared" si="25"/>
        <v>#DIV/0!</v>
      </c>
      <c r="W83" s="167">
        <f t="shared" si="26"/>
        <v>0.33333333333333331</v>
      </c>
      <c r="X83" s="101" t="e">
        <f t="shared" si="27"/>
        <v>#DIV/0!</v>
      </c>
      <c r="Y83" s="101" t="e">
        <f t="shared" si="28"/>
        <v>#DIV/0!</v>
      </c>
      <c r="Z83" s="101" t="e">
        <f t="shared" si="29"/>
        <v>#DIV/0!</v>
      </c>
      <c r="AA83" s="102" t="e">
        <f t="shared" si="30"/>
        <v>#DIV/0!</v>
      </c>
      <c r="AB83" s="198"/>
      <c r="AC83" s="378"/>
      <c r="AD83" s="375"/>
      <c r="AE83" s="375"/>
      <c r="AI83" s="89">
        <v>1.7239999999999998E-2</v>
      </c>
    </row>
    <row r="84" spans="1:35" ht="15" customHeight="1" x14ac:dyDescent="0.25">
      <c r="A84" s="98">
        <f>' Cobas assays'!A74</f>
        <v>0</v>
      </c>
      <c r="B84" s="207" t="s">
        <v>836</v>
      </c>
      <c r="C84" s="99">
        <f>' Cobas assays'!C74</f>
        <v>0</v>
      </c>
      <c r="D84" s="99">
        <f>' Cobas assays'!D74</f>
        <v>0</v>
      </c>
      <c r="E84" s="178">
        <v>0.08</v>
      </c>
      <c r="F84" s="101" t="e">
        <f t="shared" si="20"/>
        <v>#DIV/0!</v>
      </c>
      <c r="G84" s="149" t="e">
        <f t="shared" si="21"/>
        <v>#DIV/0!</v>
      </c>
      <c r="H84" s="99">
        <f>' Cobas assays'!N74</f>
        <v>0</v>
      </c>
      <c r="I84" s="99">
        <f>' Cobas assays'!K74</f>
        <v>0</v>
      </c>
      <c r="J84" s="99">
        <f>' Cobas assays'!L74</f>
        <v>0</v>
      </c>
      <c r="K84" s="99">
        <f>' Cobas assays'!F74</f>
        <v>0</v>
      </c>
      <c r="L84" s="101">
        <v>4.2999999999999997E-2</v>
      </c>
      <c r="M84" s="170" t="s">
        <v>1322</v>
      </c>
      <c r="N84" s="101" t="e">
        <f t="shared" si="22"/>
        <v>#DIV/0!</v>
      </c>
      <c r="O84" s="149" t="e">
        <f t="shared" si="23"/>
        <v>#DIV/0!</v>
      </c>
      <c r="P84" s="149"/>
      <c r="Q84" s="100" t="e">
        <f t="shared" si="24"/>
        <v>#DIV/0!</v>
      </c>
      <c r="R84" s="100">
        <v>0.33400000000000002</v>
      </c>
      <c r="S84" s="101">
        <v>8.8999999999999996E-2</v>
      </c>
      <c r="T84" s="101">
        <v>4.4999999999999998E-2</v>
      </c>
      <c r="U84" s="170" t="s">
        <v>1322</v>
      </c>
      <c r="V84" s="167" t="e">
        <f t="shared" si="25"/>
        <v>#DIV/0!</v>
      </c>
      <c r="W84" s="167">
        <f t="shared" si="26"/>
        <v>0.26646706586826346</v>
      </c>
      <c r="X84" s="101" t="e">
        <f t="shared" si="27"/>
        <v>#DIV/0!</v>
      </c>
      <c r="Y84" s="101" t="e">
        <f t="shared" si="28"/>
        <v>#DIV/0!</v>
      </c>
      <c r="Z84" s="101" t="e">
        <f t="shared" si="29"/>
        <v>#DIV/0!</v>
      </c>
      <c r="AA84" s="102" t="e">
        <f t="shared" si="30"/>
        <v>#DIV/0!</v>
      </c>
      <c r="AB84" s="198"/>
      <c r="AC84" s="378"/>
      <c r="AD84" s="375"/>
      <c r="AE84" s="375"/>
      <c r="AF84" s="103"/>
      <c r="AI84" s="89">
        <v>2.181E-2</v>
      </c>
    </row>
    <row r="85" spans="1:35" ht="15" customHeight="1" x14ac:dyDescent="0.25">
      <c r="A85" s="98">
        <f>' Cobas assays'!A75</f>
        <v>0</v>
      </c>
      <c r="B85" s="180" t="s">
        <v>836</v>
      </c>
      <c r="C85" s="99">
        <f>' Cobas assays'!C75</f>
        <v>0</v>
      </c>
      <c r="D85" s="99">
        <f>' Cobas assays'!D75</f>
        <v>0</v>
      </c>
      <c r="E85" s="178">
        <v>0.08</v>
      </c>
      <c r="F85" s="101" t="e">
        <f t="shared" si="20"/>
        <v>#DIV/0!</v>
      </c>
      <c r="G85" s="149" t="e">
        <f t="shared" si="21"/>
        <v>#DIV/0!</v>
      </c>
      <c r="H85" s="99">
        <f>' Cobas assays'!N75</f>
        <v>0</v>
      </c>
      <c r="I85" s="99">
        <f>' Cobas assays'!K75</f>
        <v>0</v>
      </c>
      <c r="J85" s="99">
        <f>' Cobas assays'!L75</f>
        <v>0</v>
      </c>
      <c r="K85" s="99">
        <f>' Cobas assays'!F75</f>
        <v>0</v>
      </c>
      <c r="L85" s="101">
        <v>4.2999999999999997E-2</v>
      </c>
      <c r="M85" s="170" t="s">
        <v>1322</v>
      </c>
      <c r="N85" s="101" t="e">
        <f t="shared" si="22"/>
        <v>#DIV/0!</v>
      </c>
      <c r="O85" s="149" t="e">
        <f t="shared" si="23"/>
        <v>#DIV/0!</v>
      </c>
      <c r="P85" s="149"/>
      <c r="Q85" s="100" t="e">
        <f t="shared" si="24"/>
        <v>#DIV/0!</v>
      </c>
      <c r="R85" s="100">
        <v>0.33400000000000002</v>
      </c>
      <c r="S85" s="101">
        <v>8.8999999999999996E-2</v>
      </c>
      <c r="T85" s="101">
        <v>4.4999999999999998E-2</v>
      </c>
      <c r="U85" s="170" t="s">
        <v>1322</v>
      </c>
      <c r="V85" s="167" t="e">
        <f t="shared" si="25"/>
        <v>#DIV/0!</v>
      </c>
      <c r="W85" s="167">
        <f t="shared" si="26"/>
        <v>0.26646706586826346</v>
      </c>
      <c r="X85" s="101" t="e">
        <f t="shared" si="27"/>
        <v>#DIV/0!</v>
      </c>
      <c r="Y85" s="101" t="e">
        <f t="shared" si="28"/>
        <v>#DIV/0!</v>
      </c>
      <c r="Z85" s="101" t="e">
        <f t="shared" si="29"/>
        <v>#DIV/0!</v>
      </c>
      <c r="AA85" s="102" t="e">
        <f t="shared" si="30"/>
        <v>#DIV/0!</v>
      </c>
      <c r="AB85" s="198"/>
      <c r="AC85" s="378"/>
      <c r="AD85" s="375"/>
      <c r="AE85" s="375"/>
      <c r="AI85" s="89">
        <v>1.6570000000000001E-2</v>
      </c>
    </row>
    <row r="86" spans="1:35" ht="15" customHeight="1" x14ac:dyDescent="0.25">
      <c r="A86" s="98">
        <f>' Cobas assays'!A76</f>
        <v>0</v>
      </c>
      <c r="B86" s="180" t="s">
        <v>1153</v>
      </c>
      <c r="C86" s="99">
        <f>' Cobas assays'!C76</f>
        <v>0</v>
      </c>
      <c r="D86" s="99">
        <f>' Cobas assays'!D76</f>
        <v>0</v>
      </c>
      <c r="E86" s="267">
        <v>0.44500000000000001</v>
      </c>
      <c r="F86" s="101" t="e">
        <f t="shared" si="20"/>
        <v>#DIV/0!</v>
      </c>
      <c r="G86" s="149" t="e">
        <f t="shared" si="21"/>
        <v>#DIV/0!</v>
      </c>
      <c r="H86" s="99">
        <f>' Cobas assays'!N76</f>
        <v>0</v>
      </c>
      <c r="I86" s="99">
        <f>' Cobas assays'!K76</f>
        <v>0</v>
      </c>
      <c r="J86" s="99">
        <f>' Cobas assays'!L76</f>
        <v>0</v>
      </c>
      <c r="K86" s="99">
        <f>' Cobas assays'!F76</f>
        <v>0</v>
      </c>
      <c r="L86" s="268">
        <v>0.14199999999999999</v>
      </c>
      <c r="M86" s="170" t="s">
        <v>1328</v>
      </c>
      <c r="N86" s="101" t="e">
        <f t="shared" si="22"/>
        <v>#DIV/0!</v>
      </c>
      <c r="O86" s="149" t="e">
        <f t="shared" si="23"/>
        <v>#DIV/0!</v>
      </c>
      <c r="P86" s="149"/>
      <c r="Q86" s="100" t="e">
        <f t="shared" si="24"/>
        <v>#DIV/0!</v>
      </c>
      <c r="R86" s="100">
        <v>0.432</v>
      </c>
      <c r="S86" s="101">
        <v>0.36799999999999999</v>
      </c>
      <c r="T86" s="268">
        <v>0.184</v>
      </c>
      <c r="U86" s="170" t="s">
        <v>1328</v>
      </c>
      <c r="V86" s="167" t="e">
        <f t="shared" si="25"/>
        <v>#DIV/0!</v>
      </c>
      <c r="W86" s="167">
        <f t="shared" si="26"/>
        <v>0.85185185185185186</v>
      </c>
      <c r="X86" s="101" t="e">
        <f t="shared" si="27"/>
        <v>#DIV/0!</v>
      </c>
      <c r="Y86" s="101" t="e">
        <f t="shared" si="28"/>
        <v>#DIV/0!</v>
      </c>
      <c r="Z86" s="101" t="e">
        <f t="shared" si="29"/>
        <v>#DIV/0!</v>
      </c>
      <c r="AA86" s="102" t="e">
        <f t="shared" si="30"/>
        <v>#DIV/0!</v>
      </c>
      <c r="AB86" s="198"/>
      <c r="AC86" s="378"/>
      <c r="AD86" s="375"/>
      <c r="AE86" s="375"/>
    </row>
    <row r="87" spans="1:35" ht="15" customHeight="1" x14ac:dyDescent="0.25">
      <c r="A87" s="98">
        <f>' Cobas assays'!A77</f>
        <v>0</v>
      </c>
      <c r="B87" s="180" t="s">
        <v>1153</v>
      </c>
      <c r="C87" s="99">
        <f>' Cobas assays'!C77</f>
        <v>0</v>
      </c>
      <c r="D87" s="99">
        <f>' Cobas assays'!D77</f>
        <v>0</v>
      </c>
      <c r="E87" s="267">
        <v>0.44500000000000001</v>
      </c>
      <c r="F87" s="101" t="e">
        <f t="shared" si="20"/>
        <v>#DIV/0!</v>
      </c>
      <c r="G87" s="149" t="e">
        <f t="shared" si="21"/>
        <v>#DIV/0!</v>
      </c>
      <c r="H87" s="99">
        <f>' Cobas assays'!N77</f>
        <v>0</v>
      </c>
      <c r="I87" s="99">
        <f>' Cobas assays'!K77</f>
        <v>0</v>
      </c>
      <c r="J87" s="99">
        <f>' Cobas assays'!L77</f>
        <v>0</v>
      </c>
      <c r="K87" s="99">
        <f>' Cobas assays'!F77</f>
        <v>0</v>
      </c>
      <c r="L87" s="268">
        <v>0.14199999999999999</v>
      </c>
      <c r="M87" s="170" t="s">
        <v>1328</v>
      </c>
      <c r="N87" s="101" t="e">
        <f t="shared" si="22"/>
        <v>#DIV/0!</v>
      </c>
      <c r="O87" s="149" t="e">
        <f t="shared" si="23"/>
        <v>#DIV/0!</v>
      </c>
      <c r="P87" s="149"/>
      <c r="Q87" s="100" t="e">
        <f t="shared" si="24"/>
        <v>#DIV/0!</v>
      </c>
      <c r="R87" s="100">
        <v>0.432</v>
      </c>
      <c r="S87" s="101">
        <v>0.36799999999999999</v>
      </c>
      <c r="T87" s="268">
        <v>0.184</v>
      </c>
      <c r="U87" s="170" t="s">
        <v>1328</v>
      </c>
      <c r="V87" s="167" t="e">
        <f t="shared" si="25"/>
        <v>#DIV/0!</v>
      </c>
      <c r="W87" s="167">
        <f t="shared" si="26"/>
        <v>0.85185185185185186</v>
      </c>
      <c r="X87" s="101" t="e">
        <f t="shared" si="27"/>
        <v>#DIV/0!</v>
      </c>
      <c r="Y87" s="101" t="e">
        <f t="shared" si="28"/>
        <v>#DIV/0!</v>
      </c>
      <c r="Z87" s="101" t="e">
        <f t="shared" si="29"/>
        <v>#DIV/0!</v>
      </c>
      <c r="AA87" s="102" t="e">
        <f t="shared" si="30"/>
        <v>#DIV/0!</v>
      </c>
      <c r="AB87" s="198"/>
      <c r="AC87" s="378"/>
      <c r="AD87" s="375"/>
      <c r="AE87" s="375"/>
    </row>
    <row r="88" spans="1:35" ht="15" customHeight="1" x14ac:dyDescent="0.25">
      <c r="A88" s="98">
        <f>' Cobas assays'!A78</f>
        <v>0</v>
      </c>
      <c r="B88" s="180" t="s">
        <v>1153</v>
      </c>
      <c r="C88" s="99">
        <f>' Cobas assays'!C78</f>
        <v>0</v>
      </c>
      <c r="D88" s="99">
        <f>' Cobas assays'!D78</f>
        <v>0</v>
      </c>
      <c r="E88" s="267">
        <v>0.44500000000000001</v>
      </c>
      <c r="F88" s="101" t="e">
        <f t="shared" si="20"/>
        <v>#DIV/0!</v>
      </c>
      <c r="G88" s="149" t="e">
        <f t="shared" si="21"/>
        <v>#DIV/0!</v>
      </c>
      <c r="H88" s="99">
        <f>' Cobas assays'!N78</f>
        <v>0</v>
      </c>
      <c r="I88" s="99">
        <f>' Cobas assays'!K78</f>
        <v>0</v>
      </c>
      <c r="J88" s="99">
        <f>' Cobas assays'!L78</f>
        <v>0</v>
      </c>
      <c r="K88" s="99">
        <f>' Cobas assays'!F78</f>
        <v>0</v>
      </c>
      <c r="L88" s="268">
        <v>0.14199999999999999</v>
      </c>
      <c r="M88" s="170" t="s">
        <v>1328</v>
      </c>
      <c r="N88" s="101" t="e">
        <f t="shared" si="22"/>
        <v>#DIV/0!</v>
      </c>
      <c r="O88" s="149" t="e">
        <f t="shared" si="23"/>
        <v>#DIV/0!</v>
      </c>
      <c r="P88" s="149"/>
      <c r="Q88" s="100" t="e">
        <f t="shared" si="24"/>
        <v>#DIV/0!</v>
      </c>
      <c r="R88" s="100">
        <v>0.432</v>
      </c>
      <c r="S88" s="101">
        <v>0.36799999999999999</v>
      </c>
      <c r="T88" s="268">
        <v>0.184</v>
      </c>
      <c r="U88" s="170" t="s">
        <v>1328</v>
      </c>
      <c r="V88" s="167" t="e">
        <f t="shared" si="25"/>
        <v>#DIV/0!</v>
      </c>
      <c r="W88" s="167">
        <f t="shared" si="26"/>
        <v>0.85185185185185186</v>
      </c>
      <c r="X88" s="101" t="e">
        <f t="shared" si="27"/>
        <v>#DIV/0!</v>
      </c>
      <c r="Y88" s="101" t="e">
        <f t="shared" si="28"/>
        <v>#DIV/0!</v>
      </c>
      <c r="Z88" s="101" t="e">
        <f t="shared" si="29"/>
        <v>#DIV/0!</v>
      </c>
      <c r="AA88" s="102" t="e">
        <f t="shared" si="30"/>
        <v>#DIV/0!</v>
      </c>
      <c r="AB88" s="198"/>
      <c r="AC88" s="378"/>
      <c r="AD88" s="375"/>
      <c r="AE88" s="375"/>
      <c r="AI88" s="89">
        <v>3.5450000000000002E-2</v>
      </c>
    </row>
    <row r="89" spans="1:35" ht="15" customHeight="1" x14ac:dyDescent="0.25">
      <c r="A89" s="98">
        <f>' Cobas assays'!A79</f>
        <v>0</v>
      </c>
      <c r="B89" s="180" t="s">
        <v>1153</v>
      </c>
      <c r="C89" s="99">
        <f>' Cobas assays'!C79</f>
        <v>0</v>
      </c>
      <c r="D89" s="99">
        <f>' Cobas assays'!D79</f>
        <v>0</v>
      </c>
      <c r="E89" s="267">
        <v>0.44500000000000001</v>
      </c>
      <c r="F89" s="101" t="e">
        <f t="shared" si="20"/>
        <v>#DIV/0!</v>
      </c>
      <c r="G89" s="149" t="e">
        <f t="shared" si="21"/>
        <v>#DIV/0!</v>
      </c>
      <c r="H89" s="99">
        <f>' Cobas assays'!N79</f>
        <v>0</v>
      </c>
      <c r="I89" s="99">
        <f>' Cobas assays'!K79</f>
        <v>0</v>
      </c>
      <c r="J89" s="99">
        <f>' Cobas assays'!L79</f>
        <v>0</v>
      </c>
      <c r="K89" s="99">
        <f>' Cobas assays'!F79</f>
        <v>0</v>
      </c>
      <c r="L89" s="268">
        <v>0.14199999999999999</v>
      </c>
      <c r="M89" s="170" t="s">
        <v>1328</v>
      </c>
      <c r="N89" s="101" t="e">
        <f t="shared" si="22"/>
        <v>#DIV/0!</v>
      </c>
      <c r="O89" s="149" t="e">
        <f t="shared" si="23"/>
        <v>#DIV/0!</v>
      </c>
      <c r="P89" s="149"/>
      <c r="Q89" s="100" t="e">
        <f t="shared" si="24"/>
        <v>#DIV/0!</v>
      </c>
      <c r="R89" s="100">
        <v>0.432</v>
      </c>
      <c r="S89" s="101">
        <v>0.36799999999999999</v>
      </c>
      <c r="T89" s="268">
        <v>0.184</v>
      </c>
      <c r="U89" s="170" t="s">
        <v>1328</v>
      </c>
      <c r="V89" s="167" t="e">
        <f t="shared" si="25"/>
        <v>#DIV/0!</v>
      </c>
      <c r="W89" s="167">
        <f t="shared" si="26"/>
        <v>0.85185185185185186</v>
      </c>
      <c r="X89" s="101" t="e">
        <f t="shared" si="27"/>
        <v>#DIV/0!</v>
      </c>
      <c r="Y89" s="101" t="e">
        <f t="shared" si="28"/>
        <v>#DIV/0!</v>
      </c>
      <c r="Z89" s="101" t="e">
        <f t="shared" si="29"/>
        <v>#DIV/0!</v>
      </c>
      <c r="AA89" s="102" t="e">
        <f t="shared" si="30"/>
        <v>#DIV/0!</v>
      </c>
      <c r="AB89" s="198"/>
      <c r="AC89" s="378"/>
      <c r="AD89" s="375"/>
      <c r="AE89" s="375"/>
      <c r="AI89" s="89">
        <v>2.572E-2</v>
      </c>
    </row>
    <row r="90" spans="1:35" ht="15" customHeight="1" x14ac:dyDescent="0.25">
      <c r="A90" s="98">
        <f>' Cobas assays'!A80</f>
        <v>0</v>
      </c>
      <c r="B90" s="180" t="s">
        <v>1153</v>
      </c>
      <c r="C90" s="99">
        <f>' Cobas assays'!C80</f>
        <v>0</v>
      </c>
      <c r="D90" s="99">
        <f>' Cobas assays'!D80</f>
        <v>0</v>
      </c>
      <c r="E90" s="267">
        <v>0.44500000000000001</v>
      </c>
      <c r="F90" s="101" t="e">
        <f t="shared" si="20"/>
        <v>#DIV/0!</v>
      </c>
      <c r="G90" s="149" t="e">
        <f t="shared" si="21"/>
        <v>#DIV/0!</v>
      </c>
      <c r="H90" s="99">
        <f>' Cobas assays'!N80</f>
        <v>0</v>
      </c>
      <c r="I90" s="99">
        <f>' Cobas assays'!K80</f>
        <v>0</v>
      </c>
      <c r="J90" s="99">
        <f>' Cobas assays'!L80</f>
        <v>0</v>
      </c>
      <c r="K90" s="99">
        <f>' Cobas assays'!F80</f>
        <v>0</v>
      </c>
      <c r="L90" s="268">
        <v>0.14199999999999999</v>
      </c>
      <c r="M90" s="170" t="s">
        <v>1328</v>
      </c>
      <c r="N90" s="101" t="e">
        <f t="shared" si="22"/>
        <v>#DIV/0!</v>
      </c>
      <c r="O90" s="149" t="e">
        <f t="shared" si="23"/>
        <v>#DIV/0!</v>
      </c>
      <c r="P90" s="149"/>
      <c r="Q90" s="100" t="e">
        <f t="shared" si="24"/>
        <v>#DIV/0!</v>
      </c>
      <c r="R90" s="100">
        <v>0.432</v>
      </c>
      <c r="S90" s="101">
        <v>0.36799999999999999</v>
      </c>
      <c r="T90" s="268">
        <v>0.184</v>
      </c>
      <c r="U90" s="170" t="s">
        <v>1328</v>
      </c>
      <c r="V90" s="167" t="e">
        <f t="shared" si="25"/>
        <v>#DIV/0!</v>
      </c>
      <c r="W90" s="167">
        <f t="shared" si="26"/>
        <v>0.85185185185185186</v>
      </c>
      <c r="X90" s="101" t="e">
        <f t="shared" si="27"/>
        <v>#DIV/0!</v>
      </c>
      <c r="Y90" s="101" t="e">
        <f t="shared" si="28"/>
        <v>#DIV/0!</v>
      </c>
      <c r="Z90" s="101" t="e">
        <f t="shared" si="29"/>
        <v>#DIV/0!</v>
      </c>
      <c r="AA90" s="102" t="e">
        <f t="shared" si="30"/>
        <v>#DIV/0!</v>
      </c>
      <c r="AB90" s="198"/>
      <c r="AC90" s="378"/>
      <c r="AD90" s="375"/>
      <c r="AE90" s="375"/>
      <c r="AI90" s="89">
        <v>3.0450000000000001E-2</v>
      </c>
    </row>
    <row r="91" spans="1:35" ht="15" customHeight="1" x14ac:dyDescent="0.25">
      <c r="A91" s="98">
        <f>' Cobas assays'!A81</f>
        <v>0</v>
      </c>
      <c r="B91" s="180" t="s">
        <v>1153</v>
      </c>
      <c r="C91" s="99">
        <f>' Cobas assays'!C81</f>
        <v>0</v>
      </c>
      <c r="D91" s="99">
        <f>' Cobas assays'!D81</f>
        <v>0</v>
      </c>
      <c r="E91" s="267">
        <v>0.44500000000000001</v>
      </c>
      <c r="F91" s="101" t="e">
        <f t="shared" si="20"/>
        <v>#DIV/0!</v>
      </c>
      <c r="G91" s="149" t="e">
        <f t="shared" si="21"/>
        <v>#DIV/0!</v>
      </c>
      <c r="H91" s="99">
        <f>' Cobas assays'!N81</f>
        <v>0</v>
      </c>
      <c r="I91" s="99">
        <f>' Cobas assays'!K81</f>
        <v>0</v>
      </c>
      <c r="J91" s="99">
        <f>' Cobas assays'!L81</f>
        <v>0</v>
      </c>
      <c r="K91" s="99">
        <f>' Cobas assays'!F81</f>
        <v>0</v>
      </c>
      <c r="L91" s="268">
        <v>0.14199999999999999</v>
      </c>
      <c r="M91" s="170" t="s">
        <v>1328</v>
      </c>
      <c r="N91" s="101" t="e">
        <f t="shared" si="22"/>
        <v>#DIV/0!</v>
      </c>
      <c r="O91" s="149" t="e">
        <f t="shared" si="23"/>
        <v>#DIV/0!</v>
      </c>
      <c r="P91" s="149"/>
      <c r="Q91" s="100" t="e">
        <f t="shared" si="24"/>
        <v>#DIV/0!</v>
      </c>
      <c r="R91" s="100">
        <v>0.432</v>
      </c>
      <c r="S91" s="101">
        <v>0.36799999999999999</v>
      </c>
      <c r="T91" s="268">
        <v>0.184</v>
      </c>
      <c r="U91" s="170" t="s">
        <v>1328</v>
      </c>
      <c r="V91" s="167" t="e">
        <f t="shared" si="25"/>
        <v>#DIV/0!</v>
      </c>
      <c r="W91" s="167">
        <f t="shared" si="26"/>
        <v>0.85185185185185186</v>
      </c>
      <c r="X91" s="101" t="e">
        <f t="shared" si="27"/>
        <v>#DIV/0!</v>
      </c>
      <c r="Y91" s="101" t="e">
        <f t="shared" si="28"/>
        <v>#DIV/0!</v>
      </c>
      <c r="Z91" s="101" t="e">
        <f t="shared" si="29"/>
        <v>#DIV/0!</v>
      </c>
      <c r="AA91" s="102" t="e">
        <f t="shared" si="30"/>
        <v>#DIV/0!</v>
      </c>
      <c r="AB91" s="198"/>
      <c r="AC91" s="378"/>
      <c r="AD91" s="375"/>
      <c r="AE91" s="375"/>
      <c r="AI91" s="89">
        <v>2.5600000000000001E-2</v>
      </c>
    </row>
    <row r="92" spans="1:35" ht="15" customHeight="1" x14ac:dyDescent="0.25">
      <c r="A92" s="98">
        <f>' Cobas assays'!A82</f>
        <v>0</v>
      </c>
      <c r="B92" s="180" t="s">
        <v>843</v>
      </c>
      <c r="C92" s="99">
        <f>' Cobas assays'!C82</f>
        <v>0</v>
      </c>
      <c r="D92" s="99">
        <f>' Cobas assays'!D82</f>
        <v>0</v>
      </c>
      <c r="E92" s="178">
        <v>0.114</v>
      </c>
      <c r="F92" s="101" t="e">
        <f t="shared" si="20"/>
        <v>#DIV/0!</v>
      </c>
      <c r="G92" s="149" t="e">
        <f t="shared" si="21"/>
        <v>#DIV/0!</v>
      </c>
      <c r="H92" s="99">
        <f>' Cobas assays'!N82</f>
        <v>0</v>
      </c>
      <c r="I92" s="99">
        <f>' Cobas assays'!K82</f>
        <v>0</v>
      </c>
      <c r="J92" s="99">
        <f>' Cobas assays'!L82</f>
        <v>0</v>
      </c>
      <c r="K92" s="99">
        <f>' Cobas assays'!F82</f>
        <v>0</v>
      </c>
      <c r="L92" s="101">
        <v>5.0999999999999997E-2</v>
      </c>
      <c r="M92" s="170" t="s">
        <v>1322</v>
      </c>
      <c r="N92" s="101" t="e">
        <f t="shared" si="22"/>
        <v>#DIV/0!</v>
      </c>
      <c r="O92" s="149" t="e">
        <f t="shared" si="23"/>
        <v>#DIV/0!</v>
      </c>
      <c r="P92" s="149"/>
      <c r="Q92" s="100" t="e">
        <f t="shared" si="24"/>
        <v>#DIV/0!</v>
      </c>
      <c r="R92" s="100">
        <v>0.38100000000000001</v>
      </c>
      <c r="S92" s="101">
        <v>0.152</v>
      </c>
      <c r="T92" s="101">
        <v>3.7999999999999999E-2</v>
      </c>
      <c r="U92" s="170" t="s">
        <v>1322</v>
      </c>
      <c r="V92" s="167" t="e">
        <f t="shared" si="25"/>
        <v>#DIV/0!</v>
      </c>
      <c r="W92" s="167">
        <f t="shared" si="26"/>
        <v>0.39895013123359579</v>
      </c>
      <c r="X92" s="101" t="e">
        <f t="shared" si="27"/>
        <v>#DIV/0!</v>
      </c>
      <c r="Y92" s="101" t="e">
        <f t="shared" si="28"/>
        <v>#DIV/0!</v>
      </c>
      <c r="Z92" s="101" t="e">
        <f t="shared" si="29"/>
        <v>#DIV/0!</v>
      </c>
      <c r="AA92" s="102" t="e">
        <f t="shared" si="30"/>
        <v>#DIV/0!</v>
      </c>
      <c r="AB92" s="198"/>
      <c r="AC92" s="378"/>
      <c r="AD92" s="375"/>
      <c r="AE92" s="375"/>
      <c r="AI92" s="89">
        <v>2.129E-2</v>
      </c>
    </row>
    <row r="93" spans="1:35" ht="15" customHeight="1" x14ac:dyDescent="0.25">
      <c r="A93" s="98">
        <f>' Cobas assays'!A83</f>
        <v>0</v>
      </c>
      <c r="B93" s="200" t="s">
        <v>843</v>
      </c>
      <c r="C93" s="99">
        <f>' Cobas assays'!C83</f>
        <v>0</v>
      </c>
      <c r="D93" s="99">
        <f>' Cobas assays'!D83</f>
        <v>0</v>
      </c>
      <c r="E93" s="178">
        <v>0.114</v>
      </c>
      <c r="F93" s="101" t="e">
        <f t="shared" si="20"/>
        <v>#DIV/0!</v>
      </c>
      <c r="G93" s="149" t="e">
        <f t="shared" si="21"/>
        <v>#DIV/0!</v>
      </c>
      <c r="H93" s="99">
        <f>' Cobas assays'!N83</f>
        <v>0</v>
      </c>
      <c r="I93" s="99">
        <f>' Cobas assays'!K83</f>
        <v>0</v>
      </c>
      <c r="J93" s="99">
        <f>' Cobas assays'!L83</f>
        <v>0</v>
      </c>
      <c r="K93" s="99">
        <f>' Cobas assays'!F83</f>
        <v>0</v>
      </c>
      <c r="L93" s="101">
        <v>5.0999999999999997E-2</v>
      </c>
      <c r="M93" s="170" t="s">
        <v>1322</v>
      </c>
      <c r="N93" s="101" t="e">
        <f t="shared" si="22"/>
        <v>#DIV/0!</v>
      </c>
      <c r="O93" s="149" t="e">
        <f t="shared" si="23"/>
        <v>#DIV/0!</v>
      </c>
      <c r="P93" s="149"/>
      <c r="Q93" s="100" t="e">
        <f t="shared" si="24"/>
        <v>#DIV/0!</v>
      </c>
      <c r="R93" s="100">
        <v>0.38100000000000001</v>
      </c>
      <c r="S93" s="101">
        <v>0.152</v>
      </c>
      <c r="T93" s="101">
        <v>3.7999999999999999E-2</v>
      </c>
      <c r="U93" s="170" t="s">
        <v>1322</v>
      </c>
      <c r="V93" s="167" t="e">
        <f t="shared" si="25"/>
        <v>#DIV/0!</v>
      </c>
      <c r="W93" s="167">
        <f t="shared" si="26"/>
        <v>0.39895013123359579</v>
      </c>
      <c r="X93" s="101" t="e">
        <f t="shared" si="27"/>
        <v>#DIV/0!</v>
      </c>
      <c r="Y93" s="101" t="e">
        <f t="shared" si="28"/>
        <v>#DIV/0!</v>
      </c>
      <c r="Z93" s="101" t="e">
        <f t="shared" si="29"/>
        <v>#DIV/0!</v>
      </c>
      <c r="AA93" s="102" t="e">
        <f t="shared" si="30"/>
        <v>#DIV/0!</v>
      </c>
      <c r="AB93" s="198"/>
      <c r="AC93" s="378"/>
      <c r="AD93" s="375"/>
      <c r="AE93" s="375"/>
      <c r="AI93" s="89">
        <v>2.862E-2</v>
      </c>
    </row>
    <row r="94" spans="1:35" ht="15" customHeight="1" x14ac:dyDescent="0.25">
      <c r="A94" s="98">
        <f>' Cobas assays'!A86</f>
        <v>0</v>
      </c>
      <c r="B94" s="180" t="s">
        <v>851</v>
      </c>
      <c r="C94" s="99">
        <f>' Cobas assays'!C86</f>
        <v>0</v>
      </c>
      <c r="D94" s="99">
        <f>' Cobas assays'!D86</f>
        <v>0</v>
      </c>
      <c r="E94" s="267">
        <v>0.50600000000000001</v>
      </c>
      <c r="F94" s="101" t="e">
        <f t="shared" si="20"/>
        <v>#DIV/0!</v>
      </c>
      <c r="G94" s="149" t="e">
        <f t="shared" si="21"/>
        <v>#DIV/0!</v>
      </c>
      <c r="H94" s="99">
        <f>' Cobas assays'!N86</f>
        <v>0</v>
      </c>
      <c r="I94" s="99">
        <f>' Cobas assays'!K86</f>
        <v>0</v>
      </c>
      <c r="J94" s="99">
        <f>' Cobas assays'!L86</f>
        <v>0</v>
      </c>
      <c r="K94" s="99">
        <f>' Cobas assays'!F86</f>
        <v>0</v>
      </c>
      <c r="L94" s="268">
        <v>0.22600000000000001</v>
      </c>
      <c r="M94" s="170" t="s">
        <v>1352</v>
      </c>
      <c r="N94" s="101" t="e">
        <f t="shared" si="22"/>
        <v>#DIV/0!</v>
      </c>
      <c r="O94" s="149" t="e">
        <f t="shared" si="23"/>
        <v>#DIV/0!</v>
      </c>
      <c r="P94" s="149"/>
      <c r="Q94" s="100" t="e">
        <f t="shared" si="24"/>
        <v>#DIV/0!</v>
      </c>
      <c r="R94" s="266">
        <v>0.83599999999999997</v>
      </c>
      <c r="S94" s="268">
        <v>0.34</v>
      </c>
      <c r="T94" s="268">
        <v>0.17</v>
      </c>
      <c r="U94" s="170" t="s">
        <v>1352</v>
      </c>
      <c r="V94" s="167" t="e">
        <f t="shared" si="25"/>
        <v>#DIV/0!</v>
      </c>
      <c r="W94" s="167">
        <f t="shared" si="26"/>
        <v>0.4066985645933015</v>
      </c>
      <c r="X94" s="101" t="e">
        <f t="shared" si="27"/>
        <v>#DIV/0!</v>
      </c>
      <c r="Y94" s="101" t="e">
        <f t="shared" si="28"/>
        <v>#DIV/0!</v>
      </c>
      <c r="Z94" s="101" t="e">
        <f t="shared" si="29"/>
        <v>#DIV/0!</v>
      </c>
      <c r="AA94" s="102" t="e">
        <f t="shared" si="30"/>
        <v>#DIV/0!</v>
      </c>
      <c r="AB94" s="198"/>
      <c r="AC94" s="378"/>
      <c r="AD94" s="375"/>
      <c r="AE94" s="375"/>
      <c r="AI94" s="89">
        <v>3.5770000000000003E-2</v>
      </c>
    </row>
    <row r="95" spans="1:35" ht="15" customHeight="1" x14ac:dyDescent="0.25">
      <c r="A95" s="98">
        <f>' Cobas assays'!A87</f>
        <v>0</v>
      </c>
      <c r="B95" s="180" t="s">
        <v>851</v>
      </c>
      <c r="C95" s="99">
        <f>' Cobas assays'!C87</f>
        <v>0</v>
      </c>
      <c r="D95" s="99">
        <f>' Cobas assays'!D87</f>
        <v>0</v>
      </c>
      <c r="E95" s="267">
        <v>0.50600000000000001</v>
      </c>
      <c r="F95" s="101" t="e">
        <f t="shared" si="20"/>
        <v>#DIV/0!</v>
      </c>
      <c r="G95" s="149" t="e">
        <f t="shared" si="21"/>
        <v>#DIV/0!</v>
      </c>
      <c r="H95" s="99">
        <f>' Cobas assays'!N87</f>
        <v>0</v>
      </c>
      <c r="I95" s="99">
        <f>' Cobas assays'!K87</f>
        <v>0</v>
      </c>
      <c r="J95" s="99">
        <f>' Cobas assays'!L87</f>
        <v>0</v>
      </c>
      <c r="K95" s="99">
        <f>' Cobas assays'!F87</f>
        <v>0</v>
      </c>
      <c r="L95" s="268">
        <v>0.22600000000000001</v>
      </c>
      <c r="M95" s="170" t="s">
        <v>1352</v>
      </c>
      <c r="N95" s="101" t="e">
        <f t="shared" si="22"/>
        <v>#DIV/0!</v>
      </c>
      <c r="O95" s="149" t="e">
        <f t="shared" si="23"/>
        <v>#DIV/0!</v>
      </c>
      <c r="P95" s="149"/>
      <c r="Q95" s="100" t="e">
        <f t="shared" si="24"/>
        <v>#DIV/0!</v>
      </c>
      <c r="R95" s="266">
        <v>0.83599999999999997</v>
      </c>
      <c r="S95" s="268">
        <v>0.34</v>
      </c>
      <c r="T95" s="268">
        <v>0.17</v>
      </c>
      <c r="U95" s="170" t="s">
        <v>1352</v>
      </c>
      <c r="V95" s="167" t="e">
        <f t="shared" si="25"/>
        <v>#DIV/0!</v>
      </c>
      <c r="W95" s="167">
        <f t="shared" si="26"/>
        <v>0.4066985645933015</v>
      </c>
      <c r="X95" s="101" t="e">
        <f t="shared" si="27"/>
        <v>#DIV/0!</v>
      </c>
      <c r="Y95" s="101" t="e">
        <f t="shared" si="28"/>
        <v>#DIV/0!</v>
      </c>
      <c r="Z95" s="101" t="e">
        <f t="shared" si="29"/>
        <v>#DIV/0!</v>
      </c>
      <c r="AA95" s="102" t="e">
        <f t="shared" si="30"/>
        <v>#DIV/0!</v>
      </c>
      <c r="AB95" s="198"/>
      <c r="AC95" s="378"/>
      <c r="AD95" s="375"/>
      <c r="AE95" s="375"/>
      <c r="AI95" s="89">
        <v>2.6620000000000001E-2</v>
      </c>
    </row>
    <row r="96" spans="1:35" ht="15" customHeight="1" x14ac:dyDescent="0.25">
      <c r="A96" s="98">
        <f>' Cobas assays'!A88</f>
        <v>0</v>
      </c>
      <c r="B96" s="180" t="s">
        <v>851</v>
      </c>
      <c r="C96" s="99">
        <f>' Cobas assays'!C88</f>
        <v>0</v>
      </c>
      <c r="D96" s="99">
        <f>' Cobas assays'!D88</f>
        <v>0</v>
      </c>
      <c r="E96" s="267">
        <v>0.50600000000000001</v>
      </c>
      <c r="F96" s="101" t="e">
        <f t="shared" si="20"/>
        <v>#DIV/0!</v>
      </c>
      <c r="G96" s="149" t="e">
        <f t="shared" si="21"/>
        <v>#DIV/0!</v>
      </c>
      <c r="H96" s="99">
        <f>' Cobas assays'!N88</f>
        <v>0</v>
      </c>
      <c r="I96" s="99">
        <f>' Cobas assays'!K88</f>
        <v>0</v>
      </c>
      <c r="J96" s="99">
        <f>' Cobas assays'!L88</f>
        <v>0</v>
      </c>
      <c r="K96" s="99">
        <f>' Cobas assays'!F88</f>
        <v>0</v>
      </c>
      <c r="L96" s="268">
        <v>0.22600000000000001</v>
      </c>
      <c r="M96" s="170" t="s">
        <v>1352</v>
      </c>
      <c r="N96" s="101" t="e">
        <f t="shared" si="22"/>
        <v>#DIV/0!</v>
      </c>
      <c r="O96" s="149" t="e">
        <f t="shared" si="23"/>
        <v>#DIV/0!</v>
      </c>
      <c r="P96" s="149"/>
      <c r="Q96" s="100" t="e">
        <f t="shared" si="24"/>
        <v>#DIV/0!</v>
      </c>
      <c r="R96" s="266">
        <v>0.83599999999999997</v>
      </c>
      <c r="S96" s="268">
        <v>0.34</v>
      </c>
      <c r="T96" s="268">
        <v>0.17</v>
      </c>
      <c r="U96" s="170" t="s">
        <v>1352</v>
      </c>
      <c r="V96" s="167" t="e">
        <f t="shared" si="25"/>
        <v>#DIV/0!</v>
      </c>
      <c r="W96" s="167">
        <f t="shared" si="26"/>
        <v>0.4066985645933015</v>
      </c>
      <c r="X96" s="101" t="e">
        <f t="shared" si="27"/>
        <v>#DIV/0!</v>
      </c>
      <c r="Y96" s="101" t="e">
        <f t="shared" si="28"/>
        <v>#DIV/0!</v>
      </c>
      <c r="Z96" s="101" t="e">
        <f t="shared" si="29"/>
        <v>#DIV/0!</v>
      </c>
      <c r="AA96" s="102" t="e">
        <f t="shared" si="30"/>
        <v>#DIV/0!</v>
      </c>
      <c r="AB96" s="198"/>
      <c r="AC96" s="378"/>
      <c r="AD96" s="375"/>
      <c r="AE96" s="375"/>
      <c r="AI96" s="89">
        <v>2.5780000000000001E-2</v>
      </c>
    </row>
    <row r="97" spans="1:35" ht="15" customHeight="1" x14ac:dyDescent="0.25">
      <c r="A97" s="98">
        <f>' Cobas assays'!A89</f>
        <v>0</v>
      </c>
      <c r="B97" s="180" t="s">
        <v>851</v>
      </c>
      <c r="C97" s="99">
        <f>' Cobas assays'!C89</f>
        <v>0</v>
      </c>
      <c r="D97" s="99">
        <f>' Cobas assays'!D89</f>
        <v>0</v>
      </c>
      <c r="E97" s="267">
        <v>0.50600000000000001</v>
      </c>
      <c r="F97" s="101" t="e">
        <f t="shared" si="20"/>
        <v>#DIV/0!</v>
      </c>
      <c r="G97" s="149" t="e">
        <f t="shared" si="21"/>
        <v>#DIV/0!</v>
      </c>
      <c r="H97" s="99">
        <f>' Cobas assays'!N89</f>
        <v>0</v>
      </c>
      <c r="I97" s="99">
        <f>' Cobas assays'!K89</f>
        <v>0</v>
      </c>
      <c r="J97" s="99">
        <f>' Cobas assays'!L89</f>
        <v>0</v>
      </c>
      <c r="K97" s="99">
        <f>' Cobas assays'!F89</f>
        <v>0</v>
      </c>
      <c r="L97" s="268">
        <v>0.22600000000000001</v>
      </c>
      <c r="M97" s="170" t="s">
        <v>1352</v>
      </c>
      <c r="N97" s="101" t="e">
        <f t="shared" si="22"/>
        <v>#DIV/0!</v>
      </c>
      <c r="O97" s="149" t="e">
        <f t="shared" si="23"/>
        <v>#DIV/0!</v>
      </c>
      <c r="P97" s="149"/>
      <c r="Q97" s="100" t="e">
        <f t="shared" si="24"/>
        <v>#DIV/0!</v>
      </c>
      <c r="R97" s="266">
        <v>0.83599999999999997</v>
      </c>
      <c r="S97" s="268">
        <v>0.34</v>
      </c>
      <c r="T97" s="268">
        <v>0.17</v>
      </c>
      <c r="U97" s="170" t="s">
        <v>1352</v>
      </c>
      <c r="V97" s="167" t="e">
        <f t="shared" si="25"/>
        <v>#DIV/0!</v>
      </c>
      <c r="W97" s="167">
        <f t="shared" si="26"/>
        <v>0.4066985645933015</v>
      </c>
      <c r="X97" s="101" t="e">
        <f t="shared" si="27"/>
        <v>#DIV/0!</v>
      </c>
      <c r="Y97" s="101" t="e">
        <f t="shared" si="28"/>
        <v>#DIV/0!</v>
      </c>
      <c r="Z97" s="101" t="e">
        <f t="shared" si="29"/>
        <v>#DIV/0!</v>
      </c>
      <c r="AA97" s="102" t="e">
        <f t="shared" si="30"/>
        <v>#DIV/0!</v>
      </c>
      <c r="AB97" s="198"/>
      <c r="AC97" s="378"/>
      <c r="AD97" s="375"/>
      <c r="AE97" s="375"/>
      <c r="AI97" s="89">
        <v>1.7520000000000001E-2</v>
      </c>
    </row>
    <row r="98" spans="1:35" ht="15" customHeight="1" x14ac:dyDescent="0.25">
      <c r="A98" s="98">
        <f>' Cobas assays'!A90</f>
        <v>0</v>
      </c>
      <c r="B98" s="180" t="s">
        <v>861</v>
      </c>
      <c r="C98" s="99">
        <f>' Cobas assays'!C90</f>
        <v>0</v>
      </c>
      <c r="D98" s="99">
        <f>' Cobas assays'!D90</f>
        <v>0</v>
      </c>
      <c r="E98" s="267">
        <v>0.24</v>
      </c>
      <c r="F98" s="101" t="e">
        <f t="shared" si="20"/>
        <v>#DIV/0!</v>
      </c>
      <c r="G98" s="149" t="e">
        <f t="shared" si="21"/>
        <v>#DIV/0!</v>
      </c>
      <c r="H98" s="99">
        <f>' Cobas assays'!N90</f>
        <v>0</v>
      </c>
      <c r="I98" s="99">
        <f>' Cobas assays'!K90</f>
        <v>0</v>
      </c>
      <c r="J98" s="99">
        <f>' Cobas assays'!L90</f>
        <v>0</v>
      </c>
      <c r="K98" s="99">
        <f>' Cobas assays'!F90</f>
        <v>0</v>
      </c>
      <c r="L98" s="268">
        <v>0.10199999999999999</v>
      </c>
      <c r="M98" s="170" t="s">
        <v>1352</v>
      </c>
      <c r="N98" s="101" t="e">
        <f t="shared" si="22"/>
        <v>#DIV/0!</v>
      </c>
      <c r="O98" s="149" t="e">
        <f t="shared" si="23"/>
        <v>#DIV/0!</v>
      </c>
      <c r="P98" s="149"/>
      <c r="Q98" s="100" t="e">
        <f t="shared" si="24"/>
        <v>#DIV/0!</v>
      </c>
      <c r="R98" s="266">
        <v>0.379</v>
      </c>
      <c r="S98" s="268">
        <v>0.15</v>
      </c>
      <c r="T98" s="268">
        <v>7.4999999999999997E-2</v>
      </c>
      <c r="U98" s="170" t="s">
        <v>1352</v>
      </c>
      <c r="V98" s="167" t="e">
        <f t="shared" si="25"/>
        <v>#DIV/0!</v>
      </c>
      <c r="W98" s="167">
        <f t="shared" si="26"/>
        <v>0.39577836411609496</v>
      </c>
      <c r="X98" s="101" t="e">
        <f t="shared" si="27"/>
        <v>#DIV/0!</v>
      </c>
      <c r="Y98" s="101" t="e">
        <f t="shared" si="28"/>
        <v>#DIV/0!</v>
      </c>
      <c r="Z98" s="101" t="e">
        <f t="shared" si="29"/>
        <v>#DIV/0!</v>
      </c>
      <c r="AA98" s="102" t="e">
        <f t="shared" si="30"/>
        <v>#DIV/0!</v>
      </c>
      <c r="AB98" s="198"/>
      <c r="AC98" s="378"/>
      <c r="AD98" s="375"/>
      <c r="AE98" s="375"/>
      <c r="AI98" s="89">
        <v>4.7739999999999998E-2</v>
      </c>
    </row>
    <row r="99" spans="1:35" ht="15" customHeight="1" x14ac:dyDescent="0.25">
      <c r="A99" s="98">
        <f>' Cobas assays'!A91</f>
        <v>0</v>
      </c>
      <c r="B99" s="180" t="s">
        <v>861</v>
      </c>
      <c r="C99" s="99">
        <f>' Cobas assays'!C91</f>
        <v>0</v>
      </c>
      <c r="D99" s="99">
        <f>' Cobas assays'!D91</f>
        <v>0</v>
      </c>
      <c r="E99" s="267">
        <v>0.24</v>
      </c>
      <c r="F99" s="101" t="e">
        <f t="shared" si="20"/>
        <v>#DIV/0!</v>
      </c>
      <c r="G99" s="149" t="e">
        <f t="shared" si="21"/>
        <v>#DIV/0!</v>
      </c>
      <c r="H99" s="99">
        <f>' Cobas assays'!N91</f>
        <v>0</v>
      </c>
      <c r="I99" s="99">
        <f>' Cobas assays'!K91</f>
        <v>0</v>
      </c>
      <c r="J99" s="99">
        <f>' Cobas assays'!L91</f>
        <v>0</v>
      </c>
      <c r="K99" s="99">
        <f>' Cobas assays'!F91</f>
        <v>0</v>
      </c>
      <c r="L99" s="268">
        <v>0.10199999999999999</v>
      </c>
      <c r="M99" s="170" t="s">
        <v>1352</v>
      </c>
      <c r="N99" s="101" t="e">
        <f t="shared" si="22"/>
        <v>#DIV/0!</v>
      </c>
      <c r="O99" s="149" t="e">
        <f t="shared" si="23"/>
        <v>#DIV/0!</v>
      </c>
      <c r="P99" s="149"/>
      <c r="Q99" s="100" t="e">
        <f t="shared" si="24"/>
        <v>#DIV/0!</v>
      </c>
      <c r="R99" s="266">
        <v>0.379</v>
      </c>
      <c r="S99" s="268">
        <v>0.15</v>
      </c>
      <c r="T99" s="268">
        <v>7.4999999999999997E-2</v>
      </c>
      <c r="U99" s="170" t="s">
        <v>1352</v>
      </c>
      <c r="V99" s="167" t="e">
        <f t="shared" si="25"/>
        <v>#DIV/0!</v>
      </c>
      <c r="W99" s="167">
        <f t="shared" si="26"/>
        <v>0.39577836411609496</v>
      </c>
      <c r="X99" s="101" t="e">
        <f t="shared" si="27"/>
        <v>#DIV/0!</v>
      </c>
      <c r="Y99" s="101" t="e">
        <f t="shared" si="28"/>
        <v>#DIV/0!</v>
      </c>
      <c r="Z99" s="101" t="e">
        <f t="shared" si="29"/>
        <v>#DIV/0!</v>
      </c>
      <c r="AA99" s="102" t="e">
        <f t="shared" si="30"/>
        <v>#DIV/0!</v>
      </c>
      <c r="AB99" s="198"/>
      <c r="AC99" s="378"/>
      <c r="AD99" s="375"/>
      <c r="AE99" s="375"/>
      <c r="AI99" s="89">
        <v>2.8119999999999999E-2</v>
      </c>
    </row>
    <row r="100" spans="1:35" ht="15" customHeight="1" x14ac:dyDescent="0.25">
      <c r="A100" s="98">
        <f>' Cobas assays'!A92</f>
        <v>0</v>
      </c>
      <c r="B100" s="180" t="s">
        <v>868</v>
      </c>
      <c r="C100" s="99">
        <f>' Cobas assays'!C92</f>
        <v>0</v>
      </c>
      <c r="D100" s="99">
        <f>' Cobas assays'!D92</f>
        <v>0</v>
      </c>
      <c r="E100" s="267">
        <v>0.15</v>
      </c>
      <c r="F100" s="101" t="e">
        <f t="shared" si="20"/>
        <v>#DIV/0!</v>
      </c>
      <c r="G100" s="149" t="e">
        <f t="shared" si="21"/>
        <v>#DIV/0!</v>
      </c>
      <c r="H100" s="99">
        <f>' Cobas assays'!N92</f>
        <v>0</v>
      </c>
      <c r="I100" s="99">
        <f>' Cobas assays'!K92</f>
        <v>0</v>
      </c>
      <c r="J100" s="99">
        <f>' Cobas assays'!L92</f>
        <v>0</v>
      </c>
      <c r="K100" s="99">
        <f>' Cobas assays'!F92</f>
        <v>0</v>
      </c>
      <c r="L100" s="268">
        <v>5.5E-2</v>
      </c>
      <c r="M100" s="170" t="s">
        <v>1338</v>
      </c>
      <c r="N100" s="101" t="e">
        <f t="shared" si="22"/>
        <v>#DIV/0!</v>
      </c>
      <c r="O100" s="149" t="e">
        <f t="shared" si="23"/>
        <v>#DIV/0!</v>
      </c>
      <c r="P100" s="149"/>
      <c r="Q100" s="100" t="e">
        <f t="shared" si="24"/>
        <v>#DIV/0!</v>
      </c>
      <c r="R100" s="266">
        <v>0.14099999999999999</v>
      </c>
      <c r="S100" s="268">
        <v>4.3999999999999997E-2</v>
      </c>
      <c r="T100" s="268">
        <v>3.3000000000000002E-2</v>
      </c>
      <c r="U100" s="170" t="s">
        <v>1338</v>
      </c>
      <c r="V100" s="167" t="e">
        <f t="shared" si="25"/>
        <v>#DIV/0!</v>
      </c>
      <c r="W100" s="167">
        <f t="shared" si="26"/>
        <v>0.31205673758865249</v>
      </c>
      <c r="X100" s="101" t="e">
        <f t="shared" si="27"/>
        <v>#DIV/0!</v>
      </c>
      <c r="Y100" s="101" t="e">
        <f t="shared" si="28"/>
        <v>#DIV/0!</v>
      </c>
      <c r="Z100" s="101" t="e">
        <f t="shared" si="29"/>
        <v>#DIV/0!</v>
      </c>
      <c r="AA100" s="102" t="e">
        <f t="shared" si="30"/>
        <v>#DIV/0!</v>
      </c>
      <c r="AB100" s="198"/>
      <c r="AC100" s="378"/>
      <c r="AD100" s="375"/>
      <c r="AE100" s="375"/>
      <c r="AI100" s="89">
        <v>1.376E-2</v>
      </c>
    </row>
    <row r="101" spans="1:35" ht="15" customHeight="1" x14ac:dyDescent="0.25">
      <c r="A101" s="98">
        <f>' Cobas assays'!A93</f>
        <v>0</v>
      </c>
      <c r="B101" s="180" t="s">
        <v>868</v>
      </c>
      <c r="C101" s="99">
        <f>' Cobas assays'!C93</f>
        <v>0</v>
      </c>
      <c r="D101" s="99">
        <f>' Cobas assays'!D93</f>
        <v>0</v>
      </c>
      <c r="E101" s="267">
        <v>0.15</v>
      </c>
      <c r="F101" s="101" t="e">
        <f t="shared" si="20"/>
        <v>#DIV/0!</v>
      </c>
      <c r="G101" s="149" t="e">
        <f t="shared" si="21"/>
        <v>#DIV/0!</v>
      </c>
      <c r="H101" s="99">
        <f>' Cobas assays'!N93</f>
        <v>0</v>
      </c>
      <c r="I101" s="99">
        <f>' Cobas assays'!K93</f>
        <v>0</v>
      </c>
      <c r="J101" s="99">
        <f>' Cobas assays'!L93</f>
        <v>0</v>
      </c>
      <c r="K101" s="99">
        <f>' Cobas assays'!F93</f>
        <v>0</v>
      </c>
      <c r="L101" s="268">
        <v>5.5E-2</v>
      </c>
      <c r="M101" s="170" t="s">
        <v>1338</v>
      </c>
      <c r="N101" s="101" t="e">
        <f t="shared" si="22"/>
        <v>#DIV/0!</v>
      </c>
      <c r="O101" s="149" t="e">
        <f t="shared" si="23"/>
        <v>#DIV/0!</v>
      </c>
      <c r="P101" s="149"/>
      <c r="Q101" s="100" t="e">
        <f t="shared" si="24"/>
        <v>#DIV/0!</v>
      </c>
      <c r="R101" s="266">
        <v>0.14099999999999999</v>
      </c>
      <c r="S101" s="268">
        <v>4.3999999999999997E-2</v>
      </c>
      <c r="T101" s="268">
        <v>3.3000000000000002E-2</v>
      </c>
      <c r="U101" s="170" t="s">
        <v>1338</v>
      </c>
      <c r="V101" s="167" t="e">
        <f t="shared" si="25"/>
        <v>#DIV/0!</v>
      </c>
      <c r="W101" s="167">
        <f t="shared" si="26"/>
        <v>0.31205673758865249</v>
      </c>
      <c r="X101" s="101" t="e">
        <f t="shared" si="27"/>
        <v>#DIV/0!</v>
      </c>
      <c r="Y101" s="101" t="e">
        <f t="shared" si="28"/>
        <v>#DIV/0!</v>
      </c>
      <c r="Z101" s="101" t="e">
        <f t="shared" si="29"/>
        <v>#DIV/0!</v>
      </c>
      <c r="AA101" s="102" t="e">
        <f t="shared" si="30"/>
        <v>#DIV/0!</v>
      </c>
      <c r="AB101" s="198"/>
      <c r="AC101" s="378"/>
      <c r="AD101" s="375"/>
      <c r="AE101" s="375"/>
      <c r="AI101" s="89">
        <v>1.4880000000000001E-2</v>
      </c>
    </row>
    <row r="102" spans="1:35" ht="15" customHeight="1" x14ac:dyDescent="0.25">
      <c r="A102" s="98">
        <f>' Cobas assays'!A94</f>
        <v>0</v>
      </c>
      <c r="B102" s="180" t="s">
        <v>868</v>
      </c>
      <c r="C102" s="99">
        <f>' Cobas assays'!C94</f>
        <v>0</v>
      </c>
      <c r="D102" s="99">
        <f>' Cobas assays'!D94</f>
        <v>0</v>
      </c>
      <c r="E102" s="267">
        <v>0.15</v>
      </c>
      <c r="F102" s="101" t="e">
        <f t="shared" si="20"/>
        <v>#DIV/0!</v>
      </c>
      <c r="G102" s="149" t="e">
        <f t="shared" si="21"/>
        <v>#DIV/0!</v>
      </c>
      <c r="H102" s="99">
        <f>' Cobas assays'!N94</f>
        <v>0</v>
      </c>
      <c r="I102" s="99">
        <f>' Cobas assays'!K94</f>
        <v>0</v>
      </c>
      <c r="J102" s="99">
        <f>' Cobas assays'!L94</f>
        <v>0</v>
      </c>
      <c r="K102" s="99">
        <f>' Cobas assays'!F94</f>
        <v>0</v>
      </c>
      <c r="L102" s="268">
        <v>5.5E-2</v>
      </c>
      <c r="M102" s="170" t="s">
        <v>1338</v>
      </c>
      <c r="N102" s="101" t="e">
        <f t="shared" si="22"/>
        <v>#DIV/0!</v>
      </c>
      <c r="O102" s="149" t="e">
        <f t="shared" si="23"/>
        <v>#DIV/0!</v>
      </c>
      <c r="P102" s="149"/>
      <c r="Q102" s="100" t="e">
        <f t="shared" si="24"/>
        <v>#DIV/0!</v>
      </c>
      <c r="R102" s="266">
        <v>0.14099999999999999</v>
      </c>
      <c r="S102" s="268">
        <v>4.3999999999999997E-2</v>
      </c>
      <c r="T102" s="268">
        <v>3.3000000000000002E-2</v>
      </c>
      <c r="U102" s="170" t="s">
        <v>1338</v>
      </c>
      <c r="V102" s="167" t="e">
        <f t="shared" si="25"/>
        <v>#DIV/0!</v>
      </c>
      <c r="W102" s="167">
        <f t="shared" si="26"/>
        <v>0.31205673758865249</v>
      </c>
      <c r="X102" s="101" t="e">
        <f t="shared" si="27"/>
        <v>#DIV/0!</v>
      </c>
      <c r="Y102" s="101" t="e">
        <f t="shared" si="28"/>
        <v>#DIV/0!</v>
      </c>
      <c r="Z102" s="101" t="e">
        <f t="shared" si="29"/>
        <v>#DIV/0!</v>
      </c>
      <c r="AA102" s="102" t="e">
        <f t="shared" si="30"/>
        <v>#DIV/0!</v>
      </c>
      <c r="AB102" s="198"/>
      <c r="AC102" s="378"/>
      <c r="AD102" s="375"/>
      <c r="AE102" s="375"/>
      <c r="AI102" s="89">
        <v>2.3939999999999999E-2</v>
      </c>
    </row>
    <row r="103" spans="1:35" ht="15" customHeight="1" x14ac:dyDescent="0.25">
      <c r="A103" s="98">
        <f>' Cobas assays'!A95</f>
        <v>0</v>
      </c>
      <c r="B103" s="180" t="s">
        <v>868</v>
      </c>
      <c r="C103" s="99">
        <f>' Cobas assays'!C95</f>
        <v>0</v>
      </c>
      <c r="D103" s="99">
        <f>' Cobas assays'!D95</f>
        <v>0</v>
      </c>
      <c r="E103" s="267">
        <v>0.15</v>
      </c>
      <c r="F103" s="101" t="e">
        <f t="shared" si="20"/>
        <v>#DIV/0!</v>
      </c>
      <c r="G103" s="149" t="e">
        <f t="shared" si="21"/>
        <v>#DIV/0!</v>
      </c>
      <c r="H103" s="99">
        <f>' Cobas assays'!N95</f>
        <v>0</v>
      </c>
      <c r="I103" s="99">
        <f>' Cobas assays'!K95</f>
        <v>0</v>
      </c>
      <c r="J103" s="99">
        <f>' Cobas assays'!L95</f>
        <v>0</v>
      </c>
      <c r="K103" s="99">
        <f>' Cobas assays'!F95</f>
        <v>0</v>
      </c>
      <c r="L103" s="268">
        <v>5.5E-2</v>
      </c>
      <c r="M103" s="170" t="s">
        <v>1338</v>
      </c>
      <c r="N103" s="101" t="e">
        <f t="shared" si="22"/>
        <v>#DIV/0!</v>
      </c>
      <c r="O103" s="149" t="e">
        <f t="shared" si="23"/>
        <v>#DIV/0!</v>
      </c>
      <c r="P103" s="149"/>
      <c r="Q103" s="100" t="e">
        <f t="shared" si="24"/>
        <v>#DIV/0!</v>
      </c>
      <c r="R103" s="266">
        <v>0.14099999999999999</v>
      </c>
      <c r="S103" s="268">
        <v>4.3999999999999997E-2</v>
      </c>
      <c r="T103" s="268">
        <v>3.3000000000000002E-2</v>
      </c>
      <c r="U103" s="170" t="s">
        <v>1338</v>
      </c>
      <c r="V103" s="167" t="e">
        <f t="shared" si="25"/>
        <v>#DIV/0!</v>
      </c>
      <c r="W103" s="167">
        <f t="shared" si="26"/>
        <v>0.31205673758865249</v>
      </c>
      <c r="X103" s="101" t="e">
        <f t="shared" si="27"/>
        <v>#DIV/0!</v>
      </c>
      <c r="Y103" s="101" t="e">
        <f t="shared" si="28"/>
        <v>#DIV/0!</v>
      </c>
      <c r="Z103" s="101" t="e">
        <f t="shared" si="29"/>
        <v>#DIV/0!</v>
      </c>
      <c r="AA103" s="102" t="e">
        <f t="shared" si="30"/>
        <v>#DIV/0!</v>
      </c>
      <c r="AB103" s="198"/>
      <c r="AC103" s="378"/>
      <c r="AD103" s="375"/>
      <c r="AE103" s="375"/>
      <c r="AI103" s="89">
        <v>1.9400000000000001E-2</v>
      </c>
    </row>
    <row r="104" spans="1:35" ht="15" customHeight="1" x14ac:dyDescent="0.25">
      <c r="A104" s="98">
        <f>' Cobas assays'!A96</f>
        <v>0</v>
      </c>
      <c r="B104" s="180" t="s">
        <v>1190</v>
      </c>
      <c r="C104" s="99">
        <f>' Cobas assays'!C96</f>
        <v>0</v>
      </c>
      <c r="D104" s="99">
        <f>' Cobas assays'!D96</f>
        <v>0</v>
      </c>
      <c r="E104" s="178">
        <v>0.1</v>
      </c>
      <c r="F104" s="101" t="e">
        <f t="shared" si="20"/>
        <v>#DIV/0!</v>
      </c>
      <c r="G104" s="149" t="e">
        <f t="shared" si="21"/>
        <v>#DIV/0!</v>
      </c>
      <c r="H104" s="99">
        <f>' Cobas assays'!N96</f>
        <v>0</v>
      </c>
      <c r="I104" s="99">
        <f>' Cobas assays'!K96</f>
        <v>0</v>
      </c>
      <c r="J104" s="99">
        <f>' Cobas assays'!L96</f>
        <v>0</v>
      </c>
      <c r="K104" s="99">
        <f>' Cobas assays'!F96</f>
        <v>0</v>
      </c>
      <c r="L104" s="101">
        <v>6.4000000000000001E-2</v>
      </c>
      <c r="M104" s="170" t="s">
        <v>1328</v>
      </c>
      <c r="N104" s="101" t="e">
        <f t="shared" si="22"/>
        <v>#DIV/0!</v>
      </c>
      <c r="O104" s="149" t="e">
        <f t="shared" si="23"/>
        <v>#DIV/0!</v>
      </c>
      <c r="P104" s="149"/>
      <c r="Q104" s="100" t="e">
        <f t="shared" si="24"/>
        <v>#DIV/0!</v>
      </c>
      <c r="R104" s="100">
        <v>0.23</v>
      </c>
      <c r="S104" s="101">
        <v>0.11</v>
      </c>
      <c r="T104" s="101">
        <v>5.5E-2</v>
      </c>
      <c r="U104" s="170" t="s">
        <v>1328</v>
      </c>
      <c r="V104" s="167" t="e">
        <f t="shared" si="25"/>
        <v>#DIV/0!</v>
      </c>
      <c r="W104" s="167">
        <f t="shared" si="26"/>
        <v>0.47826086956521735</v>
      </c>
      <c r="X104" s="101" t="e">
        <f t="shared" si="27"/>
        <v>#DIV/0!</v>
      </c>
      <c r="Y104" s="101" t="e">
        <f t="shared" si="28"/>
        <v>#DIV/0!</v>
      </c>
      <c r="Z104" s="101" t="e">
        <f t="shared" si="29"/>
        <v>#DIV/0!</v>
      </c>
      <c r="AA104" s="102" t="e">
        <f t="shared" si="30"/>
        <v>#DIV/0!</v>
      </c>
      <c r="AB104" s="198"/>
      <c r="AC104" s="378"/>
      <c r="AD104" s="375"/>
      <c r="AE104" s="375"/>
      <c r="AI104" s="89">
        <v>1.4579999999999999E-2</v>
      </c>
    </row>
    <row r="105" spans="1:35" ht="15" customHeight="1" x14ac:dyDescent="0.25">
      <c r="A105" s="98">
        <f>' Cobas assays'!A97</f>
        <v>0</v>
      </c>
      <c r="B105" s="180" t="s">
        <v>1190</v>
      </c>
      <c r="C105" s="99">
        <f>' Cobas assays'!C97</f>
        <v>0</v>
      </c>
      <c r="D105" s="99">
        <f>' Cobas assays'!D97</f>
        <v>0</v>
      </c>
      <c r="E105" s="178">
        <v>0.1</v>
      </c>
      <c r="F105" s="101" t="e">
        <f t="shared" si="20"/>
        <v>#DIV/0!</v>
      </c>
      <c r="G105" s="149" t="e">
        <f t="shared" si="21"/>
        <v>#DIV/0!</v>
      </c>
      <c r="H105" s="99">
        <f>' Cobas assays'!N97</f>
        <v>0</v>
      </c>
      <c r="I105" s="99">
        <f>' Cobas assays'!K97</f>
        <v>0</v>
      </c>
      <c r="J105" s="99">
        <f>' Cobas assays'!L97</f>
        <v>0</v>
      </c>
      <c r="K105" s="99">
        <f>' Cobas assays'!F97</f>
        <v>0</v>
      </c>
      <c r="L105" s="101">
        <v>6.4000000000000001E-2</v>
      </c>
      <c r="M105" s="170" t="s">
        <v>1328</v>
      </c>
      <c r="N105" s="101" t="e">
        <f t="shared" si="22"/>
        <v>#DIV/0!</v>
      </c>
      <c r="O105" s="149" t="e">
        <f t="shared" si="23"/>
        <v>#DIV/0!</v>
      </c>
      <c r="P105" s="149"/>
      <c r="Q105" s="100" t="e">
        <f t="shared" si="24"/>
        <v>#DIV/0!</v>
      </c>
      <c r="R105" s="100">
        <v>0.23</v>
      </c>
      <c r="S105" s="101">
        <v>0.11</v>
      </c>
      <c r="T105" s="101">
        <v>5.5E-2</v>
      </c>
      <c r="U105" s="170" t="s">
        <v>1328</v>
      </c>
      <c r="V105" s="167" t="e">
        <f t="shared" si="25"/>
        <v>#DIV/0!</v>
      </c>
      <c r="W105" s="167">
        <f t="shared" si="26"/>
        <v>0.47826086956521735</v>
      </c>
      <c r="X105" s="101" t="e">
        <f t="shared" si="27"/>
        <v>#DIV/0!</v>
      </c>
      <c r="Y105" s="101" t="e">
        <f t="shared" si="28"/>
        <v>#DIV/0!</v>
      </c>
      <c r="Z105" s="101" t="e">
        <f t="shared" si="29"/>
        <v>#DIV/0!</v>
      </c>
      <c r="AA105" s="102" t="e">
        <f t="shared" si="30"/>
        <v>#DIV/0!</v>
      </c>
      <c r="AB105" s="198"/>
      <c r="AC105" s="378"/>
      <c r="AD105" s="375"/>
      <c r="AE105" s="375"/>
      <c r="AI105" s="89">
        <v>2.1499999999999998E-2</v>
      </c>
    </row>
    <row r="106" spans="1:35" ht="15" customHeight="1" x14ac:dyDescent="0.25">
      <c r="A106" s="98">
        <f>' Cobas assays'!A98</f>
        <v>0</v>
      </c>
      <c r="B106" s="200" t="s">
        <v>875</v>
      </c>
      <c r="C106" s="99">
        <f>' Cobas assays'!C98</f>
        <v>0</v>
      </c>
      <c r="D106" s="99">
        <f>' Cobas assays'!D98</f>
        <v>0</v>
      </c>
      <c r="E106" s="178">
        <v>0.1308</v>
      </c>
      <c r="F106" s="101" t="e">
        <f t="shared" si="20"/>
        <v>#DIV/0!</v>
      </c>
      <c r="G106" s="149" t="e">
        <f t="shared" si="21"/>
        <v>#DIV/0!</v>
      </c>
      <c r="H106" s="99">
        <f>' Cobas assays'!N98</f>
        <v>0</v>
      </c>
      <c r="I106" s="99">
        <f>' Cobas assays'!K98</f>
        <v>0</v>
      </c>
      <c r="J106" s="99">
        <f>' Cobas assays'!L98</f>
        <v>0</v>
      </c>
      <c r="K106" s="99">
        <f>' Cobas assays'!F98</f>
        <v>0</v>
      </c>
      <c r="L106" s="101">
        <v>7.8E-2</v>
      </c>
      <c r="M106" s="170" t="s">
        <v>1328</v>
      </c>
      <c r="N106" s="101" t="e">
        <f t="shared" si="22"/>
        <v>#DIV/0!</v>
      </c>
      <c r="O106" s="149" t="e">
        <f t="shared" si="23"/>
        <v>#DIV/0!</v>
      </c>
      <c r="P106" s="149"/>
      <c r="Q106" s="100" t="e">
        <f t="shared" si="24"/>
        <v>#DIV/0!</v>
      </c>
      <c r="R106" s="100">
        <v>0.307</v>
      </c>
      <c r="S106" s="100">
        <v>6.3500000000000001E-2</v>
      </c>
      <c r="T106" s="101">
        <v>3.2000000000000001E-2</v>
      </c>
      <c r="U106" s="170" t="s">
        <v>1328</v>
      </c>
      <c r="V106" s="167" t="e">
        <f t="shared" si="25"/>
        <v>#DIV/0!</v>
      </c>
      <c r="W106" s="167">
        <f t="shared" si="26"/>
        <v>0.20684039087947884</v>
      </c>
      <c r="X106" s="101" t="e">
        <f t="shared" si="27"/>
        <v>#DIV/0!</v>
      </c>
      <c r="Y106" s="101" t="e">
        <f t="shared" si="28"/>
        <v>#DIV/0!</v>
      </c>
      <c r="Z106" s="101" t="e">
        <f t="shared" si="29"/>
        <v>#DIV/0!</v>
      </c>
      <c r="AA106" s="102" t="e">
        <f t="shared" si="30"/>
        <v>#DIV/0!</v>
      </c>
      <c r="AB106" s="198"/>
      <c r="AC106" s="378"/>
      <c r="AD106" s="375"/>
      <c r="AE106" s="375"/>
      <c r="AI106" s="89">
        <v>2.913E-2</v>
      </c>
    </row>
    <row r="107" spans="1:35" ht="15" customHeight="1" x14ac:dyDescent="0.25">
      <c r="A107" s="98">
        <f>' Cobas assays'!A99</f>
        <v>0</v>
      </c>
      <c r="B107" s="200" t="s">
        <v>875</v>
      </c>
      <c r="C107" s="99">
        <f>' Cobas assays'!C99</f>
        <v>0</v>
      </c>
      <c r="D107" s="99">
        <f>' Cobas assays'!D99</f>
        <v>0</v>
      </c>
      <c r="E107" s="178">
        <v>0.1308</v>
      </c>
      <c r="F107" s="101" t="e">
        <f t="shared" si="20"/>
        <v>#DIV/0!</v>
      </c>
      <c r="G107" s="149" t="e">
        <f t="shared" si="21"/>
        <v>#DIV/0!</v>
      </c>
      <c r="H107" s="99">
        <f>' Cobas assays'!N99</f>
        <v>0</v>
      </c>
      <c r="I107" s="99">
        <f>' Cobas assays'!K99</f>
        <v>0</v>
      </c>
      <c r="J107" s="99">
        <f>' Cobas assays'!L99</f>
        <v>0</v>
      </c>
      <c r="K107" s="99">
        <f>' Cobas assays'!F99</f>
        <v>0</v>
      </c>
      <c r="L107" s="101">
        <v>7.8E-2</v>
      </c>
      <c r="M107" s="170" t="s">
        <v>1328</v>
      </c>
      <c r="N107" s="101" t="e">
        <f t="shared" si="22"/>
        <v>#DIV/0!</v>
      </c>
      <c r="O107" s="149" t="e">
        <f t="shared" si="23"/>
        <v>#DIV/0!</v>
      </c>
      <c r="P107" s="149"/>
      <c r="Q107" s="100" t="e">
        <f t="shared" si="24"/>
        <v>#DIV/0!</v>
      </c>
      <c r="R107" s="100">
        <v>0.307</v>
      </c>
      <c r="S107" s="100">
        <v>6.3500000000000001E-2</v>
      </c>
      <c r="T107" s="101">
        <v>3.2000000000000001E-2</v>
      </c>
      <c r="U107" s="170" t="s">
        <v>1328</v>
      </c>
      <c r="V107" s="167" t="e">
        <f t="shared" si="25"/>
        <v>#DIV/0!</v>
      </c>
      <c r="W107" s="167">
        <f t="shared" si="26"/>
        <v>0.20684039087947884</v>
      </c>
      <c r="X107" s="101" t="e">
        <f t="shared" si="27"/>
        <v>#DIV/0!</v>
      </c>
      <c r="Y107" s="101" t="e">
        <f t="shared" si="28"/>
        <v>#DIV/0!</v>
      </c>
      <c r="Z107" s="101" t="e">
        <f t="shared" si="29"/>
        <v>#DIV/0!</v>
      </c>
      <c r="AA107" s="102" t="e">
        <f t="shared" si="30"/>
        <v>#DIV/0!</v>
      </c>
      <c r="AB107" s="198"/>
      <c r="AC107" s="378"/>
      <c r="AD107" s="375"/>
      <c r="AE107" s="375"/>
      <c r="AI107" s="89">
        <v>3.0519999999999999E-2</v>
      </c>
    </row>
    <row r="108" spans="1:35" ht="15" customHeight="1" x14ac:dyDescent="0.25">
      <c r="A108" s="98">
        <f>' Cobas assays'!A100</f>
        <v>0</v>
      </c>
      <c r="B108" s="207" t="s">
        <v>887</v>
      </c>
      <c r="C108" s="99">
        <f>' Cobas assays'!C100</f>
        <v>0</v>
      </c>
      <c r="D108" s="99">
        <f>' Cobas assays'!D100</f>
        <v>0</v>
      </c>
      <c r="E108" s="178">
        <v>0.16900000000000001</v>
      </c>
      <c r="F108" s="101" t="e">
        <f t="shared" si="20"/>
        <v>#DIV/0!</v>
      </c>
      <c r="G108" s="149" t="e">
        <f t="shared" si="21"/>
        <v>#DIV/0!</v>
      </c>
      <c r="H108" s="99">
        <f>' Cobas assays'!N100</f>
        <v>0</v>
      </c>
      <c r="I108" s="99">
        <f>' Cobas assays'!K100</f>
        <v>0</v>
      </c>
      <c r="J108" s="99">
        <f>' Cobas assays'!L100</f>
        <v>0</v>
      </c>
      <c r="K108" s="99">
        <f>' Cobas assays'!F100</f>
        <v>0</v>
      </c>
      <c r="L108" s="101">
        <v>5.1999999999999998E-2</v>
      </c>
      <c r="M108" s="170" t="s">
        <v>1328</v>
      </c>
      <c r="N108" s="101" t="e">
        <f t="shared" si="22"/>
        <v>#DIV/0!</v>
      </c>
      <c r="O108" s="149" t="e">
        <f t="shared" si="23"/>
        <v>#DIV/0!</v>
      </c>
      <c r="P108" s="149"/>
      <c r="Q108" s="100" t="e">
        <f t="shared" si="24"/>
        <v>#DIV/0!</v>
      </c>
      <c r="R108" s="100">
        <v>0.15</v>
      </c>
      <c r="S108" s="101">
        <v>0.14199999999999999</v>
      </c>
      <c r="T108" s="101">
        <v>7.0999999999999994E-2</v>
      </c>
      <c r="U108" s="170" t="s">
        <v>1328</v>
      </c>
      <c r="V108" s="167" t="e">
        <f t="shared" si="25"/>
        <v>#DIV/0!</v>
      </c>
      <c r="W108" s="167">
        <f t="shared" si="26"/>
        <v>0.94666666666666666</v>
      </c>
      <c r="X108" s="101" t="e">
        <f t="shared" si="27"/>
        <v>#DIV/0!</v>
      </c>
      <c r="Y108" s="101" t="e">
        <f t="shared" si="28"/>
        <v>#DIV/0!</v>
      </c>
      <c r="Z108" s="101" t="e">
        <f t="shared" si="29"/>
        <v>#DIV/0!</v>
      </c>
      <c r="AA108" s="102" t="e">
        <f t="shared" si="30"/>
        <v>#DIV/0!</v>
      </c>
      <c r="AB108" s="198"/>
      <c r="AC108" s="378"/>
      <c r="AD108" s="375"/>
      <c r="AE108" s="375"/>
      <c r="AF108" s="103"/>
      <c r="AI108" s="89">
        <v>4.1110000000000001E-2</v>
      </c>
    </row>
    <row r="109" spans="1:35" ht="15" customHeight="1" x14ac:dyDescent="0.25">
      <c r="A109" s="98">
        <f>' Cobas assays'!A101</f>
        <v>0</v>
      </c>
      <c r="B109" s="180" t="s">
        <v>887</v>
      </c>
      <c r="C109" s="99">
        <f>' Cobas assays'!C101</f>
        <v>0</v>
      </c>
      <c r="D109" s="99">
        <f>' Cobas assays'!D101</f>
        <v>0</v>
      </c>
      <c r="E109" s="178">
        <v>0.16900000000000001</v>
      </c>
      <c r="F109" s="101" t="e">
        <f t="shared" si="20"/>
        <v>#DIV/0!</v>
      </c>
      <c r="G109" s="149" t="e">
        <f t="shared" ref="G109:G135" si="31">(E109-N109)/Q109</f>
        <v>#DIV/0!</v>
      </c>
      <c r="H109" s="99">
        <f>' Cobas assays'!N101</f>
        <v>0</v>
      </c>
      <c r="I109" s="99">
        <f>' Cobas assays'!K101</f>
        <v>0</v>
      </c>
      <c r="J109" s="99">
        <f>' Cobas assays'!L101</f>
        <v>0</v>
      </c>
      <c r="K109" s="99">
        <f>' Cobas assays'!F101</f>
        <v>0</v>
      </c>
      <c r="L109" s="101">
        <v>5.1999999999999998E-2</v>
      </c>
      <c r="M109" s="170" t="s">
        <v>1328</v>
      </c>
      <c r="N109" s="101" t="e">
        <f t="shared" ref="N109:N135" si="32">ABS((I109-K109)/K109)</f>
        <v>#DIV/0!</v>
      </c>
      <c r="O109" s="149" t="e">
        <f t="shared" ref="O109:O135" si="33">N109/(SQRT(POWER(S109,2)+POWER(R109,2)))</f>
        <v>#DIV/0!</v>
      </c>
      <c r="P109" s="149"/>
      <c r="Q109" s="100" t="e">
        <f t="shared" ref="Q109:Q135" si="34">(J109/I109)</f>
        <v>#DIV/0!</v>
      </c>
      <c r="R109" s="100">
        <v>0.15</v>
      </c>
      <c r="S109" s="101">
        <v>0.14199999999999999</v>
      </c>
      <c r="T109" s="101">
        <v>7.0999999999999994E-2</v>
      </c>
      <c r="U109" s="170" t="s">
        <v>1328</v>
      </c>
      <c r="V109" s="167" t="e">
        <f t="shared" si="25"/>
        <v>#DIV/0!</v>
      </c>
      <c r="W109" s="167">
        <f t="shared" ref="W109:W135" si="35">S109/R109</f>
        <v>0.94666666666666666</v>
      </c>
      <c r="X109" s="101" t="e">
        <f t="shared" ref="X109:X135" si="36">SQRT(POWER(Q109,2)+POWER(S109,2))*SQRT(2)*$X$8</f>
        <v>#DIV/0!</v>
      </c>
      <c r="Y109" s="101" t="e">
        <f t="shared" ref="Y109:Y135" si="37">SQRT(Q109^2+S109^2)</f>
        <v>#DIV/0!</v>
      </c>
      <c r="Z109" s="101" t="e">
        <f t="shared" ref="Z109:Z135" si="38">$Z$8*Y109</f>
        <v>#DIV/0!</v>
      </c>
      <c r="AA109" s="102" t="e">
        <f t="shared" ref="AA109:AA135" si="39">Q109/S109</f>
        <v>#DIV/0!</v>
      </c>
      <c r="AB109" s="198"/>
      <c r="AC109" s="378"/>
      <c r="AD109" s="375"/>
      <c r="AE109" s="375"/>
      <c r="AI109" s="89">
        <v>4.7569999999999987E-2</v>
      </c>
    </row>
    <row r="110" spans="1:35" ht="15" customHeight="1" x14ac:dyDescent="0.25">
      <c r="A110" s="98">
        <f>' Cobas assays'!A102</f>
        <v>0</v>
      </c>
      <c r="B110" s="180" t="s">
        <v>893</v>
      </c>
      <c r="C110" s="99">
        <f>' Cobas assays'!C102</f>
        <v>0</v>
      </c>
      <c r="D110" s="99">
        <f>' Cobas assays'!D102</f>
        <v>0</v>
      </c>
      <c r="E110" s="178">
        <v>0.106</v>
      </c>
      <c r="F110" s="101" t="e">
        <f t="shared" si="20"/>
        <v>#DIV/0!</v>
      </c>
      <c r="G110" s="149" t="e">
        <f t="shared" si="31"/>
        <v>#DIV/0!</v>
      </c>
      <c r="H110" s="99">
        <f>' Cobas assays'!N102</f>
        <v>0</v>
      </c>
      <c r="I110" s="99">
        <f>' Cobas assays'!K102</f>
        <v>0</v>
      </c>
      <c r="J110" s="99">
        <f>' Cobas assays'!L102</f>
        <v>0</v>
      </c>
      <c r="K110" s="99">
        <f>' Cobas assays'!F102</f>
        <v>0</v>
      </c>
      <c r="L110" s="101">
        <v>6.0999999999999999E-2</v>
      </c>
      <c r="M110" s="170" t="s">
        <v>1322</v>
      </c>
      <c r="N110" s="101" t="e">
        <f t="shared" si="32"/>
        <v>#DIV/0!</v>
      </c>
      <c r="O110" s="149" t="e">
        <f t="shared" si="33"/>
        <v>#DIV/0!</v>
      </c>
      <c r="P110" s="149"/>
      <c r="Q110" s="100" t="e">
        <f t="shared" si="34"/>
        <v>#DIV/0!</v>
      </c>
      <c r="R110" s="100">
        <v>0.47199999999999998</v>
      </c>
      <c r="S110" s="101">
        <v>0.11</v>
      </c>
      <c r="T110" s="101">
        <v>2.8000000000000001E-2</v>
      </c>
      <c r="U110" s="170" t="s">
        <v>1322</v>
      </c>
      <c r="V110" s="167" t="e">
        <f t="shared" si="25"/>
        <v>#DIV/0!</v>
      </c>
      <c r="W110" s="167">
        <f t="shared" si="35"/>
        <v>0.23305084745762714</v>
      </c>
      <c r="X110" s="101" t="e">
        <f t="shared" si="36"/>
        <v>#DIV/0!</v>
      </c>
      <c r="Y110" s="101" t="e">
        <f t="shared" si="37"/>
        <v>#DIV/0!</v>
      </c>
      <c r="Z110" s="101" t="e">
        <f t="shared" si="38"/>
        <v>#DIV/0!</v>
      </c>
      <c r="AA110" s="102" t="e">
        <f t="shared" si="39"/>
        <v>#DIV/0!</v>
      </c>
      <c r="AB110" s="198"/>
      <c r="AC110" s="378"/>
      <c r="AD110" s="375"/>
      <c r="AE110" s="375"/>
      <c r="AI110" s="89">
        <v>2.6100000000000002E-2</v>
      </c>
    </row>
    <row r="111" spans="1:35" ht="15" customHeight="1" x14ac:dyDescent="0.25">
      <c r="A111" s="98">
        <f>' Cobas assays'!A103</f>
        <v>0</v>
      </c>
      <c r="B111" s="180" t="s">
        <v>893</v>
      </c>
      <c r="C111" s="99">
        <f>' Cobas assays'!C103</f>
        <v>0</v>
      </c>
      <c r="D111" s="99">
        <f>' Cobas assays'!D103</f>
        <v>0</v>
      </c>
      <c r="E111" s="178">
        <v>0.106</v>
      </c>
      <c r="F111" s="101" t="e">
        <f t="shared" si="20"/>
        <v>#DIV/0!</v>
      </c>
      <c r="G111" s="149" t="e">
        <f t="shared" si="31"/>
        <v>#DIV/0!</v>
      </c>
      <c r="H111" s="99">
        <f>' Cobas assays'!N103</f>
        <v>0</v>
      </c>
      <c r="I111" s="99">
        <f>' Cobas assays'!K103</f>
        <v>0</v>
      </c>
      <c r="J111" s="99">
        <f>' Cobas assays'!L103</f>
        <v>0</v>
      </c>
      <c r="K111" s="99">
        <f>' Cobas assays'!F103</f>
        <v>0</v>
      </c>
      <c r="L111" s="101">
        <v>6.0999999999999999E-2</v>
      </c>
      <c r="M111" s="170" t="s">
        <v>1322</v>
      </c>
      <c r="N111" s="101" t="e">
        <f t="shared" si="32"/>
        <v>#DIV/0!</v>
      </c>
      <c r="O111" s="149" t="e">
        <f t="shared" si="33"/>
        <v>#DIV/0!</v>
      </c>
      <c r="P111" s="149"/>
      <c r="Q111" s="100" t="e">
        <f t="shared" si="34"/>
        <v>#DIV/0!</v>
      </c>
      <c r="R111" s="100">
        <v>0.47199999999999998</v>
      </c>
      <c r="S111" s="101">
        <v>0.11</v>
      </c>
      <c r="T111" s="101">
        <v>2.8000000000000001E-2</v>
      </c>
      <c r="U111" s="170" t="s">
        <v>1322</v>
      </c>
      <c r="V111" s="167" t="e">
        <f t="shared" si="25"/>
        <v>#DIV/0!</v>
      </c>
      <c r="W111" s="167">
        <f t="shared" si="35"/>
        <v>0.23305084745762714</v>
      </c>
      <c r="X111" s="101" t="e">
        <f t="shared" si="36"/>
        <v>#DIV/0!</v>
      </c>
      <c r="Y111" s="101" t="e">
        <f t="shared" si="37"/>
        <v>#DIV/0!</v>
      </c>
      <c r="Z111" s="101" t="e">
        <f t="shared" si="38"/>
        <v>#DIV/0!</v>
      </c>
      <c r="AA111" s="102" t="e">
        <f t="shared" si="39"/>
        <v>#DIV/0!</v>
      </c>
      <c r="AB111" s="198"/>
      <c r="AC111" s="378"/>
      <c r="AD111" s="375"/>
      <c r="AE111" s="375"/>
      <c r="AI111" s="89">
        <v>2.4070000000000001E-2</v>
      </c>
    </row>
    <row r="112" spans="1:35" ht="15" customHeight="1" x14ac:dyDescent="0.25">
      <c r="A112" s="98">
        <f>' Cobas assays'!A104</f>
        <v>0</v>
      </c>
      <c r="B112" s="180" t="s">
        <v>1047</v>
      </c>
      <c r="C112" s="99">
        <f>' Cobas assays'!C104</f>
        <v>0</v>
      </c>
      <c r="D112" s="99">
        <f>' Cobas assays'!D104</f>
        <v>0</v>
      </c>
      <c r="E112" s="178">
        <v>0.15</v>
      </c>
      <c r="F112" s="101" t="e">
        <f t="shared" si="20"/>
        <v>#DIV/0!</v>
      </c>
      <c r="G112" s="149" t="e">
        <f t="shared" si="31"/>
        <v>#DIV/0!</v>
      </c>
      <c r="H112" s="99">
        <f>' Cobas assays'!N104</f>
        <v>0</v>
      </c>
      <c r="I112" s="99">
        <f>' Cobas assays'!K104</f>
        <v>0</v>
      </c>
      <c r="J112" s="99">
        <f>' Cobas assays'!L104</f>
        <v>0</v>
      </c>
      <c r="K112" s="99">
        <f>' Cobas assays'!F104</f>
        <v>0</v>
      </c>
      <c r="L112" s="101" t="s">
        <v>1351</v>
      </c>
      <c r="M112" s="170"/>
      <c r="N112" s="101" t="e">
        <f t="shared" si="32"/>
        <v>#DIV/0!</v>
      </c>
      <c r="O112" s="149" t="e">
        <f t="shared" si="33"/>
        <v>#DIV/0!</v>
      </c>
      <c r="P112" s="149"/>
      <c r="Q112" s="100" t="e">
        <f t="shared" si="34"/>
        <v>#DIV/0!</v>
      </c>
      <c r="R112" s="100">
        <v>0.46200000000000002</v>
      </c>
      <c r="S112" s="101">
        <v>7.0999999999999994E-2</v>
      </c>
      <c r="T112" s="101" t="s">
        <v>1351</v>
      </c>
      <c r="U112" s="170"/>
      <c r="V112" s="167" t="e">
        <f t="shared" si="25"/>
        <v>#DIV/0!</v>
      </c>
      <c r="W112" s="167">
        <f t="shared" si="35"/>
        <v>0.15367965367965367</v>
      </c>
      <c r="X112" s="101" t="e">
        <f t="shared" si="36"/>
        <v>#DIV/0!</v>
      </c>
      <c r="Y112" s="101" t="e">
        <f t="shared" si="37"/>
        <v>#DIV/0!</v>
      </c>
      <c r="Z112" s="101" t="e">
        <f t="shared" si="38"/>
        <v>#DIV/0!</v>
      </c>
      <c r="AA112" s="102" t="e">
        <f t="shared" si="39"/>
        <v>#DIV/0!</v>
      </c>
      <c r="AB112" s="198"/>
      <c r="AC112" s="378"/>
      <c r="AD112" s="375"/>
      <c r="AE112" s="375"/>
      <c r="AI112" s="89">
        <v>2.3910000000000001E-2</v>
      </c>
    </row>
    <row r="113" spans="1:35" ht="15" customHeight="1" x14ac:dyDescent="0.25">
      <c r="A113" s="98">
        <f>' Cobas assays'!A105</f>
        <v>0</v>
      </c>
      <c r="B113" s="180" t="s">
        <v>1047</v>
      </c>
      <c r="C113" s="99">
        <f>' Cobas assays'!C105</f>
        <v>0</v>
      </c>
      <c r="D113" s="99">
        <f>' Cobas assays'!D105</f>
        <v>0</v>
      </c>
      <c r="E113" s="178">
        <v>0.15</v>
      </c>
      <c r="F113" s="101" t="e">
        <f t="shared" si="20"/>
        <v>#DIV/0!</v>
      </c>
      <c r="G113" s="149" t="e">
        <f t="shared" si="31"/>
        <v>#DIV/0!</v>
      </c>
      <c r="H113" s="99">
        <f>' Cobas assays'!N105</f>
        <v>0</v>
      </c>
      <c r="I113" s="99">
        <f>' Cobas assays'!K105</f>
        <v>0</v>
      </c>
      <c r="J113" s="99">
        <f>' Cobas assays'!L105</f>
        <v>0</v>
      </c>
      <c r="K113" s="99">
        <f>' Cobas assays'!F105</f>
        <v>0</v>
      </c>
      <c r="L113" s="101" t="s">
        <v>1351</v>
      </c>
      <c r="M113" s="170"/>
      <c r="N113" s="101" t="e">
        <f t="shared" si="32"/>
        <v>#DIV/0!</v>
      </c>
      <c r="O113" s="149" t="e">
        <f t="shared" si="33"/>
        <v>#DIV/0!</v>
      </c>
      <c r="P113" s="149"/>
      <c r="Q113" s="100" t="e">
        <f t="shared" si="34"/>
        <v>#DIV/0!</v>
      </c>
      <c r="R113" s="100">
        <v>0.46200000000000002</v>
      </c>
      <c r="S113" s="101">
        <v>7.0999999999999994E-2</v>
      </c>
      <c r="T113" s="101" t="s">
        <v>1351</v>
      </c>
      <c r="U113" s="170"/>
      <c r="V113" s="167" t="e">
        <f t="shared" si="25"/>
        <v>#DIV/0!</v>
      </c>
      <c r="W113" s="167">
        <f t="shared" si="35"/>
        <v>0.15367965367965367</v>
      </c>
      <c r="X113" s="101" t="e">
        <f t="shared" si="36"/>
        <v>#DIV/0!</v>
      </c>
      <c r="Y113" s="101" t="e">
        <f t="shared" si="37"/>
        <v>#DIV/0!</v>
      </c>
      <c r="Z113" s="101" t="e">
        <f t="shared" si="38"/>
        <v>#DIV/0!</v>
      </c>
      <c r="AA113" s="102" t="e">
        <f t="shared" si="39"/>
        <v>#DIV/0!</v>
      </c>
      <c r="AB113" s="198"/>
      <c r="AC113" s="378"/>
      <c r="AD113" s="375"/>
      <c r="AE113" s="375"/>
      <c r="AI113" s="89">
        <v>1.915E-2</v>
      </c>
    </row>
    <row r="114" spans="1:35" ht="15" customHeight="1" x14ac:dyDescent="0.25">
      <c r="A114" s="98">
        <f>' Cobas assays'!A106</f>
        <v>0</v>
      </c>
      <c r="B114" s="200" t="s">
        <v>1093</v>
      </c>
      <c r="C114" s="99">
        <f>' Cobas assays'!C106</f>
        <v>0</v>
      </c>
      <c r="D114" s="99">
        <f>' Cobas assays'!D106</f>
        <v>0</v>
      </c>
      <c r="E114" s="178">
        <v>0.08</v>
      </c>
      <c r="F114" s="101" t="e">
        <f t="shared" si="20"/>
        <v>#DIV/0!</v>
      </c>
      <c r="G114" s="149" t="e">
        <f t="shared" si="31"/>
        <v>#DIV/0!</v>
      </c>
      <c r="H114" s="99">
        <f>' Cobas assays'!N106</f>
        <v>0</v>
      </c>
      <c r="I114" s="99">
        <f>' Cobas assays'!K106</f>
        <v>0</v>
      </c>
      <c r="J114" s="99">
        <f>' Cobas assays'!L106</f>
        <v>0</v>
      </c>
      <c r="K114" s="99">
        <f>' Cobas assays'!F106</f>
        <v>0</v>
      </c>
      <c r="L114" s="101">
        <v>3.3000000000000002E-2</v>
      </c>
      <c r="M114" s="170" t="s">
        <v>1328</v>
      </c>
      <c r="N114" s="101" t="e">
        <f t="shared" si="32"/>
        <v>#DIV/0!</v>
      </c>
      <c r="O114" s="149" t="e">
        <f t="shared" si="33"/>
        <v>#DIV/0!</v>
      </c>
      <c r="P114" s="149"/>
      <c r="Q114" s="100" t="e">
        <f t="shared" si="34"/>
        <v>#DIV/0!</v>
      </c>
      <c r="R114" s="100">
        <v>0.121</v>
      </c>
      <c r="S114" s="101">
        <v>5.7000000000000002E-2</v>
      </c>
      <c r="T114" s="101">
        <v>3.5999999999999997E-2</v>
      </c>
      <c r="U114" s="170" t="s">
        <v>1328</v>
      </c>
      <c r="V114" s="167" t="e">
        <f t="shared" si="25"/>
        <v>#DIV/0!</v>
      </c>
      <c r="W114" s="167">
        <f t="shared" si="35"/>
        <v>0.4710743801652893</v>
      </c>
      <c r="X114" s="101" t="e">
        <f t="shared" si="36"/>
        <v>#DIV/0!</v>
      </c>
      <c r="Y114" s="101" t="e">
        <f t="shared" si="37"/>
        <v>#DIV/0!</v>
      </c>
      <c r="Z114" s="101" t="e">
        <f t="shared" si="38"/>
        <v>#DIV/0!</v>
      </c>
      <c r="AA114" s="102" t="e">
        <f t="shared" si="39"/>
        <v>#DIV/0!</v>
      </c>
      <c r="AB114" s="198"/>
      <c r="AC114" s="113"/>
      <c r="AD114" s="114"/>
      <c r="AE114" s="114"/>
    </row>
    <row r="115" spans="1:35" ht="15" customHeight="1" x14ac:dyDescent="0.25">
      <c r="A115" s="98">
        <f>' Cobas assays'!A107</f>
        <v>0</v>
      </c>
      <c r="B115" s="180" t="s">
        <v>1093</v>
      </c>
      <c r="C115" s="99">
        <f>' Cobas assays'!C107</f>
        <v>0</v>
      </c>
      <c r="D115" s="99">
        <f>' Cobas assays'!D107</f>
        <v>0</v>
      </c>
      <c r="E115" s="178">
        <v>0.08</v>
      </c>
      <c r="F115" s="101" t="e">
        <f t="shared" si="20"/>
        <v>#DIV/0!</v>
      </c>
      <c r="G115" s="149" t="e">
        <f t="shared" si="31"/>
        <v>#DIV/0!</v>
      </c>
      <c r="H115" s="99">
        <f>' Cobas assays'!N107</f>
        <v>0</v>
      </c>
      <c r="I115" s="99">
        <f>' Cobas assays'!K107</f>
        <v>0</v>
      </c>
      <c r="J115" s="99">
        <f>' Cobas assays'!L107</f>
        <v>0</v>
      </c>
      <c r="K115" s="99">
        <f>' Cobas assays'!F107</f>
        <v>0</v>
      </c>
      <c r="L115" s="101">
        <v>3.3000000000000002E-2</v>
      </c>
      <c r="M115" s="170" t="s">
        <v>1328</v>
      </c>
      <c r="N115" s="101" t="e">
        <f t="shared" si="32"/>
        <v>#DIV/0!</v>
      </c>
      <c r="O115" s="149" t="e">
        <f t="shared" si="33"/>
        <v>#DIV/0!</v>
      </c>
      <c r="P115" s="149"/>
      <c r="Q115" s="100" t="e">
        <f t="shared" si="34"/>
        <v>#DIV/0!</v>
      </c>
      <c r="R115" s="100">
        <v>0.121</v>
      </c>
      <c r="S115" s="101">
        <v>5.7000000000000002E-2</v>
      </c>
      <c r="T115" s="101">
        <v>3.5999999999999997E-2</v>
      </c>
      <c r="U115" s="170" t="s">
        <v>1328</v>
      </c>
      <c r="V115" s="167" t="e">
        <f t="shared" si="25"/>
        <v>#DIV/0!</v>
      </c>
      <c r="W115" s="167">
        <f t="shared" si="35"/>
        <v>0.4710743801652893</v>
      </c>
      <c r="X115" s="101" t="e">
        <f t="shared" si="36"/>
        <v>#DIV/0!</v>
      </c>
      <c r="Y115" s="101" t="e">
        <f t="shared" si="37"/>
        <v>#DIV/0!</v>
      </c>
      <c r="Z115" s="101" t="e">
        <f t="shared" si="38"/>
        <v>#DIV/0!</v>
      </c>
      <c r="AA115" s="102" t="e">
        <f t="shared" si="39"/>
        <v>#DIV/0!</v>
      </c>
      <c r="AB115" s="198"/>
      <c r="AC115" s="113"/>
      <c r="AD115" s="114"/>
      <c r="AE115" s="114"/>
    </row>
    <row r="116" spans="1:35" ht="15" customHeight="1" x14ac:dyDescent="0.25">
      <c r="A116" s="98">
        <f>' Cobas assays'!A108</f>
        <v>0</v>
      </c>
      <c r="B116" s="180" t="s">
        <v>903</v>
      </c>
      <c r="C116" s="99">
        <f>' Cobas assays'!C108</f>
        <v>0</v>
      </c>
      <c r="D116" s="99">
        <f>' Cobas assays'!D108</f>
        <v>0</v>
      </c>
      <c r="E116" s="267">
        <v>0.221</v>
      </c>
      <c r="F116" s="101" t="e">
        <f t="shared" si="20"/>
        <v>#DIV/0!</v>
      </c>
      <c r="G116" s="149" t="e">
        <f t="shared" si="31"/>
        <v>#DIV/0!</v>
      </c>
      <c r="H116" s="99">
        <f>' Cobas assays'!N108</f>
        <v>0</v>
      </c>
      <c r="I116" s="99">
        <f>' Cobas assays'!K108</f>
        <v>0</v>
      </c>
      <c r="J116" s="99">
        <f>' Cobas assays'!L108</f>
        <v>0</v>
      </c>
      <c r="K116" s="99">
        <f>' Cobas assays'!F108</f>
        <v>0</v>
      </c>
      <c r="L116" s="268">
        <v>0.1106</v>
      </c>
      <c r="M116" s="170" t="s">
        <v>1328</v>
      </c>
      <c r="N116" s="101" t="e">
        <f t="shared" si="32"/>
        <v>#DIV/0!</v>
      </c>
      <c r="O116" s="149" t="e">
        <f t="shared" si="33"/>
        <v>#DIV/0!</v>
      </c>
      <c r="P116" s="149"/>
      <c r="Q116" s="100" t="e">
        <f t="shared" si="34"/>
        <v>#DIV/0!</v>
      </c>
      <c r="R116" s="100">
        <v>0.42149999999999999</v>
      </c>
      <c r="S116" s="101">
        <v>0.13400000000000001</v>
      </c>
      <c r="T116" s="268">
        <v>6.7000000000000004E-2</v>
      </c>
      <c r="U116" s="170" t="s">
        <v>1328</v>
      </c>
      <c r="V116" s="167" t="e">
        <f t="shared" si="25"/>
        <v>#DIV/0!</v>
      </c>
      <c r="W116" s="167">
        <f t="shared" si="35"/>
        <v>0.31791221826809019</v>
      </c>
      <c r="X116" s="101" t="e">
        <f t="shared" si="36"/>
        <v>#DIV/0!</v>
      </c>
      <c r="Y116" s="101" t="e">
        <f t="shared" si="37"/>
        <v>#DIV/0!</v>
      </c>
      <c r="Z116" s="101" t="e">
        <f t="shared" si="38"/>
        <v>#DIV/0!</v>
      </c>
      <c r="AA116" s="102" t="e">
        <f t="shared" si="39"/>
        <v>#DIV/0!</v>
      </c>
      <c r="AB116" s="198"/>
      <c r="AC116" s="378"/>
      <c r="AD116" s="375"/>
      <c r="AE116" s="375"/>
      <c r="AI116" s="89">
        <v>2.223E-2</v>
      </c>
    </row>
    <row r="117" spans="1:35" ht="15" customHeight="1" x14ac:dyDescent="0.25">
      <c r="A117" s="98">
        <f>' Cobas assays'!A109</f>
        <v>0</v>
      </c>
      <c r="B117" s="180" t="s">
        <v>903</v>
      </c>
      <c r="C117" s="99">
        <f>' Cobas assays'!C109</f>
        <v>0</v>
      </c>
      <c r="D117" s="99">
        <f>' Cobas assays'!D109</f>
        <v>0</v>
      </c>
      <c r="E117" s="267">
        <v>0.221</v>
      </c>
      <c r="F117" s="101" t="e">
        <f t="shared" si="20"/>
        <v>#DIV/0!</v>
      </c>
      <c r="G117" s="149" t="e">
        <f t="shared" si="31"/>
        <v>#DIV/0!</v>
      </c>
      <c r="H117" s="99">
        <f>' Cobas assays'!N109</f>
        <v>0</v>
      </c>
      <c r="I117" s="99">
        <f>' Cobas assays'!K109</f>
        <v>0</v>
      </c>
      <c r="J117" s="99">
        <f>' Cobas assays'!L109</f>
        <v>0</v>
      </c>
      <c r="K117" s="99">
        <f>' Cobas assays'!F109</f>
        <v>0</v>
      </c>
      <c r="L117" s="268">
        <v>0.1106</v>
      </c>
      <c r="M117" s="170" t="s">
        <v>1328</v>
      </c>
      <c r="N117" s="101" t="e">
        <f t="shared" si="32"/>
        <v>#DIV/0!</v>
      </c>
      <c r="O117" s="149" t="e">
        <f t="shared" si="33"/>
        <v>#DIV/0!</v>
      </c>
      <c r="P117" s="149"/>
      <c r="Q117" s="100" t="e">
        <f t="shared" si="34"/>
        <v>#DIV/0!</v>
      </c>
      <c r="R117" s="100">
        <v>0.42149999999999999</v>
      </c>
      <c r="S117" s="101">
        <v>0.13400000000000001</v>
      </c>
      <c r="T117" s="268">
        <v>6.7000000000000004E-2</v>
      </c>
      <c r="U117" s="170" t="s">
        <v>1328</v>
      </c>
      <c r="V117" s="167" t="e">
        <f t="shared" si="25"/>
        <v>#DIV/0!</v>
      </c>
      <c r="W117" s="167">
        <f t="shared" si="35"/>
        <v>0.31791221826809019</v>
      </c>
      <c r="X117" s="101" t="e">
        <f t="shared" si="36"/>
        <v>#DIV/0!</v>
      </c>
      <c r="Y117" s="101" t="e">
        <f t="shared" si="37"/>
        <v>#DIV/0!</v>
      </c>
      <c r="Z117" s="101" t="e">
        <f t="shared" si="38"/>
        <v>#DIV/0!</v>
      </c>
      <c r="AA117" s="102" t="e">
        <f t="shared" si="39"/>
        <v>#DIV/0!</v>
      </c>
      <c r="AB117" s="198"/>
      <c r="AC117" s="378"/>
      <c r="AD117" s="375"/>
      <c r="AE117" s="375"/>
      <c r="AI117" s="89">
        <v>2.1059999999999999E-2</v>
      </c>
    </row>
    <row r="118" spans="1:35" ht="15" customHeight="1" x14ac:dyDescent="0.25">
      <c r="A118" s="98">
        <f>' Cobas assays'!A110</f>
        <v>0</v>
      </c>
      <c r="B118" s="180" t="s">
        <v>903</v>
      </c>
      <c r="C118" s="99">
        <f>' Cobas assays'!C110</f>
        <v>0</v>
      </c>
      <c r="D118" s="99">
        <f>' Cobas assays'!D110</f>
        <v>0</v>
      </c>
      <c r="E118" s="267">
        <v>0.221</v>
      </c>
      <c r="F118" s="101" t="e">
        <f t="shared" si="20"/>
        <v>#DIV/0!</v>
      </c>
      <c r="G118" s="149" t="e">
        <f t="shared" si="31"/>
        <v>#DIV/0!</v>
      </c>
      <c r="H118" s="99">
        <f>' Cobas assays'!N110</f>
        <v>0</v>
      </c>
      <c r="I118" s="99">
        <f>' Cobas assays'!K110</f>
        <v>0</v>
      </c>
      <c r="J118" s="99">
        <f>' Cobas assays'!L110</f>
        <v>0</v>
      </c>
      <c r="K118" s="99">
        <f>' Cobas assays'!F110</f>
        <v>0</v>
      </c>
      <c r="L118" s="268">
        <v>0.1106</v>
      </c>
      <c r="M118" s="170" t="s">
        <v>1328</v>
      </c>
      <c r="N118" s="101" t="e">
        <f t="shared" si="32"/>
        <v>#DIV/0!</v>
      </c>
      <c r="O118" s="149" t="e">
        <f t="shared" si="33"/>
        <v>#DIV/0!</v>
      </c>
      <c r="P118" s="149"/>
      <c r="Q118" s="100" t="e">
        <f t="shared" si="34"/>
        <v>#DIV/0!</v>
      </c>
      <c r="R118" s="100">
        <v>0.42149999999999999</v>
      </c>
      <c r="S118" s="101">
        <v>0.13400000000000001</v>
      </c>
      <c r="T118" s="268">
        <v>6.7000000000000004E-2</v>
      </c>
      <c r="U118" s="170" t="s">
        <v>1328</v>
      </c>
      <c r="V118" s="167" t="e">
        <f t="shared" si="25"/>
        <v>#DIV/0!</v>
      </c>
      <c r="W118" s="167">
        <f t="shared" si="35"/>
        <v>0.31791221826809019</v>
      </c>
      <c r="X118" s="101" t="e">
        <f t="shared" si="36"/>
        <v>#DIV/0!</v>
      </c>
      <c r="Y118" s="101" t="e">
        <f t="shared" si="37"/>
        <v>#DIV/0!</v>
      </c>
      <c r="Z118" s="101" t="e">
        <f t="shared" si="38"/>
        <v>#DIV/0!</v>
      </c>
      <c r="AA118" s="102" t="e">
        <f t="shared" si="39"/>
        <v>#DIV/0!</v>
      </c>
      <c r="AB118" s="198"/>
      <c r="AC118" s="378"/>
      <c r="AD118" s="375"/>
      <c r="AE118" s="375"/>
      <c r="AI118" s="89">
        <v>2.171E-2</v>
      </c>
    </row>
    <row r="119" spans="1:35" ht="15" customHeight="1" x14ac:dyDescent="0.25">
      <c r="A119" s="98">
        <f>' Cobas assays'!A111</f>
        <v>0</v>
      </c>
      <c r="B119" s="180" t="s">
        <v>903</v>
      </c>
      <c r="C119" s="99">
        <f>' Cobas assays'!C111</f>
        <v>0</v>
      </c>
      <c r="D119" s="99">
        <f>' Cobas assays'!D111</f>
        <v>0</v>
      </c>
      <c r="E119" s="267">
        <v>0.221</v>
      </c>
      <c r="F119" s="101" t="e">
        <f t="shared" si="20"/>
        <v>#DIV/0!</v>
      </c>
      <c r="G119" s="149" t="e">
        <f t="shared" si="31"/>
        <v>#DIV/0!</v>
      </c>
      <c r="H119" s="99">
        <f>' Cobas assays'!N111</f>
        <v>0</v>
      </c>
      <c r="I119" s="99">
        <f>' Cobas assays'!K111</f>
        <v>0</v>
      </c>
      <c r="J119" s="99">
        <f>' Cobas assays'!L111</f>
        <v>0</v>
      </c>
      <c r="K119" s="99">
        <f>' Cobas assays'!F111</f>
        <v>0</v>
      </c>
      <c r="L119" s="268">
        <v>0.1106</v>
      </c>
      <c r="M119" s="170" t="s">
        <v>1328</v>
      </c>
      <c r="N119" s="101" t="e">
        <f t="shared" si="32"/>
        <v>#DIV/0!</v>
      </c>
      <c r="O119" s="149" t="e">
        <f t="shared" si="33"/>
        <v>#DIV/0!</v>
      </c>
      <c r="P119" s="149"/>
      <c r="Q119" s="100" t="e">
        <f t="shared" si="34"/>
        <v>#DIV/0!</v>
      </c>
      <c r="R119" s="100">
        <v>0.42149999999999999</v>
      </c>
      <c r="S119" s="101">
        <v>0.13400000000000001</v>
      </c>
      <c r="T119" s="268">
        <v>6.7000000000000004E-2</v>
      </c>
      <c r="U119" s="170" t="s">
        <v>1328</v>
      </c>
      <c r="V119" s="167" t="e">
        <f t="shared" si="25"/>
        <v>#DIV/0!</v>
      </c>
      <c r="W119" s="167">
        <f t="shared" si="35"/>
        <v>0.31791221826809019</v>
      </c>
      <c r="X119" s="101" t="e">
        <f t="shared" si="36"/>
        <v>#DIV/0!</v>
      </c>
      <c r="Y119" s="101" t="e">
        <f t="shared" si="37"/>
        <v>#DIV/0!</v>
      </c>
      <c r="Z119" s="101" t="e">
        <f t="shared" si="38"/>
        <v>#DIV/0!</v>
      </c>
      <c r="AA119" s="102" t="e">
        <f t="shared" si="39"/>
        <v>#DIV/0!</v>
      </c>
      <c r="AB119" s="198"/>
      <c r="AC119" s="378"/>
      <c r="AD119" s="375"/>
      <c r="AE119" s="375"/>
      <c r="AI119" s="89">
        <v>2.64E-2</v>
      </c>
    </row>
    <row r="120" spans="1:35" ht="15" customHeight="1" x14ac:dyDescent="0.25">
      <c r="A120" s="98">
        <f>' Cobas assays'!A112</f>
        <v>0</v>
      </c>
      <c r="B120" s="180" t="s">
        <v>911</v>
      </c>
      <c r="C120" s="99">
        <f>' Cobas assays'!C112</f>
        <v>0</v>
      </c>
      <c r="D120" s="99">
        <f>' Cobas assays'!D112</f>
        <v>0</v>
      </c>
      <c r="E120" s="267">
        <v>0.1</v>
      </c>
      <c r="F120" s="101" t="e">
        <f t="shared" si="20"/>
        <v>#DIV/0!</v>
      </c>
      <c r="G120" s="149" t="e">
        <f t="shared" si="31"/>
        <v>#DIV/0!</v>
      </c>
      <c r="H120" s="99">
        <f>' Cobas assays'!N112</f>
        <v>0</v>
      </c>
      <c r="I120" s="99">
        <f>' Cobas assays'!K112</f>
        <v>0</v>
      </c>
      <c r="J120" s="99">
        <f>' Cobas assays'!L112</f>
        <v>0</v>
      </c>
      <c r="K120" s="99">
        <f>' Cobas assays'!F112</f>
        <v>0</v>
      </c>
      <c r="L120" s="268">
        <v>3.5999999999999997E-2</v>
      </c>
      <c r="M120" s="170" t="s">
        <v>1353</v>
      </c>
      <c r="N120" s="101" t="e">
        <f t="shared" si="32"/>
        <v>#DIV/0!</v>
      </c>
      <c r="O120" s="149" t="e">
        <f t="shared" si="33"/>
        <v>#DIV/0!</v>
      </c>
      <c r="P120" s="149"/>
      <c r="Q120" s="100" t="e">
        <f t="shared" si="34"/>
        <v>#DIV/0!</v>
      </c>
      <c r="R120" s="266">
        <v>8.1000000000000003E-2</v>
      </c>
      <c r="S120" s="268">
        <v>4.9000000000000002E-2</v>
      </c>
      <c r="T120" s="268">
        <v>3.6999999999999998E-2</v>
      </c>
      <c r="U120" s="170" t="s">
        <v>1353</v>
      </c>
      <c r="V120" s="167" t="e">
        <f t="shared" si="25"/>
        <v>#DIV/0!</v>
      </c>
      <c r="W120" s="167">
        <f t="shared" si="35"/>
        <v>0.60493827160493829</v>
      </c>
      <c r="X120" s="101" t="e">
        <f t="shared" si="36"/>
        <v>#DIV/0!</v>
      </c>
      <c r="Y120" s="101" t="e">
        <f t="shared" si="37"/>
        <v>#DIV/0!</v>
      </c>
      <c r="Z120" s="101" t="e">
        <f t="shared" si="38"/>
        <v>#DIV/0!</v>
      </c>
      <c r="AA120" s="102" t="e">
        <f t="shared" si="39"/>
        <v>#DIV/0!</v>
      </c>
      <c r="AB120" s="198"/>
      <c r="AC120" s="378"/>
      <c r="AD120" s="375"/>
      <c r="AE120" s="375"/>
      <c r="AF120" s="103"/>
      <c r="AI120" s="89">
        <v>1.704E-2</v>
      </c>
    </row>
    <row r="121" spans="1:35" ht="15" customHeight="1" x14ac:dyDescent="0.25">
      <c r="A121" s="98">
        <f>' Cobas assays'!A113</f>
        <v>0</v>
      </c>
      <c r="B121" s="180" t="s">
        <v>911</v>
      </c>
      <c r="C121" s="99">
        <f>' Cobas assays'!C113</f>
        <v>0</v>
      </c>
      <c r="D121" s="99">
        <f>' Cobas assays'!D113</f>
        <v>0</v>
      </c>
      <c r="E121" s="267">
        <v>0.1</v>
      </c>
      <c r="F121" s="101" t="e">
        <f t="shared" si="20"/>
        <v>#DIV/0!</v>
      </c>
      <c r="G121" s="149" t="e">
        <f t="shared" si="31"/>
        <v>#DIV/0!</v>
      </c>
      <c r="H121" s="99">
        <f>' Cobas assays'!N113</f>
        <v>0</v>
      </c>
      <c r="I121" s="99">
        <f>' Cobas assays'!K113</f>
        <v>0</v>
      </c>
      <c r="J121" s="99">
        <f>' Cobas assays'!L113</f>
        <v>0</v>
      </c>
      <c r="K121" s="99">
        <f>' Cobas assays'!F113</f>
        <v>0</v>
      </c>
      <c r="L121" s="268">
        <v>3.5999999999999997E-2</v>
      </c>
      <c r="M121" s="170" t="s">
        <v>1353</v>
      </c>
      <c r="N121" s="101" t="e">
        <f t="shared" si="32"/>
        <v>#DIV/0!</v>
      </c>
      <c r="O121" s="149" t="e">
        <f t="shared" si="33"/>
        <v>#DIV/0!</v>
      </c>
      <c r="P121" s="149"/>
      <c r="Q121" s="100" t="e">
        <f t="shared" si="34"/>
        <v>#DIV/0!</v>
      </c>
      <c r="R121" s="266">
        <v>8.1000000000000003E-2</v>
      </c>
      <c r="S121" s="268">
        <v>4.9000000000000002E-2</v>
      </c>
      <c r="T121" s="268">
        <v>3.6999999999999998E-2</v>
      </c>
      <c r="U121" s="170" t="s">
        <v>1353</v>
      </c>
      <c r="V121" s="167" t="e">
        <f t="shared" si="25"/>
        <v>#DIV/0!</v>
      </c>
      <c r="W121" s="167">
        <f t="shared" si="35"/>
        <v>0.60493827160493829</v>
      </c>
      <c r="X121" s="101" t="e">
        <f t="shared" si="36"/>
        <v>#DIV/0!</v>
      </c>
      <c r="Y121" s="101" t="e">
        <f t="shared" si="37"/>
        <v>#DIV/0!</v>
      </c>
      <c r="Z121" s="101" t="e">
        <f t="shared" si="38"/>
        <v>#DIV/0!</v>
      </c>
      <c r="AA121" s="102" t="e">
        <f t="shared" si="39"/>
        <v>#DIV/0!</v>
      </c>
      <c r="AB121" s="198"/>
      <c r="AC121" s="378"/>
      <c r="AD121" s="375"/>
      <c r="AE121" s="375"/>
      <c r="AF121" s="103"/>
      <c r="AI121" s="89">
        <v>1.512E-2</v>
      </c>
    </row>
    <row r="122" spans="1:35" ht="15" customHeight="1" x14ac:dyDescent="0.25">
      <c r="A122" s="98">
        <f>' Cobas assays'!A114</f>
        <v>0</v>
      </c>
      <c r="B122" s="180" t="s">
        <v>911</v>
      </c>
      <c r="C122" s="99">
        <f>' Cobas assays'!C114</f>
        <v>0</v>
      </c>
      <c r="D122" s="99">
        <f>' Cobas assays'!D114</f>
        <v>0</v>
      </c>
      <c r="E122" s="267">
        <v>0.1</v>
      </c>
      <c r="F122" s="101" t="e">
        <f t="shared" si="20"/>
        <v>#DIV/0!</v>
      </c>
      <c r="G122" s="149" t="e">
        <f t="shared" si="31"/>
        <v>#DIV/0!</v>
      </c>
      <c r="H122" s="99">
        <f>' Cobas assays'!N114</f>
        <v>0</v>
      </c>
      <c r="I122" s="99">
        <f>' Cobas assays'!K114</f>
        <v>0</v>
      </c>
      <c r="J122" s="99">
        <f>' Cobas assays'!L114</f>
        <v>0</v>
      </c>
      <c r="K122" s="99">
        <f>' Cobas assays'!F114</f>
        <v>0</v>
      </c>
      <c r="L122" s="268">
        <v>3.5999999999999997E-2</v>
      </c>
      <c r="M122" s="170" t="s">
        <v>1353</v>
      </c>
      <c r="N122" s="101" t="e">
        <f t="shared" si="32"/>
        <v>#DIV/0!</v>
      </c>
      <c r="O122" s="149" t="e">
        <f t="shared" si="33"/>
        <v>#DIV/0!</v>
      </c>
      <c r="P122" s="149"/>
      <c r="Q122" s="100" t="e">
        <f t="shared" si="34"/>
        <v>#DIV/0!</v>
      </c>
      <c r="R122" s="266">
        <v>8.1000000000000003E-2</v>
      </c>
      <c r="S122" s="268">
        <v>4.9000000000000002E-2</v>
      </c>
      <c r="T122" s="268">
        <v>3.6999999999999998E-2</v>
      </c>
      <c r="U122" s="170" t="s">
        <v>1353</v>
      </c>
      <c r="V122" s="167" t="e">
        <f t="shared" si="25"/>
        <v>#DIV/0!</v>
      </c>
      <c r="W122" s="167">
        <f t="shared" si="35"/>
        <v>0.60493827160493829</v>
      </c>
      <c r="X122" s="101" t="e">
        <f t="shared" si="36"/>
        <v>#DIV/0!</v>
      </c>
      <c r="Y122" s="101" t="e">
        <f t="shared" si="37"/>
        <v>#DIV/0!</v>
      </c>
      <c r="Z122" s="101" t="e">
        <f t="shared" si="38"/>
        <v>#DIV/0!</v>
      </c>
      <c r="AA122" s="102" t="e">
        <f t="shared" si="39"/>
        <v>#DIV/0!</v>
      </c>
      <c r="AB122" s="198"/>
      <c r="AC122" s="378"/>
      <c r="AD122" s="375"/>
      <c r="AE122" s="375"/>
      <c r="AI122" s="89">
        <v>2.3619999999999999E-2</v>
      </c>
    </row>
    <row r="123" spans="1:35" ht="15" customHeight="1" x14ac:dyDescent="0.25">
      <c r="A123" s="98">
        <f>' Cobas assays'!A115</f>
        <v>0</v>
      </c>
      <c r="B123" s="180" t="s">
        <v>911</v>
      </c>
      <c r="C123" s="99">
        <f>' Cobas assays'!C115</f>
        <v>0</v>
      </c>
      <c r="D123" s="99">
        <f>' Cobas assays'!D115</f>
        <v>0</v>
      </c>
      <c r="E123" s="267">
        <v>0.1</v>
      </c>
      <c r="F123" s="101" t="e">
        <f t="shared" si="20"/>
        <v>#DIV/0!</v>
      </c>
      <c r="G123" s="149" t="e">
        <f t="shared" si="31"/>
        <v>#DIV/0!</v>
      </c>
      <c r="H123" s="99">
        <f>' Cobas assays'!N115</f>
        <v>0</v>
      </c>
      <c r="I123" s="99">
        <f>' Cobas assays'!K115</f>
        <v>0</v>
      </c>
      <c r="J123" s="99">
        <f>' Cobas assays'!L115</f>
        <v>0</v>
      </c>
      <c r="K123" s="99">
        <f>' Cobas assays'!F115</f>
        <v>0</v>
      </c>
      <c r="L123" s="268">
        <v>3.5999999999999997E-2</v>
      </c>
      <c r="M123" s="170" t="s">
        <v>1353</v>
      </c>
      <c r="N123" s="101" t="e">
        <f t="shared" si="32"/>
        <v>#DIV/0!</v>
      </c>
      <c r="O123" s="149" t="e">
        <f t="shared" si="33"/>
        <v>#DIV/0!</v>
      </c>
      <c r="P123" s="149"/>
      <c r="Q123" s="100" t="e">
        <f t="shared" si="34"/>
        <v>#DIV/0!</v>
      </c>
      <c r="R123" s="266">
        <v>8.1000000000000003E-2</v>
      </c>
      <c r="S123" s="268">
        <v>4.9000000000000002E-2</v>
      </c>
      <c r="T123" s="268">
        <v>3.6999999999999998E-2</v>
      </c>
      <c r="U123" s="170" t="s">
        <v>1353</v>
      </c>
      <c r="V123" s="167" t="e">
        <f t="shared" si="25"/>
        <v>#DIV/0!</v>
      </c>
      <c r="W123" s="167">
        <f t="shared" si="35"/>
        <v>0.60493827160493829</v>
      </c>
      <c r="X123" s="101" t="e">
        <f t="shared" si="36"/>
        <v>#DIV/0!</v>
      </c>
      <c r="Y123" s="101" t="e">
        <f t="shared" si="37"/>
        <v>#DIV/0!</v>
      </c>
      <c r="Z123" s="101" t="e">
        <f t="shared" si="38"/>
        <v>#DIV/0!</v>
      </c>
      <c r="AA123" s="102" t="e">
        <f t="shared" si="39"/>
        <v>#DIV/0!</v>
      </c>
      <c r="AB123" s="198"/>
      <c r="AC123" s="378"/>
      <c r="AD123" s="375"/>
      <c r="AE123" s="375"/>
      <c r="AI123" s="89">
        <v>2.7890000000000002E-2</v>
      </c>
    </row>
    <row r="124" spans="1:35" ht="15" customHeight="1" x14ac:dyDescent="0.25">
      <c r="A124" s="98">
        <f>' Cobas assays'!A116</f>
        <v>0</v>
      </c>
      <c r="B124" s="200" t="s">
        <v>929</v>
      </c>
      <c r="C124" s="99">
        <f>' Cobas assays'!C116</f>
        <v>0</v>
      </c>
      <c r="D124" s="99">
        <f>' Cobas assays'!D116</f>
        <v>0</v>
      </c>
      <c r="E124" s="178">
        <v>0.06</v>
      </c>
      <c r="F124" s="101" t="e">
        <f t="shared" si="20"/>
        <v>#DIV/0!</v>
      </c>
      <c r="G124" s="149" t="e">
        <f t="shared" si="31"/>
        <v>#DIV/0!</v>
      </c>
      <c r="H124" s="99">
        <f>' Cobas assays'!N116</f>
        <v>0</v>
      </c>
      <c r="I124" s="99">
        <f>' Cobas assays'!K116</f>
        <v>0</v>
      </c>
      <c r="J124" s="99">
        <f>' Cobas assays'!L116</f>
        <v>0</v>
      </c>
      <c r="K124" s="99">
        <f>' Cobas assays'!F116</f>
        <v>0</v>
      </c>
      <c r="L124" s="101">
        <v>2.1999999999999999E-2</v>
      </c>
      <c r="M124" s="170" t="s">
        <v>1338</v>
      </c>
      <c r="N124" s="101" t="e">
        <f t="shared" si="32"/>
        <v>#DIV/0!</v>
      </c>
      <c r="O124" s="149" t="e">
        <f t="shared" si="33"/>
        <v>#DIV/0!</v>
      </c>
      <c r="P124" s="149"/>
      <c r="Q124" s="100" t="e">
        <f t="shared" si="34"/>
        <v>#DIV/0!</v>
      </c>
      <c r="R124" s="100">
        <v>5.7000000000000002E-2</v>
      </c>
      <c r="S124" s="100">
        <v>1.8499999999999999E-2</v>
      </c>
      <c r="T124" s="101">
        <v>1.4E-2</v>
      </c>
      <c r="U124" s="170" t="s">
        <v>1338</v>
      </c>
      <c r="V124" s="167" t="e">
        <f t="shared" si="25"/>
        <v>#DIV/0!</v>
      </c>
      <c r="W124" s="167">
        <f t="shared" si="35"/>
        <v>0.32456140350877188</v>
      </c>
      <c r="X124" s="101" t="e">
        <f t="shared" si="36"/>
        <v>#DIV/0!</v>
      </c>
      <c r="Y124" s="101" t="e">
        <f t="shared" si="37"/>
        <v>#DIV/0!</v>
      </c>
      <c r="Z124" s="101" t="e">
        <f t="shared" si="38"/>
        <v>#DIV/0!</v>
      </c>
      <c r="AA124" s="102" t="e">
        <f t="shared" si="39"/>
        <v>#DIV/0!</v>
      </c>
      <c r="AB124" s="198"/>
      <c r="AC124" s="377"/>
      <c r="AD124" s="375"/>
      <c r="AE124" s="374"/>
      <c r="AF124" s="103"/>
      <c r="AI124" s="89">
        <v>1.5800000000000002E-2</v>
      </c>
    </row>
    <row r="125" spans="1:35" ht="15" customHeight="1" x14ac:dyDescent="0.25">
      <c r="A125" s="98">
        <f>' Cobas assays'!A117</f>
        <v>0</v>
      </c>
      <c r="B125" s="200" t="s">
        <v>929</v>
      </c>
      <c r="C125" s="99">
        <f>' Cobas assays'!C117</f>
        <v>0</v>
      </c>
      <c r="D125" s="99">
        <f>' Cobas assays'!D117</f>
        <v>0</v>
      </c>
      <c r="E125" s="178">
        <v>0.06</v>
      </c>
      <c r="F125" s="101" t="e">
        <f t="shared" si="20"/>
        <v>#DIV/0!</v>
      </c>
      <c r="G125" s="149" t="e">
        <f t="shared" si="31"/>
        <v>#DIV/0!</v>
      </c>
      <c r="H125" s="99">
        <f>' Cobas assays'!N117</f>
        <v>0</v>
      </c>
      <c r="I125" s="99">
        <f>' Cobas assays'!K117</f>
        <v>0</v>
      </c>
      <c r="J125" s="99">
        <f>' Cobas assays'!L117</f>
        <v>0</v>
      </c>
      <c r="K125" s="99">
        <f>' Cobas assays'!F117</f>
        <v>0</v>
      </c>
      <c r="L125" s="101">
        <v>2.1999999999999999E-2</v>
      </c>
      <c r="M125" s="170" t="s">
        <v>1338</v>
      </c>
      <c r="N125" s="101" t="e">
        <f t="shared" si="32"/>
        <v>#DIV/0!</v>
      </c>
      <c r="O125" s="149" t="e">
        <f t="shared" si="33"/>
        <v>#DIV/0!</v>
      </c>
      <c r="P125" s="149"/>
      <c r="Q125" s="100" t="e">
        <f t="shared" si="34"/>
        <v>#DIV/0!</v>
      </c>
      <c r="R125" s="100">
        <v>5.7000000000000002E-2</v>
      </c>
      <c r="S125" s="100">
        <v>1.8499999999999999E-2</v>
      </c>
      <c r="T125" s="101">
        <v>1.4E-2</v>
      </c>
      <c r="U125" s="170" t="s">
        <v>1338</v>
      </c>
      <c r="V125" s="167" t="e">
        <f t="shared" si="25"/>
        <v>#DIV/0!</v>
      </c>
      <c r="W125" s="167">
        <f t="shared" si="35"/>
        <v>0.32456140350877188</v>
      </c>
      <c r="X125" s="101" t="e">
        <f t="shared" si="36"/>
        <v>#DIV/0!</v>
      </c>
      <c r="Y125" s="101" t="e">
        <f t="shared" si="37"/>
        <v>#DIV/0!</v>
      </c>
      <c r="Z125" s="101" t="e">
        <f t="shared" si="38"/>
        <v>#DIV/0!</v>
      </c>
      <c r="AA125" s="102" t="e">
        <f t="shared" si="39"/>
        <v>#DIV/0!</v>
      </c>
      <c r="AB125" s="198"/>
      <c r="AC125" s="331"/>
      <c r="AD125" s="331"/>
      <c r="AE125" s="201"/>
      <c r="AF125" s="103"/>
    </row>
    <row r="126" spans="1:35" ht="15" customHeight="1" x14ac:dyDescent="0.25">
      <c r="A126" s="98">
        <f>' Cobas assays'!A118</f>
        <v>0</v>
      </c>
      <c r="B126" s="200" t="s">
        <v>929</v>
      </c>
      <c r="C126" s="99">
        <f>' Cobas assays'!C118</f>
        <v>0</v>
      </c>
      <c r="D126" s="99">
        <f>' Cobas assays'!D118</f>
        <v>0</v>
      </c>
      <c r="E126" s="178">
        <v>0.06</v>
      </c>
      <c r="F126" s="101" t="e">
        <f t="shared" si="20"/>
        <v>#DIV/0!</v>
      </c>
      <c r="G126" s="149" t="e">
        <f t="shared" si="31"/>
        <v>#DIV/0!</v>
      </c>
      <c r="H126" s="99">
        <f>' Cobas assays'!N118</f>
        <v>0</v>
      </c>
      <c r="I126" s="99">
        <f>' Cobas assays'!K118</f>
        <v>0</v>
      </c>
      <c r="J126" s="99">
        <f>' Cobas assays'!L118</f>
        <v>0</v>
      </c>
      <c r="K126" s="99">
        <f>' Cobas assays'!F118</f>
        <v>0</v>
      </c>
      <c r="L126" s="101">
        <v>2.1999999999999999E-2</v>
      </c>
      <c r="M126" s="170" t="s">
        <v>1338</v>
      </c>
      <c r="N126" s="101" t="e">
        <f t="shared" si="32"/>
        <v>#DIV/0!</v>
      </c>
      <c r="O126" s="149" t="e">
        <f t="shared" si="33"/>
        <v>#DIV/0!</v>
      </c>
      <c r="P126" s="149"/>
      <c r="Q126" s="100" t="e">
        <f t="shared" si="34"/>
        <v>#DIV/0!</v>
      </c>
      <c r="R126" s="100">
        <v>5.7000000000000002E-2</v>
      </c>
      <c r="S126" s="100">
        <v>1.8499999999999999E-2</v>
      </c>
      <c r="T126" s="101">
        <v>1.4E-2</v>
      </c>
      <c r="U126" s="170" t="s">
        <v>1338</v>
      </c>
      <c r="V126" s="167" t="e">
        <f t="shared" si="25"/>
        <v>#DIV/0!</v>
      </c>
      <c r="W126" s="167">
        <f t="shared" si="35"/>
        <v>0.32456140350877188</v>
      </c>
      <c r="X126" s="101" t="e">
        <f t="shared" si="36"/>
        <v>#DIV/0!</v>
      </c>
      <c r="Y126" s="101" t="e">
        <f t="shared" si="37"/>
        <v>#DIV/0!</v>
      </c>
      <c r="Z126" s="101" t="e">
        <f t="shared" si="38"/>
        <v>#DIV/0!</v>
      </c>
      <c r="AA126" s="102" t="e">
        <f t="shared" si="39"/>
        <v>#DIV/0!</v>
      </c>
      <c r="AB126" s="198"/>
      <c r="AC126" s="331"/>
      <c r="AD126" s="331"/>
      <c r="AE126" s="201"/>
      <c r="AF126" s="103"/>
    </row>
    <row r="127" spans="1:35" ht="15" customHeight="1" x14ac:dyDescent="0.25">
      <c r="A127" s="98">
        <f>' Cobas assays'!A119</f>
        <v>0</v>
      </c>
      <c r="B127" s="200" t="s">
        <v>929</v>
      </c>
      <c r="C127" s="99">
        <f>' Cobas assays'!C119</f>
        <v>0</v>
      </c>
      <c r="D127" s="99">
        <f>' Cobas assays'!D119</f>
        <v>0</v>
      </c>
      <c r="E127" s="178">
        <v>0.06</v>
      </c>
      <c r="F127" s="101" t="e">
        <f t="shared" si="20"/>
        <v>#DIV/0!</v>
      </c>
      <c r="G127" s="149" t="e">
        <f t="shared" si="31"/>
        <v>#DIV/0!</v>
      </c>
      <c r="H127" s="99">
        <f>' Cobas assays'!N119</f>
        <v>0</v>
      </c>
      <c r="I127" s="99">
        <f>' Cobas assays'!K119</f>
        <v>0</v>
      </c>
      <c r="J127" s="99">
        <f>' Cobas assays'!L119</f>
        <v>0</v>
      </c>
      <c r="K127" s="99">
        <f>' Cobas assays'!F119</f>
        <v>0</v>
      </c>
      <c r="L127" s="101">
        <v>2.1999999999999999E-2</v>
      </c>
      <c r="M127" s="170" t="s">
        <v>1338</v>
      </c>
      <c r="N127" s="101" t="e">
        <f t="shared" si="32"/>
        <v>#DIV/0!</v>
      </c>
      <c r="O127" s="149" t="e">
        <f t="shared" si="33"/>
        <v>#DIV/0!</v>
      </c>
      <c r="P127" s="149"/>
      <c r="Q127" s="100" t="e">
        <f t="shared" si="34"/>
        <v>#DIV/0!</v>
      </c>
      <c r="R127" s="100">
        <v>5.7000000000000002E-2</v>
      </c>
      <c r="S127" s="100">
        <v>1.8499999999999999E-2</v>
      </c>
      <c r="T127" s="101">
        <v>1.4E-2</v>
      </c>
      <c r="U127" s="170" t="s">
        <v>1338</v>
      </c>
      <c r="V127" s="167" t="e">
        <f t="shared" si="25"/>
        <v>#DIV/0!</v>
      </c>
      <c r="W127" s="167">
        <f t="shared" si="35"/>
        <v>0.32456140350877188</v>
      </c>
      <c r="X127" s="101" t="e">
        <f t="shared" si="36"/>
        <v>#DIV/0!</v>
      </c>
      <c r="Y127" s="101" t="e">
        <f t="shared" si="37"/>
        <v>#DIV/0!</v>
      </c>
      <c r="Z127" s="101" t="e">
        <f t="shared" si="38"/>
        <v>#DIV/0!</v>
      </c>
      <c r="AA127" s="102" t="e">
        <f t="shared" si="39"/>
        <v>#DIV/0!</v>
      </c>
      <c r="AB127" s="198"/>
      <c r="AC127" s="377"/>
      <c r="AD127" s="375"/>
      <c r="AE127" s="374"/>
      <c r="AI127" s="89">
        <v>1.3899999999999999E-2</v>
      </c>
    </row>
    <row r="128" spans="1:35" ht="15" customHeight="1" x14ac:dyDescent="0.25">
      <c r="A128" s="98">
        <f>' Cobas assays'!A120</f>
        <v>0</v>
      </c>
      <c r="B128" s="180" t="s">
        <v>931</v>
      </c>
      <c r="C128" s="99">
        <f>' Cobas assays'!C120</f>
        <v>0</v>
      </c>
      <c r="D128" s="99">
        <f>' Cobas assays'!D120</f>
        <v>0</v>
      </c>
      <c r="E128" s="178">
        <v>0.13600000000000001</v>
      </c>
      <c r="F128" s="101" t="e">
        <f t="shared" si="20"/>
        <v>#DIV/0!</v>
      </c>
      <c r="G128" s="149" t="e">
        <f t="shared" si="31"/>
        <v>#DIV/0!</v>
      </c>
      <c r="H128" s="99">
        <f>' Cobas assays'!N120</f>
        <v>0</v>
      </c>
      <c r="I128" s="99">
        <f>' Cobas assays'!K120</f>
        <v>0</v>
      </c>
      <c r="J128" s="99">
        <f>' Cobas assays'!L120</f>
        <v>0</v>
      </c>
      <c r="K128" s="99">
        <f>' Cobas assays'!F120</f>
        <v>0</v>
      </c>
      <c r="L128" s="101">
        <v>5.1999999999999998E-2</v>
      </c>
      <c r="M128" s="170" t="s">
        <v>1322</v>
      </c>
      <c r="N128" s="101" t="e">
        <f t="shared" si="32"/>
        <v>#DIV/0!</v>
      </c>
      <c r="O128" s="149" t="e">
        <f t="shared" si="33"/>
        <v>#DIV/0!</v>
      </c>
      <c r="P128" s="149"/>
      <c r="Q128" s="100" t="e">
        <f t="shared" si="34"/>
        <v>#DIV/0!</v>
      </c>
      <c r="R128" s="100">
        <v>0.36399999999999999</v>
      </c>
      <c r="S128" s="101">
        <v>0.20399999999999999</v>
      </c>
      <c r="T128" s="101">
        <v>5.0999999999999997E-2</v>
      </c>
      <c r="U128" s="170" t="s">
        <v>1322</v>
      </c>
      <c r="V128" s="167" t="e">
        <f t="shared" si="25"/>
        <v>#DIV/0!</v>
      </c>
      <c r="W128" s="167">
        <f t="shared" si="35"/>
        <v>0.56043956043956045</v>
      </c>
      <c r="X128" s="101" t="e">
        <f t="shared" si="36"/>
        <v>#DIV/0!</v>
      </c>
      <c r="Y128" s="101" t="e">
        <f t="shared" si="37"/>
        <v>#DIV/0!</v>
      </c>
      <c r="Z128" s="101" t="e">
        <f t="shared" si="38"/>
        <v>#DIV/0!</v>
      </c>
      <c r="AA128" s="102" t="e">
        <f t="shared" si="39"/>
        <v>#DIV/0!</v>
      </c>
      <c r="AB128" s="198"/>
      <c r="AC128" s="378"/>
      <c r="AD128" s="375"/>
      <c r="AE128" s="375"/>
      <c r="AI128" s="89">
        <v>3.2849999999999997E-2</v>
      </c>
    </row>
    <row r="129" spans="1:35" ht="15" customHeight="1" x14ac:dyDescent="0.25">
      <c r="A129" s="98">
        <f>' Cobas assays'!A121</f>
        <v>0</v>
      </c>
      <c r="B129" s="180" t="s">
        <v>931</v>
      </c>
      <c r="C129" s="99">
        <f>' Cobas assays'!C121</f>
        <v>0</v>
      </c>
      <c r="D129" s="99">
        <f>' Cobas assays'!D121</f>
        <v>0</v>
      </c>
      <c r="E129" s="178">
        <v>0.13600000000000001</v>
      </c>
      <c r="F129" s="101" t="e">
        <f t="shared" si="20"/>
        <v>#DIV/0!</v>
      </c>
      <c r="G129" s="149" t="e">
        <f t="shared" si="31"/>
        <v>#DIV/0!</v>
      </c>
      <c r="H129" s="99">
        <f>' Cobas assays'!N121</f>
        <v>0</v>
      </c>
      <c r="I129" s="99">
        <f>' Cobas assays'!K121</f>
        <v>0</v>
      </c>
      <c r="J129" s="99">
        <f>' Cobas assays'!L121</f>
        <v>0</v>
      </c>
      <c r="K129" s="99">
        <f>' Cobas assays'!F121</f>
        <v>0</v>
      </c>
      <c r="L129" s="101">
        <v>5.1999999999999998E-2</v>
      </c>
      <c r="M129" s="170" t="s">
        <v>1322</v>
      </c>
      <c r="N129" s="101" t="e">
        <f t="shared" si="32"/>
        <v>#DIV/0!</v>
      </c>
      <c r="O129" s="149" t="e">
        <f t="shared" si="33"/>
        <v>#DIV/0!</v>
      </c>
      <c r="P129" s="149"/>
      <c r="Q129" s="100" t="e">
        <f t="shared" si="34"/>
        <v>#DIV/0!</v>
      </c>
      <c r="R129" s="100">
        <v>0.36399999999999999</v>
      </c>
      <c r="S129" s="101">
        <v>0.20399999999999999</v>
      </c>
      <c r="T129" s="101">
        <v>5.0999999999999997E-2</v>
      </c>
      <c r="U129" s="170" t="s">
        <v>1322</v>
      </c>
      <c r="V129" s="167" t="e">
        <f t="shared" si="25"/>
        <v>#DIV/0!</v>
      </c>
      <c r="W129" s="167">
        <f t="shared" si="35"/>
        <v>0.56043956043956045</v>
      </c>
      <c r="X129" s="101" t="e">
        <f t="shared" si="36"/>
        <v>#DIV/0!</v>
      </c>
      <c r="Y129" s="101" t="e">
        <f t="shared" si="37"/>
        <v>#DIV/0!</v>
      </c>
      <c r="Z129" s="101" t="e">
        <f t="shared" si="38"/>
        <v>#DIV/0!</v>
      </c>
      <c r="AA129" s="102" t="e">
        <f t="shared" si="39"/>
        <v>#DIV/0!</v>
      </c>
      <c r="AB129" s="198"/>
      <c r="AC129" s="378"/>
      <c r="AD129" s="375"/>
      <c r="AE129" s="375"/>
      <c r="AI129" s="89">
        <v>3.1210000000000002E-2</v>
      </c>
    </row>
    <row r="130" spans="1:35" ht="15" customHeight="1" x14ac:dyDescent="0.25">
      <c r="A130" s="98">
        <f>' Cobas assays'!A122</f>
        <v>0</v>
      </c>
      <c r="B130" s="180" t="s">
        <v>934</v>
      </c>
      <c r="C130" s="99">
        <f>' Cobas assays'!C122</f>
        <v>0</v>
      </c>
      <c r="D130" s="99">
        <f>' Cobas assays'!D122</f>
        <v>0</v>
      </c>
      <c r="E130" s="178">
        <v>0.1163</v>
      </c>
      <c r="F130" s="101" t="e">
        <f t="shared" si="20"/>
        <v>#DIV/0!</v>
      </c>
      <c r="G130" s="149" t="e">
        <f t="shared" si="31"/>
        <v>#DIV/0!</v>
      </c>
      <c r="H130" s="99">
        <f>' Cobas assays'!N122</f>
        <v>0</v>
      </c>
      <c r="I130" s="99">
        <f>' Cobas assays'!K122</f>
        <v>0</v>
      </c>
      <c r="J130" s="99">
        <f>' Cobas assays'!L122</f>
        <v>0</v>
      </c>
      <c r="K130" s="99">
        <f>' Cobas assays'!F122</f>
        <v>0</v>
      </c>
      <c r="L130" s="101">
        <v>5.6000000000000001E-2</v>
      </c>
      <c r="M130" s="170" t="s">
        <v>1328</v>
      </c>
      <c r="N130" s="101" t="e">
        <f t="shared" si="32"/>
        <v>#DIV/0!</v>
      </c>
      <c r="O130" s="149" t="e">
        <f t="shared" si="33"/>
        <v>#DIV/0!</v>
      </c>
      <c r="P130" s="149"/>
      <c r="Q130" s="100" t="e">
        <f t="shared" si="34"/>
        <v>#DIV/0!</v>
      </c>
      <c r="R130" s="100">
        <v>0.21199999999999999</v>
      </c>
      <c r="S130" s="101">
        <v>7.2999999999999995E-2</v>
      </c>
      <c r="T130" s="101">
        <v>3.6999999999999998E-2</v>
      </c>
      <c r="U130" s="170" t="s">
        <v>1328</v>
      </c>
      <c r="V130" s="167" t="e">
        <f t="shared" si="25"/>
        <v>#DIV/0!</v>
      </c>
      <c r="W130" s="167">
        <f t="shared" si="35"/>
        <v>0.34433962264150941</v>
      </c>
      <c r="X130" s="101" t="e">
        <f t="shared" si="36"/>
        <v>#DIV/0!</v>
      </c>
      <c r="Y130" s="101" t="e">
        <f t="shared" si="37"/>
        <v>#DIV/0!</v>
      </c>
      <c r="Z130" s="101" t="e">
        <f t="shared" si="38"/>
        <v>#DIV/0!</v>
      </c>
      <c r="AA130" s="102" t="e">
        <f t="shared" si="39"/>
        <v>#DIV/0!</v>
      </c>
      <c r="AB130" s="198"/>
      <c r="AC130" s="378"/>
      <c r="AD130" s="375"/>
      <c r="AE130" s="375"/>
      <c r="AI130" s="89">
        <v>2.019E-2</v>
      </c>
    </row>
    <row r="131" spans="1:35" ht="15" customHeight="1" x14ac:dyDescent="0.25">
      <c r="A131" s="98">
        <f>' Cobas assays'!A123</f>
        <v>0</v>
      </c>
      <c r="B131" s="180" t="s">
        <v>934</v>
      </c>
      <c r="C131" s="99">
        <f>' Cobas assays'!C123</f>
        <v>0</v>
      </c>
      <c r="D131" s="99">
        <f>' Cobas assays'!D123</f>
        <v>0</v>
      </c>
      <c r="E131" s="178">
        <v>0.1163</v>
      </c>
      <c r="F131" s="101" t="e">
        <f t="shared" si="20"/>
        <v>#DIV/0!</v>
      </c>
      <c r="G131" s="149" t="e">
        <f t="shared" si="31"/>
        <v>#DIV/0!</v>
      </c>
      <c r="H131" s="99">
        <f>' Cobas assays'!N123</f>
        <v>0</v>
      </c>
      <c r="I131" s="99">
        <f>' Cobas assays'!K123</f>
        <v>0</v>
      </c>
      <c r="J131" s="99">
        <f>' Cobas assays'!L123</f>
        <v>0</v>
      </c>
      <c r="K131" s="99">
        <f>' Cobas assays'!F123</f>
        <v>0</v>
      </c>
      <c r="L131" s="101">
        <v>5.6000000000000001E-2</v>
      </c>
      <c r="M131" s="170" t="s">
        <v>1328</v>
      </c>
      <c r="N131" s="101" t="e">
        <f t="shared" si="32"/>
        <v>#DIV/0!</v>
      </c>
      <c r="O131" s="149" t="e">
        <f t="shared" si="33"/>
        <v>#DIV/0!</v>
      </c>
      <c r="P131" s="149"/>
      <c r="Q131" s="100" t="e">
        <f t="shared" si="34"/>
        <v>#DIV/0!</v>
      </c>
      <c r="R131" s="100">
        <v>0.21199999999999999</v>
      </c>
      <c r="S131" s="101">
        <v>7.2999999999999995E-2</v>
      </c>
      <c r="T131" s="101">
        <v>3.6999999999999998E-2</v>
      </c>
      <c r="U131" s="170" t="s">
        <v>1328</v>
      </c>
      <c r="V131" s="167" t="e">
        <f t="shared" si="25"/>
        <v>#DIV/0!</v>
      </c>
      <c r="W131" s="167">
        <f t="shared" si="35"/>
        <v>0.34433962264150941</v>
      </c>
      <c r="X131" s="101" t="e">
        <f t="shared" si="36"/>
        <v>#DIV/0!</v>
      </c>
      <c r="Y131" s="101" t="e">
        <f t="shared" si="37"/>
        <v>#DIV/0!</v>
      </c>
      <c r="Z131" s="101" t="e">
        <f t="shared" si="38"/>
        <v>#DIV/0!</v>
      </c>
      <c r="AA131" s="102" t="e">
        <f t="shared" si="39"/>
        <v>#DIV/0!</v>
      </c>
      <c r="AB131" s="198"/>
      <c r="AC131" s="378"/>
      <c r="AD131" s="375"/>
      <c r="AE131" s="375"/>
      <c r="AI131" s="89">
        <v>2.069E-2</v>
      </c>
    </row>
    <row r="132" spans="1:35" ht="15" customHeight="1" x14ac:dyDescent="0.25">
      <c r="A132" s="98">
        <f>' Cobas assays'!A124</f>
        <v>0</v>
      </c>
      <c r="B132" s="180" t="s">
        <v>1119</v>
      </c>
      <c r="C132" s="99">
        <f>' Cobas assays'!C124</f>
        <v>0</v>
      </c>
      <c r="D132" s="99">
        <f>' Cobas assays'!D124</f>
        <v>0</v>
      </c>
      <c r="E132" s="178">
        <v>0.1</v>
      </c>
      <c r="F132" s="101" t="e">
        <f t="shared" si="20"/>
        <v>#DIV/0!</v>
      </c>
      <c r="G132" s="149" t="e">
        <f t="shared" si="31"/>
        <v>#DIV/0!</v>
      </c>
      <c r="H132" s="99">
        <f>' Cobas assays'!N124</f>
        <v>0</v>
      </c>
      <c r="I132" s="99">
        <f>' Cobas assays'!K124</f>
        <v>0</v>
      </c>
      <c r="J132" s="99">
        <f>' Cobas assays'!L124</f>
        <v>0</v>
      </c>
      <c r="K132" s="99">
        <f>' Cobas assays'!F124</f>
        <v>0</v>
      </c>
      <c r="L132" s="101">
        <v>0.23799999999999999</v>
      </c>
      <c r="M132" s="170" t="s">
        <v>1328</v>
      </c>
      <c r="N132" s="101" t="e">
        <f t="shared" si="32"/>
        <v>#DIV/0!</v>
      </c>
      <c r="O132" s="149" t="e">
        <f t="shared" si="33"/>
        <v>#DIV/0!</v>
      </c>
      <c r="P132" s="149"/>
      <c r="Q132" s="100" t="e">
        <f t="shared" si="34"/>
        <v>#DIV/0!</v>
      </c>
      <c r="R132" s="100">
        <v>0.9</v>
      </c>
      <c r="S132" s="101">
        <v>0.30499999999999999</v>
      </c>
      <c r="T132" s="101">
        <v>0.153</v>
      </c>
      <c r="U132" s="170" t="s">
        <v>1328</v>
      </c>
      <c r="V132" s="167" t="e">
        <f t="shared" si="25"/>
        <v>#DIV/0!</v>
      </c>
      <c r="W132" s="167">
        <f t="shared" si="35"/>
        <v>0.33888888888888885</v>
      </c>
      <c r="X132" s="101" t="e">
        <f t="shared" si="36"/>
        <v>#DIV/0!</v>
      </c>
      <c r="Y132" s="101" t="e">
        <f t="shared" si="37"/>
        <v>#DIV/0!</v>
      </c>
      <c r="Z132" s="101" t="e">
        <f t="shared" si="38"/>
        <v>#DIV/0!</v>
      </c>
      <c r="AA132" s="102" t="e">
        <f t="shared" si="39"/>
        <v>#DIV/0!</v>
      </c>
      <c r="AB132" s="198"/>
      <c r="AC132" s="378"/>
      <c r="AD132" s="375"/>
      <c r="AE132" s="375"/>
      <c r="AI132" s="89">
        <v>2.1100000000000001E-2</v>
      </c>
    </row>
    <row r="133" spans="1:35" ht="15" customHeight="1" x14ac:dyDescent="0.25">
      <c r="A133" s="98">
        <f>' Cobas assays'!A125</f>
        <v>0</v>
      </c>
      <c r="B133" s="180" t="s">
        <v>1119</v>
      </c>
      <c r="C133" s="99">
        <f>' Cobas assays'!C125</f>
        <v>0</v>
      </c>
      <c r="D133" s="99">
        <f>' Cobas assays'!D125</f>
        <v>0</v>
      </c>
      <c r="E133" s="178">
        <v>0.1</v>
      </c>
      <c r="F133" s="101" t="e">
        <f t="shared" si="20"/>
        <v>#DIV/0!</v>
      </c>
      <c r="G133" s="149" t="e">
        <f t="shared" si="31"/>
        <v>#DIV/0!</v>
      </c>
      <c r="H133" s="99">
        <f>' Cobas assays'!N125</f>
        <v>0</v>
      </c>
      <c r="I133" s="99">
        <f>' Cobas assays'!K125</f>
        <v>0</v>
      </c>
      <c r="J133" s="99">
        <f>' Cobas assays'!L125</f>
        <v>0</v>
      </c>
      <c r="K133" s="99">
        <f>' Cobas assays'!F125</f>
        <v>0</v>
      </c>
      <c r="L133" s="101">
        <v>0.23799999999999999</v>
      </c>
      <c r="M133" s="170" t="s">
        <v>1328</v>
      </c>
      <c r="N133" s="101" t="e">
        <f t="shared" si="32"/>
        <v>#DIV/0!</v>
      </c>
      <c r="O133" s="149" t="e">
        <f t="shared" si="33"/>
        <v>#DIV/0!</v>
      </c>
      <c r="P133" s="149"/>
      <c r="Q133" s="100" t="e">
        <f t="shared" si="34"/>
        <v>#DIV/0!</v>
      </c>
      <c r="R133" s="100">
        <v>0.9</v>
      </c>
      <c r="S133" s="101">
        <v>0.30499999999999999</v>
      </c>
      <c r="T133" s="101">
        <v>0.153</v>
      </c>
      <c r="U133" s="170" t="s">
        <v>1328</v>
      </c>
      <c r="V133" s="167" t="e">
        <f t="shared" si="25"/>
        <v>#DIV/0!</v>
      </c>
      <c r="W133" s="167">
        <f t="shared" si="35"/>
        <v>0.33888888888888885</v>
      </c>
      <c r="X133" s="101" t="e">
        <f t="shared" si="36"/>
        <v>#DIV/0!</v>
      </c>
      <c r="Y133" s="101" t="e">
        <f t="shared" si="37"/>
        <v>#DIV/0!</v>
      </c>
      <c r="Z133" s="101" t="e">
        <f t="shared" si="38"/>
        <v>#DIV/0!</v>
      </c>
      <c r="AA133" s="102" t="e">
        <f t="shared" si="39"/>
        <v>#DIV/0!</v>
      </c>
      <c r="AB133" s="198"/>
      <c r="AC133" s="378"/>
      <c r="AD133" s="375"/>
      <c r="AE133" s="375"/>
      <c r="AI133" s="89">
        <v>1.7330000000000002E-2</v>
      </c>
    </row>
    <row r="134" spans="1:35" ht="15" customHeight="1" x14ac:dyDescent="0.25">
      <c r="A134" s="98">
        <f>' Cobas assays'!A126</f>
        <v>0</v>
      </c>
      <c r="B134" s="180" t="s">
        <v>1119</v>
      </c>
      <c r="C134" s="99">
        <f>' Cobas assays'!C126</f>
        <v>0</v>
      </c>
      <c r="D134" s="99">
        <f>' Cobas assays'!D126</f>
        <v>0</v>
      </c>
      <c r="E134" s="178">
        <v>0.1</v>
      </c>
      <c r="F134" s="101" t="e">
        <f t="shared" si="20"/>
        <v>#DIV/0!</v>
      </c>
      <c r="G134" s="149" t="e">
        <f t="shared" si="31"/>
        <v>#DIV/0!</v>
      </c>
      <c r="H134" s="99">
        <f>' Cobas assays'!N126</f>
        <v>0</v>
      </c>
      <c r="I134" s="99">
        <f>' Cobas assays'!K126</f>
        <v>0</v>
      </c>
      <c r="J134" s="99">
        <f>' Cobas assays'!L126</f>
        <v>0</v>
      </c>
      <c r="K134" s="99">
        <f>' Cobas assays'!F126</f>
        <v>0</v>
      </c>
      <c r="L134" s="101">
        <v>0.23799999999999999</v>
      </c>
      <c r="M134" s="170" t="s">
        <v>1328</v>
      </c>
      <c r="N134" s="101" t="e">
        <f t="shared" si="32"/>
        <v>#DIV/0!</v>
      </c>
      <c r="O134" s="149" t="e">
        <f t="shared" si="33"/>
        <v>#DIV/0!</v>
      </c>
      <c r="P134" s="149"/>
      <c r="Q134" s="100" t="e">
        <f t="shared" si="34"/>
        <v>#DIV/0!</v>
      </c>
      <c r="R134" s="100">
        <v>0.9</v>
      </c>
      <c r="S134" s="101">
        <v>0.30499999999999999</v>
      </c>
      <c r="T134" s="101">
        <v>0.153</v>
      </c>
      <c r="U134" s="170" t="s">
        <v>1328</v>
      </c>
      <c r="V134" s="167" t="e">
        <f t="shared" si="25"/>
        <v>#DIV/0!</v>
      </c>
      <c r="W134" s="167">
        <f t="shared" si="35"/>
        <v>0.33888888888888885</v>
      </c>
      <c r="X134" s="101" t="e">
        <f t="shared" si="36"/>
        <v>#DIV/0!</v>
      </c>
      <c r="Y134" s="101" t="e">
        <f t="shared" si="37"/>
        <v>#DIV/0!</v>
      </c>
      <c r="Z134" s="101" t="e">
        <f t="shared" si="38"/>
        <v>#DIV/0!</v>
      </c>
      <c r="AA134" s="102" t="e">
        <f t="shared" si="39"/>
        <v>#DIV/0!</v>
      </c>
      <c r="AB134" s="198"/>
      <c r="AC134" s="378"/>
      <c r="AD134" s="375"/>
      <c r="AE134" s="375"/>
      <c r="AI134" s="89">
        <v>1.218E-2</v>
      </c>
    </row>
    <row r="135" spans="1:35" ht="15" customHeight="1" x14ac:dyDescent="0.25">
      <c r="A135" s="98">
        <f>' Cobas assays'!A127</f>
        <v>0</v>
      </c>
      <c r="B135" s="180" t="s">
        <v>1119</v>
      </c>
      <c r="C135" s="99">
        <f>' Cobas assays'!C127</f>
        <v>0</v>
      </c>
      <c r="D135" s="99">
        <f>' Cobas assays'!D127</f>
        <v>0</v>
      </c>
      <c r="E135" s="178">
        <v>0.1</v>
      </c>
      <c r="F135" s="101" t="e">
        <f t="shared" si="20"/>
        <v>#DIV/0!</v>
      </c>
      <c r="G135" s="149" t="e">
        <f t="shared" si="31"/>
        <v>#DIV/0!</v>
      </c>
      <c r="H135" s="99">
        <f>' Cobas assays'!N127</f>
        <v>0</v>
      </c>
      <c r="I135" s="99">
        <f>' Cobas assays'!K127</f>
        <v>0</v>
      </c>
      <c r="J135" s="99">
        <f>' Cobas assays'!L127</f>
        <v>0</v>
      </c>
      <c r="K135" s="99">
        <f>' Cobas assays'!F127</f>
        <v>0</v>
      </c>
      <c r="L135" s="101">
        <v>0.23799999999999999</v>
      </c>
      <c r="M135" s="170" t="s">
        <v>1328</v>
      </c>
      <c r="N135" s="101" t="e">
        <f t="shared" si="32"/>
        <v>#DIV/0!</v>
      </c>
      <c r="O135" s="149" t="e">
        <f t="shared" si="33"/>
        <v>#DIV/0!</v>
      </c>
      <c r="P135" s="149"/>
      <c r="Q135" s="100" t="e">
        <f t="shared" si="34"/>
        <v>#DIV/0!</v>
      </c>
      <c r="R135" s="100">
        <v>0.9</v>
      </c>
      <c r="S135" s="101">
        <v>0.30499999999999999</v>
      </c>
      <c r="T135" s="101">
        <v>0.153</v>
      </c>
      <c r="U135" s="170" t="s">
        <v>1328</v>
      </c>
      <c r="V135" s="167" t="e">
        <f t="shared" si="25"/>
        <v>#DIV/0!</v>
      </c>
      <c r="W135" s="167">
        <f t="shared" si="35"/>
        <v>0.33888888888888885</v>
      </c>
      <c r="X135" s="101" t="e">
        <f t="shared" si="36"/>
        <v>#DIV/0!</v>
      </c>
      <c r="Y135" s="101" t="e">
        <f t="shared" si="37"/>
        <v>#DIV/0!</v>
      </c>
      <c r="Z135" s="101" t="e">
        <f t="shared" si="38"/>
        <v>#DIV/0!</v>
      </c>
      <c r="AA135" s="102" t="e">
        <f t="shared" si="39"/>
        <v>#DIV/0!</v>
      </c>
      <c r="AB135" s="198"/>
      <c r="AC135" s="378"/>
      <c r="AD135" s="375"/>
      <c r="AE135" s="375"/>
      <c r="AI135" s="89">
        <v>1.5709999999999998E-2</v>
      </c>
    </row>
    <row r="136" spans="1:35" ht="15" customHeight="1" x14ac:dyDescent="0.25">
      <c r="A136" s="199" t="s">
        <v>1269</v>
      </c>
      <c r="B136" s="199" t="s">
        <v>1355</v>
      </c>
      <c r="C136" s="48" t="s">
        <v>1355</v>
      </c>
      <c r="D136" s="48">
        <v>7980300</v>
      </c>
      <c r="E136" s="178"/>
      <c r="F136" s="101">
        <f t="shared" si="20"/>
        <v>0</v>
      </c>
      <c r="G136" s="149"/>
      <c r="H136" s="99"/>
      <c r="I136" s="99"/>
      <c r="J136" s="99"/>
      <c r="K136" s="99"/>
      <c r="L136" s="101"/>
      <c r="M136" s="170"/>
      <c r="N136" s="101"/>
      <c r="O136" s="149"/>
      <c r="P136" s="149"/>
      <c r="Q136" s="100"/>
      <c r="R136" s="100"/>
      <c r="S136" s="101"/>
      <c r="T136" s="101"/>
      <c r="U136" s="170"/>
      <c r="V136" s="167" t="e">
        <f t="shared" si="25"/>
        <v>#DIV/0!</v>
      </c>
      <c r="W136" s="167"/>
      <c r="X136" s="101"/>
      <c r="Y136" s="101"/>
      <c r="Z136" s="101"/>
      <c r="AA136" s="102"/>
      <c r="AB136" s="198"/>
      <c r="AC136" s="113"/>
      <c r="AD136" s="114"/>
      <c r="AE136" s="114"/>
    </row>
    <row r="137" spans="1:35" ht="15" customHeight="1" x14ac:dyDescent="0.25">
      <c r="A137" s="199" t="s">
        <v>1269</v>
      </c>
      <c r="B137" s="199" t="s">
        <v>1356</v>
      </c>
      <c r="C137" s="48" t="s">
        <v>1356</v>
      </c>
      <c r="D137" s="48">
        <v>9260300</v>
      </c>
      <c r="E137" s="178"/>
      <c r="F137" s="101">
        <f t="shared" si="20"/>
        <v>0</v>
      </c>
      <c r="G137" s="149"/>
      <c r="H137" s="99"/>
      <c r="I137" s="99"/>
      <c r="J137" s="99"/>
      <c r="K137" s="99"/>
      <c r="L137" s="101"/>
      <c r="M137" s="170"/>
      <c r="N137" s="101"/>
      <c r="O137" s="149"/>
      <c r="P137" s="149"/>
      <c r="Q137" s="100"/>
      <c r="R137" s="100"/>
      <c r="S137" s="101"/>
      <c r="T137" s="101"/>
      <c r="U137" s="170"/>
      <c r="V137" s="167" t="e">
        <f t="shared" si="25"/>
        <v>#DIV/0!</v>
      </c>
      <c r="W137" s="167"/>
      <c r="X137" s="101"/>
      <c r="Y137" s="101"/>
      <c r="Z137" s="101"/>
      <c r="AA137" s="102"/>
      <c r="AB137" s="198"/>
      <c r="AC137" s="113"/>
      <c r="AD137" s="114"/>
      <c r="AE137" s="114"/>
    </row>
    <row r="138" spans="1:35" ht="15" customHeight="1" x14ac:dyDescent="0.25">
      <c r="A138" s="98">
        <f>' Cobas assays'!A128</f>
        <v>0</v>
      </c>
      <c r="B138" s="180" t="s">
        <v>1201</v>
      </c>
      <c r="C138" s="99">
        <f>' Cobas assays'!C128</f>
        <v>0</v>
      </c>
      <c r="D138" s="99">
        <f>' Cobas assays'!D128</f>
        <v>0</v>
      </c>
      <c r="E138" s="178">
        <v>0.2</v>
      </c>
      <c r="F138" s="101" t="e">
        <f t="shared" si="20"/>
        <v>#DIV/0!</v>
      </c>
      <c r="G138" s="149" t="e">
        <f t="shared" ref="G138:G149" si="40">(E138-N138)/Q138</f>
        <v>#DIV/0!</v>
      </c>
      <c r="H138" s="99">
        <f>' Cobas assays'!N128</f>
        <v>0</v>
      </c>
      <c r="I138" s="99">
        <f>' Cobas assays'!K128</f>
        <v>0</v>
      </c>
      <c r="J138" s="99">
        <f>' Cobas assays'!L128</f>
        <v>0</v>
      </c>
      <c r="K138" s="99">
        <f>' Cobas assays'!F128</f>
        <v>0</v>
      </c>
      <c r="L138" s="101" t="s">
        <v>1351</v>
      </c>
      <c r="M138" s="170"/>
      <c r="N138" s="101" t="e">
        <f t="shared" ref="N138:N149" si="41">ABS((I138-K138)/K138)</f>
        <v>#DIV/0!</v>
      </c>
      <c r="O138" s="149" t="e">
        <f t="shared" ref="O138:O149" si="42">N138/(SQRT(POWER(S138,2)+POWER(R138,2)))</f>
        <v>#DIV/0!</v>
      </c>
      <c r="P138" s="149"/>
      <c r="Q138" s="100" t="e">
        <f t="shared" ref="Q138:Q149" si="43">(J138/I138)</f>
        <v>#DIV/0!</v>
      </c>
      <c r="R138" s="100" t="s">
        <v>1351</v>
      </c>
      <c r="S138" s="101">
        <v>0.1</v>
      </c>
      <c r="T138" s="101" t="s">
        <v>1351</v>
      </c>
      <c r="U138" s="170"/>
      <c r="V138" s="167" t="e">
        <f t="shared" si="25"/>
        <v>#DIV/0!</v>
      </c>
      <c r="W138" s="167" t="e">
        <f t="shared" ref="W138:W149" si="44">S138/R138</f>
        <v>#VALUE!</v>
      </c>
      <c r="X138" s="101" t="e">
        <f t="shared" ref="X138:X149" si="45">SQRT(POWER(Q138,2)+POWER(S138,2))*SQRT(2)*$X$8</f>
        <v>#DIV/0!</v>
      </c>
      <c r="Y138" s="101" t="e">
        <f t="shared" ref="Y138:Y149" si="46">SQRT(Q138^2+S138^2)</f>
        <v>#DIV/0!</v>
      </c>
      <c r="Z138" s="101" t="e">
        <f t="shared" ref="Z138:Z149" si="47">$Z$8*Y138</f>
        <v>#DIV/0!</v>
      </c>
      <c r="AA138" s="102" t="e">
        <f t="shared" ref="AA138:AA149" si="48">Q138/S138</f>
        <v>#DIV/0!</v>
      </c>
      <c r="AB138" s="198"/>
      <c r="AC138" s="378"/>
      <c r="AD138" s="375"/>
      <c r="AE138" s="375"/>
      <c r="AF138" s="103"/>
      <c r="AI138" s="89">
        <v>6.0339999999999998E-2</v>
      </c>
    </row>
    <row r="139" spans="1:35" ht="15" customHeight="1" x14ac:dyDescent="0.25">
      <c r="A139" s="98">
        <f>' Cobas assays'!A129</f>
        <v>0</v>
      </c>
      <c r="B139" s="180" t="s">
        <v>1201</v>
      </c>
      <c r="C139" s="99">
        <f>' Cobas assays'!C129</f>
        <v>0</v>
      </c>
      <c r="D139" s="99">
        <f>' Cobas assays'!D129</f>
        <v>0</v>
      </c>
      <c r="E139" s="178">
        <v>0.2</v>
      </c>
      <c r="F139" s="101" t="e">
        <f t="shared" si="20"/>
        <v>#DIV/0!</v>
      </c>
      <c r="G139" s="149" t="e">
        <f t="shared" si="40"/>
        <v>#DIV/0!</v>
      </c>
      <c r="H139" s="99">
        <f>' Cobas assays'!N129</f>
        <v>0</v>
      </c>
      <c r="I139" s="99">
        <f>' Cobas assays'!K129</f>
        <v>0</v>
      </c>
      <c r="J139" s="99">
        <f>' Cobas assays'!L129</f>
        <v>0</v>
      </c>
      <c r="K139" s="99">
        <f>' Cobas assays'!F129</f>
        <v>0</v>
      </c>
      <c r="L139" s="101" t="s">
        <v>1351</v>
      </c>
      <c r="M139" s="170"/>
      <c r="N139" s="101" t="e">
        <f t="shared" si="41"/>
        <v>#DIV/0!</v>
      </c>
      <c r="O139" s="149" t="e">
        <f t="shared" si="42"/>
        <v>#DIV/0!</v>
      </c>
      <c r="P139" s="149"/>
      <c r="Q139" s="100" t="e">
        <f t="shared" si="43"/>
        <v>#DIV/0!</v>
      </c>
      <c r="R139" s="100" t="s">
        <v>1351</v>
      </c>
      <c r="S139" s="101">
        <v>0.1</v>
      </c>
      <c r="T139" s="101" t="s">
        <v>1351</v>
      </c>
      <c r="U139" s="170"/>
      <c r="V139" s="167" t="e">
        <f t="shared" si="25"/>
        <v>#DIV/0!</v>
      </c>
      <c r="W139" s="167" t="e">
        <f t="shared" si="44"/>
        <v>#VALUE!</v>
      </c>
      <c r="X139" s="101" t="e">
        <f t="shared" si="45"/>
        <v>#DIV/0!</v>
      </c>
      <c r="Y139" s="101" t="e">
        <f t="shared" si="46"/>
        <v>#DIV/0!</v>
      </c>
      <c r="Z139" s="101" t="e">
        <f t="shared" si="47"/>
        <v>#DIV/0!</v>
      </c>
      <c r="AA139" s="102" t="e">
        <f t="shared" si="48"/>
        <v>#DIV/0!</v>
      </c>
      <c r="AB139" s="198"/>
      <c r="AC139" s="378"/>
      <c r="AD139" s="375"/>
      <c r="AE139" s="375"/>
      <c r="AI139" s="89">
        <v>3.9419999999999997E-2</v>
      </c>
    </row>
    <row r="140" spans="1:35" ht="15" customHeight="1" x14ac:dyDescent="0.25">
      <c r="A140" s="98">
        <f>' Cobas assays'!A130</f>
        <v>0</v>
      </c>
      <c r="B140" s="180" t="s">
        <v>941</v>
      </c>
      <c r="C140" s="99">
        <f>' Cobas assays'!C130</f>
        <v>0</v>
      </c>
      <c r="D140" s="99">
        <f>' Cobas assays'!D130</f>
        <v>0</v>
      </c>
      <c r="E140" s="178">
        <v>0.13500000000000001</v>
      </c>
      <c r="F140" s="101" t="e">
        <f t="shared" si="20"/>
        <v>#DIV/0!</v>
      </c>
      <c r="G140" s="149" t="e">
        <f t="shared" si="40"/>
        <v>#DIV/0!</v>
      </c>
      <c r="H140" s="99">
        <f>' Cobas assays'!N130</f>
        <v>0</v>
      </c>
      <c r="I140" s="99">
        <f>' Cobas assays'!K130</f>
        <v>0</v>
      </c>
      <c r="J140" s="99">
        <f>' Cobas assays'!L130</f>
        <v>0</v>
      </c>
      <c r="K140" s="99">
        <f>' Cobas assays'!F130</f>
        <v>0</v>
      </c>
      <c r="L140" s="101">
        <v>9.0999999999999998E-2</v>
      </c>
      <c r="M140" s="170" t="s">
        <v>1328</v>
      </c>
      <c r="N140" s="101" t="e">
        <f t="shared" si="41"/>
        <v>#DIV/0!</v>
      </c>
      <c r="O140" s="149" t="e">
        <f t="shared" si="42"/>
        <v>#DIV/0!</v>
      </c>
      <c r="P140" s="149"/>
      <c r="Q140" s="100" t="e">
        <f t="shared" si="43"/>
        <v>#DIV/0!</v>
      </c>
      <c r="R140" s="100">
        <v>0.35899999999999999</v>
      </c>
      <c r="S140" s="101">
        <v>5.3999999999999999E-2</v>
      </c>
      <c r="T140" s="101">
        <v>2.7E-2</v>
      </c>
      <c r="U140" s="170" t="s">
        <v>1328</v>
      </c>
      <c r="V140" s="167" t="e">
        <f t="shared" si="25"/>
        <v>#DIV/0!</v>
      </c>
      <c r="W140" s="167">
        <f t="shared" si="44"/>
        <v>0.15041782729805014</v>
      </c>
      <c r="X140" s="101" t="e">
        <f t="shared" si="45"/>
        <v>#DIV/0!</v>
      </c>
      <c r="Y140" s="101" t="e">
        <f t="shared" si="46"/>
        <v>#DIV/0!</v>
      </c>
      <c r="Z140" s="101" t="e">
        <f t="shared" si="47"/>
        <v>#DIV/0!</v>
      </c>
      <c r="AA140" s="102" t="e">
        <f t="shared" si="48"/>
        <v>#DIV/0!</v>
      </c>
      <c r="AB140" s="198"/>
      <c r="AC140" s="378"/>
      <c r="AD140" s="375"/>
      <c r="AE140" s="375"/>
      <c r="AF140" s="103"/>
      <c r="AI140" s="89">
        <v>3.3230000000000003E-2</v>
      </c>
    </row>
    <row r="141" spans="1:35" ht="15" customHeight="1" x14ac:dyDescent="0.25">
      <c r="A141" s="98">
        <f>' Cobas assays'!A131</f>
        <v>0</v>
      </c>
      <c r="B141" s="180" t="s">
        <v>941</v>
      </c>
      <c r="C141" s="99">
        <f>' Cobas assays'!C131</f>
        <v>0</v>
      </c>
      <c r="D141" s="99">
        <f>' Cobas assays'!D131</f>
        <v>0</v>
      </c>
      <c r="E141" s="178">
        <v>0.13500000000000001</v>
      </c>
      <c r="F141" s="101" t="e">
        <f t="shared" ref="F141:F204" si="49">1.65*(Q141)+N141</f>
        <v>#DIV/0!</v>
      </c>
      <c r="G141" s="149" t="e">
        <f t="shared" si="40"/>
        <v>#DIV/0!</v>
      </c>
      <c r="H141" s="99">
        <f>' Cobas assays'!N131</f>
        <v>0</v>
      </c>
      <c r="I141" s="99">
        <f>' Cobas assays'!K131</f>
        <v>0</v>
      </c>
      <c r="J141" s="99">
        <f>' Cobas assays'!L131</f>
        <v>0</v>
      </c>
      <c r="K141" s="99">
        <f>' Cobas assays'!F131</f>
        <v>0</v>
      </c>
      <c r="L141" s="101">
        <v>9.0999999999999998E-2</v>
      </c>
      <c r="M141" s="170" t="s">
        <v>1328</v>
      </c>
      <c r="N141" s="101" t="e">
        <f t="shared" si="41"/>
        <v>#DIV/0!</v>
      </c>
      <c r="O141" s="149" t="e">
        <f t="shared" si="42"/>
        <v>#DIV/0!</v>
      </c>
      <c r="P141" s="149"/>
      <c r="Q141" s="100" t="e">
        <f t="shared" si="43"/>
        <v>#DIV/0!</v>
      </c>
      <c r="R141" s="100">
        <v>0.35899999999999999</v>
      </c>
      <c r="S141" s="101">
        <v>5.3999999999999999E-2</v>
      </c>
      <c r="T141" s="101">
        <v>2.7E-2</v>
      </c>
      <c r="U141" s="170" t="s">
        <v>1328</v>
      </c>
      <c r="V141" s="167" t="e">
        <f t="shared" ref="V141:V204" si="50">IF(G141&gt;5,"Sigma &gt;5",N141/(1.5*Q141))</f>
        <v>#DIV/0!</v>
      </c>
      <c r="W141" s="167">
        <f t="shared" si="44"/>
        <v>0.15041782729805014</v>
      </c>
      <c r="X141" s="101" t="e">
        <f t="shared" si="45"/>
        <v>#DIV/0!</v>
      </c>
      <c r="Y141" s="101" t="e">
        <f t="shared" si="46"/>
        <v>#DIV/0!</v>
      </c>
      <c r="Z141" s="101" t="e">
        <f t="shared" si="47"/>
        <v>#DIV/0!</v>
      </c>
      <c r="AA141" s="102" t="e">
        <f t="shared" si="48"/>
        <v>#DIV/0!</v>
      </c>
      <c r="AB141" s="198"/>
      <c r="AC141" s="378"/>
      <c r="AD141" s="375"/>
      <c r="AE141" s="375"/>
      <c r="AI141" s="89">
        <v>1.9279999999999999E-2</v>
      </c>
    </row>
    <row r="142" spans="1:35" ht="15" customHeight="1" x14ac:dyDescent="0.25">
      <c r="A142" s="98">
        <f>' Cobas assays'!A132</f>
        <v>0</v>
      </c>
      <c r="B142" s="180" t="s">
        <v>946</v>
      </c>
      <c r="C142" s="99">
        <f>' Cobas assays'!C132</f>
        <v>0</v>
      </c>
      <c r="D142" s="99">
        <f>' Cobas assays'!D132</f>
        <v>0</v>
      </c>
      <c r="E142" s="178">
        <v>0.08</v>
      </c>
      <c r="F142" s="101" t="e">
        <f t="shared" si="49"/>
        <v>#DIV/0!</v>
      </c>
      <c r="G142" s="149" t="e">
        <f t="shared" si="40"/>
        <v>#DIV/0!</v>
      </c>
      <c r="H142" s="99">
        <f>' Cobas assays'!N132</f>
        <v>0</v>
      </c>
      <c r="I142" s="99">
        <f>' Cobas assays'!K132</f>
        <v>0</v>
      </c>
      <c r="J142" s="99">
        <f>' Cobas assays'!L132</f>
        <v>0</v>
      </c>
      <c r="K142" s="99">
        <f>' Cobas assays'!F132</f>
        <v>0</v>
      </c>
      <c r="L142" s="101">
        <v>4.2999999999999997E-2</v>
      </c>
      <c r="M142" s="170" t="s">
        <v>1328</v>
      </c>
      <c r="N142" s="101" t="e">
        <f t="shared" si="41"/>
        <v>#DIV/0!</v>
      </c>
      <c r="O142" s="149" t="e">
        <f t="shared" si="42"/>
        <v>#DIV/0!</v>
      </c>
      <c r="P142" s="149"/>
      <c r="Q142" s="100" t="e">
        <f t="shared" si="43"/>
        <v>#DIV/0!</v>
      </c>
      <c r="R142" s="100">
        <v>0.16500000000000001</v>
      </c>
      <c r="S142" s="101">
        <v>4.4999999999999998E-2</v>
      </c>
      <c r="T142" s="101">
        <v>2.3E-2</v>
      </c>
      <c r="U142" s="170" t="s">
        <v>1328</v>
      </c>
      <c r="V142" s="167" t="e">
        <f t="shared" si="50"/>
        <v>#DIV/0!</v>
      </c>
      <c r="W142" s="167">
        <f t="shared" si="44"/>
        <v>0.27272727272727271</v>
      </c>
      <c r="X142" s="101" t="e">
        <f t="shared" si="45"/>
        <v>#DIV/0!</v>
      </c>
      <c r="Y142" s="101" t="e">
        <f t="shared" si="46"/>
        <v>#DIV/0!</v>
      </c>
      <c r="Z142" s="101" t="e">
        <f t="shared" si="47"/>
        <v>#DIV/0!</v>
      </c>
      <c r="AA142" s="102" t="e">
        <f t="shared" si="48"/>
        <v>#DIV/0!</v>
      </c>
      <c r="AB142" s="198"/>
      <c r="AC142" s="378"/>
      <c r="AD142" s="375"/>
      <c r="AE142" s="375"/>
      <c r="AI142" s="89">
        <v>2.903E-2</v>
      </c>
    </row>
    <row r="143" spans="1:35" ht="15" customHeight="1" x14ac:dyDescent="0.25">
      <c r="A143" s="98">
        <f>' Cobas assays'!A133</f>
        <v>0</v>
      </c>
      <c r="B143" s="180" t="s">
        <v>946</v>
      </c>
      <c r="C143" s="99">
        <f>' Cobas assays'!C133</f>
        <v>0</v>
      </c>
      <c r="D143" s="99">
        <f>' Cobas assays'!D133</f>
        <v>0</v>
      </c>
      <c r="E143" s="178">
        <v>0.08</v>
      </c>
      <c r="F143" s="101" t="e">
        <f t="shared" si="49"/>
        <v>#DIV/0!</v>
      </c>
      <c r="G143" s="149" t="e">
        <f t="shared" si="40"/>
        <v>#DIV/0!</v>
      </c>
      <c r="H143" s="99">
        <f>' Cobas assays'!N133</f>
        <v>0</v>
      </c>
      <c r="I143" s="99">
        <f>' Cobas assays'!K133</f>
        <v>0</v>
      </c>
      <c r="J143" s="99">
        <f>' Cobas assays'!L133</f>
        <v>0</v>
      </c>
      <c r="K143" s="99">
        <f>' Cobas assays'!F133</f>
        <v>0</v>
      </c>
      <c r="L143" s="101">
        <v>4.2999999999999997E-2</v>
      </c>
      <c r="M143" s="170" t="s">
        <v>1328</v>
      </c>
      <c r="N143" s="101" t="e">
        <f t="shared" si="41"/>
        <v>#DIV/0!</v>
      </c>
      <c r="O143" s="149" t="e">
        <f t="shared" si="42"/>
        <v>#DIV/0!</v>
      </c>
      <c r="P143" s="149"/>
      <c r="Q143" s="100" t="e">
        <f t="shared" si="43"/>
        <v>#DIV/0!</v>
      </c>
      <c r="R143" s="100">
        <v>0.16500000000000001</v>
      </c>
      <c r="S143" s="101">
        <v>4.4999999999999998E-2</v>
      </c>
      <c r="T143" s="101">
        <v>2.3E-2</v>
      </c>
      <c r="U143" s="170" t="s">
        <v>1328</v>
      </c>
      <c r="V143" s="167" t="e">
        <f t="shared" si="50"/>
        <v>#DIV/0!</v>
      </c>
      <c r="W143" s="167">
        <f t="shared" si="44"/>
        <v>0.27272727272727271</v>
      </c>
      <c r="X143" s="101" t="e">
        <f t="shared" si="45"/>
        <v>#DIV/0!</v>
      </c>
      <c r="Y143" s="101" t="e">
        <f t="shared" si="46"/>
        <v>#DIV/0!</v>
      </c>
      <c r="Z143" s="101" t="e">
        <f t="shared" si="47"/>
        <v>#DIV/0!</v>
      </c>
      <c r="AA143" s="102" t="e">
        <f t="shared" si="48"/>
        <v>#DIV/0!</v>
      </c>
      <c r="AB143" s="198"/>
      <c r="AC143" s="378"/>
      <c r="AD143" s="375"/>
      <c r="AE143" s="375"/>
      <c r="AI143" s="89">
        <v>5.2159999999999998E-2</v>
      </c>
    </row>
    <row r="144" spans="1:35" ht="15" customHeight="1" x14ac:dyDescent="0.25">
      <c r="A144" s="98">
        <f>' Cobas assays'!A134</f>
        <v>0</v>
      </c>
      <c r="B144" s="180" t="s">
        <v>951</v>
      </c>
      <c r="C144" s="99">
        <f>' Cobas assays'!C134</f>
        <v>0</v>
      </c>
      <c r="D144" s="99">
        <f>' Cobas assays'!D134</f>
        <v>0</v>
      </c>
      <c r="E144" s="178">
        <v>8.4000000000000005E-2</v>
      </c>
      <c r="F144" s="101" t="e">
        <f t="shared" si="49"/>
        <v>#DIV/0!</v>
      </c>
      <c r="G144" s="149" t="e">
        <f t="shared" si="40"/>
        <v>#DIV/0!</v>
      </c>
      <c r="H144" s="99">
        <f>' Cobas assays'!N134</f>
        <v>0</v>
      </c>
      <c r="I144" s="99">
        <f>' Cobas assays'!K134</f>
        <v>0</v>
      </c>
      <c r="J144" s="99">
        <f>' Cobas assays'!L134</f>
        <v>0</v>
      </c>
      <c r="K144" s="99">
        <f>' Cobas assays'!F134</f>
        <v>0</v>
      </c>
      <c r="L144" s="101">
        <v>0.06</v>
      </c>
      <c r="M144" s="170" t="s">
        <v>1322</v>
      </c>
      <c r="N144" s="101" t="e">
        <f t="shared" si="41"/>
        <v>#DIV/0!</v>
      </c>
      <c r="O144" s="149" t="e">
        <f t="shared" si="42"/>
        <v>#DIV/0!</v>
      </c>
      <c r="P144" s="149"/>
      <c r="Q144" s="100" t="e">
        <f t="shared" si="43"/>
        <v>#DIV/0!</v>
      </c>
      <c r="R144" s="100">
        <v>0.47299999999999998</v>
      </c>
      <c r="S144" s="101">
        <v>5.8999999999999997E-2</v>
      </c>
      <c r="T144" s="101">
        <v>1.4999999999999999E-2</v>
      </c>
      <c r="U144" s="170" t="s">
        <v>1322</v>
      </c>
      <c r="V144" s="167" t="e">
        <f t="shared" si="50"/>
        <v>#DIV/0!</v>
      </c>
      <c r="W144" s="167">
        <f t="shared" si="44"/>
        <v>0.12473572938689217</v>
      </c>
      <c r="X144" s="101" t="e">
        <f t="shared" si="45"/>
        <v>#DIV/0!</v>
      </c>
      <c r="Y144" s="101" t="e">
        <f t="shared" si="46"/>
        <v>#DIV/0!</v>
      </c>
      <c r="Z144" s="101" t="e">
        <f t="shared" si="47"/>
        <v>#DIV/0!</v>
      </c>
      <c r="AA144" s="102" t="e">
        <f t="shared" si="48"/>
        <v>#DIV/0!</v>
      </c>
      <c r="AB144" s="198"/>
      <c r="AC144" s="377"/>
      <c r="AD144" s="375"/>
      <c r="AE144" s="374"/>
      <c r="AI144" s="89">
        <v>5.083E-2</v>
      </c>
    </row>
    <row r="145" spans="1:35" ht="15" customHeight="1" x14ac:dyDescent="0.25">
      <c r="A145" s="98">
        <f>' Cobas assays'!A135</f>
        <v>0</v>
      </c>
      <c r="B145" s="190" t="s">
        <v>951</v>
      </c>
      <c r="C145" s="99">
        <f>' Cobas assays'!C135</f>
        <v>0</v>
      </c>
      <c r="D145" s="99">
        <f>' Cobas assays'!D135</f>
        <v>0</v>
      </c>
      <c r="E145" s="178">
        <v>8.4000000000000005E-2</v>
      </c>
      <c r="F145" s="101" t="e">
        <f t="shared" si="49"/>
        <v>#DIV/0!</v>
      </c>
      <c r="G145" s="149" t="e">
        <f t="shared" si="40"/>
        <v>#DIV/0!</v>
      </c>
      <c r="H145" s="99">
        <f>' Cobas assays'!N135</f>
        <v>0</v>
      </c>
      <c r="I145" s="99">
        <f>' Cobas assays'!K135</f>
        <v>0</v>
      </c>
      <c r="J145" s="99">
        <f>' Cobas assays'!L135</f>
        <v>0</v>
      </c>
      <c r="K145" s="99">
        <f>' Cobas assays'!F135</f>
        <v>0</v>
      </c>
      <c r="L145" s="101">
        <v>0.06</v>
      </c>
      <c r="M145" s="170" t="s">
        <v>1322</v>
      </c>
      <c r="N145" s="101" t="e">
        <f t="shared" si="41"/>
        <v>#DIV/0!</v>
      </c>
      <c r="O145" s="149" t="e">
        <f t="shared" si="42"/>
        <v>#DIV/0!</v>
      </c>
      <c r="P145" s="149"/>
      <c r="Q145" s="100" t="e">
        <f t="shared" si="43"/>
        <v>#DIV/0!</v>
      </c>
      <c r="R145" s="100">
        <v>0.47299999999999998</v>
      </c>
      <c r="S145" s="101">
        <v>5.8999999999999997E-2</v>
      </c>
      <c r="T145" s="101">
        <v>1.4999999999999999E-2</v>
      </c>
      <c r="U145" s="170" t="s">
        <v>1322</v>
      </c>
      <c r="V145" s="167" t="e">
        <f t="shared" si="50"/>
        <v>#DIV/0!</v>
      </c>
      <c r="W145" s="167">
        <f t="shared" si="44"/>
        <v>0.12473572938689217</v>
      </c>
      <c r="X145" s="101" t="e">
        <f t="shared" si="45"/>
        <v>#DIV/0!</v>
      </c>
      <c r="Y145" s="101" t="e">
        <f t="shared" si="46"/>
        <v>#DIV/0!</v>
      </c>
      <c r="Z145" s="101" t="e">
        <f t="shared" si="47"/>
        <v>#DIV/0!</v>
      </c>
      <c r="AA145" s="102" t="e">
        <f t="shared" si="48"/>
        <v>#DIV/0!</v>
      </c>
      <c r="AB145" s="198"/>
      <c r="AC145" s="377"/>
      <c r="AD145" s="375"/>
      <c r="AE145" s="374"/>
      <c r="AI145" s="89">
        <v>2.2700000000000001E-2</v>
      </c>
    </row>
    <row r="146" spans="1:35" ht="15" customHeight="1" x14ac:dyDescent="0.25">
      <c r="A146" s="98">
        <f>' Cobas assays'!A136</f>
        <v>0</v>
      </c>
      <c r="B146" s="207" t="s">
        <v>1194</v>
      </c>
      <c r="C146" s="99">
        <f>' Cobas assays'!C136</f>
        <v>0</v>
      </c>
      <c r="D146" s="99">
        <f>' Cobas assays'!D136</f>
        <v>0</v>
      </c>
      <c r="E146" s="178">
        <v>0.11</v>
      </c>
      <c r="F146" s="101" t="e">
        <f t="shared" si="49"/>
        <v>#DIV/0!</v>
      </c>
      <c r="G146" s="149" t="e">
        <f t="shared" si="40"/>
        <v>#DIV/0!</v>
      </c>
      <c r="H146" s="99">
        <f>' Cobas assays'!N136</f>
        <v>0</v>
      </c>
      <c r="I146" s="99">
        <f>' Cobas assays'!K136</f>
        <v>0</v>
      </c>
      <c r="J146" s="99">
        <f>' Cobas assays'!L136</f>
        <v>0</v>
      </c>
      <c r="K146" s="99">
        <f>' Cobas assays'!F136</f>
        <v>0</v>
      </c>
      <c r="L146" s="101">
        <v>3.5999999999999997E-2</v>
      </c>
      <c r="M146" s="170" t="s">
        <v>1322</v>
      </c>
      <c r="N146" s="101" t="e">
        <f t="shared" si="41"/>
        <v>#DIV/0!</v>
      </c>
      <c r="O146" s="149" t="e">
        <f t="shared" si="42"/>
        <v>#DIV/0!</v>
      </c>
      <c r="P146" s="149"/>
      <c r="Q146" s="100" t="e">
        <f t="shared" si="43"/>
        <v>#DIV/0!</v>
      </c>
      <c r="R146" s="100">
        <v>0.22600000000000001</v>
      </c>
      <c r="S146" s="101">
        <v>0.18</v>
      </c>
      <c r="T146" s="101">
        <v>4.4999999999999998E-2</v>
      </c>
      <c r="U146" s="170" t="s">
        <v>1322</v>
      </c>
      <c r="V146" s="167" t="e">
        <f t="shared" si="50"/>
        <v>#DIV/0!</v>
      </c>
      <c r="W146" s="167">
        <f t="shared" si="44"/>
        <v>0.79646017699115035</v>
      </c>
      <c r="X146" s="101" t="e">
        <f t="shared" si="45"/>
        <v>#DIV/0!</v>
      </c>
      <c r="Y146" s="101" t="e">
        <f t="shared" si="46"/>
        <v>#DIV/0!</v>
      </c>
      <c r="Z146" s="101" t="e">
        <f t="shared" si="47"/>
        <v>#DIV/0!</v>
      </c>
      <c r="AA146" s="102" t="e">
        <f t="shared" si="48"/>
        <v>#DIV/0!</v>
      </c>
      <c r="AB146" s="198"/>
      <c r="AC146" s="378"/>
      <c r="AD146" s="375"/>
      <c r="AE146" s="375"/>
      <c r="AI146" s="89">
        <v>4.147E-2</v>
      </c>
    </row>
    <row r="147" spans="1:35" ht="15" customHeight="1" x14ac:dyDescent="0.25">
      <c r="A147" s="98">
        <f>' Cobas assays'!A137</f>
        <v>0</v>
      </c>
      <c r="B147" s="180" t="s">
        <v>1194</v>
      </c>
      <c r="C147" s="99">
        <f>' Cobas assays'!C137</f>
        <v>0</v>
      </c>
      <c r="D147" s="99">
        <f>' Cobas assays'!D137</f>
        <v>0</v>
      </c>
      <c r="E147" s="178">
        <v>0.11</v>
      </c>
      <c r="F147" s="101" t="e">
        <f t="shared" si="49"/>
        <v>#DIV/0!</v>
      </c>
      <c r="G147" s="149" t="e">
        <f t="shared" si="40"/>
        <v>#DIV/0!</v>
      </c>
      <c r="H147" s="99">
        <f>' Cobas assays'!N137</f>
        <v>0</v>
      </c>
      <c r="I147" s="99">
        <f>' Cobas assays'!K137</f>
        <v>0</v>
      </c>
      <c r="J147" s="99">
        <f>' Cobas assays'!L137</f>
        <v>0</v>
      </c>
      <c r="K147" s="99">
        <f>' Cobas assays'!F137</f>
        <v>0</v>
      </c>
      <c r="L147" s="101">
        <v>3.5999999999999997E-2</v>
      </c>
      <c r="M147" s="170" t="s">
        <v>1322</v>
      </c>
      <c r="N147" s="101" t="e">
        <f t="shared" si="41"/>
        <v>#DIV/0!</v>
      </c>
      <c r="O147" s="149" t="e">
        <f t="shared" si="42"/>
        <v>#DIV/0!</v>
      </c>
      <c r="P147" s="149"/>
      <c r="Q147" s="100" t="e">
        <f t="shared" si="43"/>
        <v>#DIV/0!</v>
      </c>
      <c r="R147" s="100">
        <v>0.22600000000000001</v>
      </c>
      <c r="S147" s="101">
        <v>0.18</v>
      </c>
      <c r="T147" s="101">
        <v>4.4999999999999998E-2</v>
      </c>
      <c r="U147" s="170" t="s">
        <v>1322</v>
      </c>
      <c r="V147" s="167" t="e">
        <f t="shared" si="50"/>
        <v>#DIV/0!</v>
      </c>
      <c r="W147" s="167">
        <f t="shared" si="44"/>
        <v>0.79646017699115035</v>
      </c>
      <c r="X147" s="101" t="e">
        <f t="shared" si="45"/>
        <v>#DIV/0!</v>
      </c>
      <c r="Y147" s="101" t="e">
        <f t="shared" si="46"/>
        <v>#DIV/0!</v>
      </c>
      <c r="Z147" s="101" t="e">
        <f t="shared" si="47"/>
        <v>#DIV/0!</v>
      </c>
      <c r="AA147" s="102" t="e">
        <f t="shared" si="48"/>
        <v>#DIV/0!</v>
      </c>
      <c r="AB147" s="198"/>
      <c r="AC147" s="378"/>
      <c r="AD147" s="375"/>
      <c r="AE147" s="375"/>
      <c r="AI147" s="89">
        <v>4.8169999999999998E-2</v>
      </c>
    </row>
    <row r="148" spans="1:35" ht="15" customHeight="1" x14ac:dyDescent="0.25">
      <c r="A148" s="98">
        <f>' Cobas assays'!A138</f>
        <v>0</v>
      </c>
      <c r="B148" s="180" t="s">
        <v>958</v>
      </c>
      <c r="C148" s="99">
        <f>' Cobas assays'!C138</f>
        <v>0</v>
      </c>
      <c r="D148" s="99">
        <f>' Cobas assays'!D138</f>
        <v>0</v>
      </c>
      <c r="E148" s="178">
        <v>0.25</v>
      </c>
      <c r="F148" s="101" t="e">
        <f t="shared" si="49"/>
        <v>#DIV/0!</v>
      </c>
      <c r="G148" s="149" t="e">
        <f t="shared" si="40"/>
        <v>#DIV/0!</v>
      </c>
      <c r="H148" s="99">
        <f>' Cobas assays'!N138</f>
        <v>0</v>
      </c>
      <c r="I148" s="99">
        <f>' Cobas assays'!K138</f>
        <v>0</v>
      </c>
      <c r="J148" s="99">
        <f>' Cobas assays'!L138</f>
        <v>0</v>
      </c>
      <c r="K148" s="99">
        <f>' Cobas assays'!F138</f>
        <v>0</v>
      </c>
      <c r="L148" s="101">
        <v>0.155</v>
      </c>
      <c r="M148" s="170" t="s">
        <v>1328</v>
      </c>
      <c r="N148" s="101" t="e">
        <f t="shared" si="41"/>
        <v>#DIV/0!</v>
      </c>
      <c r="O148" s="149" t="e">
        <f t="shared" si="42"/>
        <v>#DIV/0!</v>
      </c>
      <c r="P148" s="149"/>
      <c r="Q148" s="100" t="e">
        <f t="shared" si="43"/>
        <v>#DIV/0!</v>
      </c>
      <c r="R148" s="100">
        <v>0.58299999999999996</v>
      </c>
      <c r="S148" s="101">
        <v>0.21099999999999999</v>
      </c>
      <c r="T148" s="101">
        <v>0.106</v>
      </c>
      <c r="U148" s="170" t="s">
        <v>1328</v>
      </c>
      <c r="V148" s="167" t="e">
        <f t="shared" si="50"/>
        <v>#DIV/0!</v>
      </c>
      <c r="W148" s="167">
        <f t="shared" si="44"/>
        <v>0.36192109777015441</v>
      </c>
      <c r="X148" s="101" t="e">
        <f t="shared" si="45"/>
        <v>#DIV/0!</v>
      </c>
      <c r="Y148" s="101" t="e">
        <f t="shared" si="46"/>
        <v>#DIV/0!</v>
      </c>
      <c r="Z148" s="101" t="e">
        <f t="shared" si="47"/>
        <v>#DIV/0!</v>
      </c>
      <c r="AA148" s="102" t="e">
        <f t="shared" si="48"/>
        <v>#DIV/0!</v>
      </c>
      <c r="AB148" s="198"/>
      <c r="AC148" s="378"/>
      <c r="AD148" s="375"/>
      <c r="AE148" s="375"/>
      <c r="AI148" s="89">
        <v>3.32E-2</v>
      </c>
    </row>
    <row r="149" spans="1:35" ht="15" customHeight="1" x14ac:dyDescent="0.25">
      <c r="A149" s="98">
        <f>' Cobas assays'!A139</f>
        <v>0</v>
      </c>
      <c r="B149" s="180" t="s">
        <v>958</v>
      </c>
      <c r="C149" s="99">
        <f>' Cobas assays'!C139</f>
        <v>0</v>
      </c>
      <c r="D149" s="99">
        <f>' Cobas assays'!D139</f>
        <v>0</v>
      </c>
      <c r="E149" s="178">
        <v>0.25</v>
      </c>
      <c r="F149" s="101" t="e">
        <f t="shared" si="49"/>
        <v>#DIV/0!</v>
      </c>
      <c r="G149" s="149" t="e">
        <f t="shared" si="40"/>
        <v>#DIV/0!</v>
      </c>
      <c r="H149" s="99">
        <f>' Cobas assays'!N139</f>
        <v>0</v>
      </c>
      <c r="I149" s="99">
        <f>' Cobas assays'!K139</f>
        <v>0</v>
      </c>
      <c r="J149" s="99">
        <f>' Cobas assays'!L139</f>
        <v>0</v>
      </c>
      <c r="K149" s="99">
        <f>' Cobas assays'!F139</f>
        <v>0</v>
      </c>
      <c r="L149" s="101">
        <v>0.155</v>
      </c>
      <c r="M149" s="170" t="s">
        <v>1328</v>
      </c>
      <c r="N149" s="101" t="e">
        <f t="shared" si="41"/>
        <v>#DIV/0!</v>
      </c>
      <c r="O149" s="149" t="e">
        <f t="shared" si="42"/>
        <v>#DIV/0!</v>
      </c>
      <c r="P149" s="149"/>
      <c r="Q149" s="100" t="e">
        <f t="shared" si="43"/>
        <v>#DIV/0!</v>
      </c>
      <c r="R149" s="100">
        <v>0.58299999999999996</v>
      </c>
      <c r="S149" s="101">
        <v>0.21099999999999999</v>
      </c>
      <c r="T149" s="101">
        <v>0.106</v>
      </c>
      <c r="U149" s="170" t="s">
        <v>1328</v>
      </c>
      <c r="V149" s="167" t="e">
        <f t="shared" si="50"/>
        <v>#DIV/0!</v>
      </c>
      <c r="W149" s="167">
        <f t="shared" si="44"/>
        <v>0.36192109777015441</v>
      </c>
      <c r="X149" s="101" t="e">
        <f t="shared" si="45"/>
        <v>#DIV/0!</v>
      </c>
      <c r="Y149" s="101" t="e">
        <f t="shared" si="46"/>
        <v>#DIV/0!</v>
      </c>
      <c r="Z149" s="101" t="e">
        <f t="shared" si="47"/>
        <v>#DIV/0!</v>
      </c>
      <c r="AA149" s="102" t="e">
        <f t="shared" si="48"/>
        <v>#DIV/0!</v>
      </c>
      <c r="AB149" s="198"/>
      <c r="AC149" s="378"/>
      <c r="AD149" s="375"/>
      <c r="AE149" s="375"/>
      <c r="AI149" s="89">
        <v>2.8299999999999999E-2</v>
      </c>
    </row>
    <row r="150" spans="1:35" ht="15" customHeight="1" x14ac:dyDescent="0.25">
      <c r="A150" s="192" t="s">
        <v>1269</v>
      </c>
      <c r="B150" s="200" t="s">
        <v>962</v>
      </c>
      <c r="C150" s="48" t="s">
        <v>1278</v>
      </c>
      <c r="D150" s="48">
        <v>1410291</v>
      </c>
      <c r="E150" s="62">
        <v>24</v>
      </c>
      <c r="F150" s="101">
        <f t="shared" si="49"/>
        <v>0</v>
      </c>
      <c r="G150" s="149"/>
      <c r="H150" s="99"/>
      <c r="I150" s="99"/>
      <c r="J150" s="99"/>
      <c r="K150" s="99"/>
      <c r="L150" s="101">
        <v>0.11899999999999999</v>
      </c>
      <c r="M150" s="170" t="s">
        <v>1328</v>
      </c>
      <c r="N150" s="101"/>
      <c r="O150" s="149"/>
      <c r="P150" s="149"/>
      <c r="Q150" s="100"/>
      <c r="R150" s="100">
        <v>0.45400000000000001</v>
      </c>
      <c r="S150" s="101">
        <v>0.14599999999999999</v>
      </c>
      <c r="T150" s="101">
        <v>7.2999999999999995E-2</v>
      </c>
      <c r="U150" s="170" t="s">
        <v>1328</v>
      </c>
      <c r="V150" s="167" t="e">
        <f t="shared" si="50"/>
        <v>#DIV/0!</v>
      </c>
      <c r="W150" s="167"/>
      <c r="X150" s="101"/>
      <c r="Y150" s="101"/>
      <c r="Z150" s="101"/>
      <c r="AA150" s="102"/>
      <c r="AB150" s="198"/>
      <c r="AC150" s="179"/>
      <c r="AD150" s="87"/>
      <c r="AE150" s="87"/>
    </row>
    <row r="151" spans="1:35" ht="15" customHeight="1" x14ac:dyDescent="0.25">
      <c r="A151" s="192" t="s">
        <v>1269</v>
      </c>
      <c r="B151" s="200" t="s">
        <v>962</v>
      </c>
      <c r="C151" s="48" t="s">
        <v>1279</v>
      </c>
      <c r="D151" s="48">
        <v>1420291</v>
      </c>
      <c r="E151" s="62">
        <v>24</v>
      </c>
      <c r="F151" s="101">
        <f t="shared" si="49"/>
        <v>0</v>
      </c>
      <c r="G151" s="149"/>
      <c r="H151" s="99"/>
      <c r="I151" s="99"/>
      <c r="J151" s="99"/>
      <c r="K151" s="99"/>
      <c r="L151" s="101">
        <v>0.11899999999999999</v>
      </c>
      <c r="M151" s="170" t="s">
        <v>1328</v>
      </c>
      <c r="N151" s="101"/>
      <c r="O151" s="149"/>
      <c r="P151" s="149"/>
      <c r="Q151" s="100"/>
      <c r="R151" s="100">
        <v>0.45400000000000001</v>
      </c>
      <c r="S151" s="101">
        <v>0.14599999999999999</v>
      </c>
      <c r="T151" s="101">
        <v>7.2999999999999995E-2</v>
      </c>
      <c r="U151" s="170" t="s">
        <v>1328</v>
      </c>
      <c r="V151" s="167" t="e">
        <f t="shared" si="50"/>
        <v>#DIV/0!</v>
      </c>
      <c r="W151" s="167"/>
      <c r="X151" s="101"/>
      <c r="Y151" s="101"/>
      <c r="Z151" s="101"/>
      <c r="AA151" s="102"/>
      <c r="AB151" s="198"/>
      <c r="AC151" s="179"/>
      <c r="AD151" s="87"/>
      <c r="AE151" s="87"/>
    </row>
    <row r="152" spans="1:35" ht="15" customHeight="1" x14ac:dyDescent="0.25">
      <c r="A152" s="98">
        <f>' Cobas assays'!A140</f>
        <v>0</v>
      </c>
      <c r="B152" s="180" t="s">
        <v>968</v>
      </c>
      <c r="C152" s="99">
        <f>' Cobas assays'!C140</f>
        <v>0</v>
      </c>
      <c r="D152" s="99">
        <f>' Cobas assays'!D140</f>
        <v>0</v>
      </c>
      <c r="E152" s="267">
        <v>0.15</v>
      </c>
      <c r="F152" s="101" t="e">
        <f t="shared" si="49"/>
        <v>#DIV/0!</v>
      </c>
      <c r="G152" s="149" t="e">
        <f t="shared" ref="G152:G183" si="51">(E152-N152)/Q152</f>
        <v>#DIV/0!</v>
      </c>
      <c r="H152" s="99">
        <f>' Cobas assays'!N140</f>
        <v>0</v>
      </c>
      <c r="I152" s="99">
        <f>' Cobas assays'!K140</f>
        <v>0</v>
      </c>
      <c r="J152" s="99">
        <f>' Cobas assays'!L140</f>
        <v>0</v>
      </c>
      <c r="K152" s="99">
        <f>' Cobas assays'!F140</f>
        <v>0</v>
      </c>
      <c r="L152" s="268">
        <v>4.8000000000000001E-2</v>
      </c>
      <c r="M152" s="170" t="s">
        <v>1357</v>
      </c>
      <c r="N152" s="101" t="e">
        <f t="shared" ref="N152:N183" si="52">ABS((I152-K152)/K152)</f>
        <v>#DIV/0!</v>
      </c>
      <c r="O152" s="149" t="e">
        <f t="shared" ref="O152:O183" si="53">N152/(SQRT(POWER(S152,2)+POWER(R152,2)))</f>
        <v>#DIV/0!</v>
      </c>
      <c r="P152" s="149"/>
      <c r="Q152" s="100" t="e">
        <f t="shared" ref="Q152:Q183" si="54">(J152/I152)</f>
        <v>#DIV/0!</v>
      </c>
      <c r="R152" s="266">
        <v>0.32300000000000001</v>
      </c>
      <c r="S152" s="268">
        <v>0.20599999999999999</v>
      </c>
      <c r="T152" s="268">
        <v>5.1999999999999998E-2</v>
      </c>
      <c r="U152" s="170" t="s">
        <v>1357</v>
      </c>
      <c r="V152" s="167" t="e">
        <f t="shared" si="50"/>
        <v>#DIV/0!</v>
      </c>
      <c r="W152" s="167">
        <f t="shared" ref="W152:W183" si="55">S152/R152</f>
        <v>0.63777089783281726</v>
      </c>
      <c r="X152" s="101" t="e">
        <f t="shared" ref="X152:X183" si="56">SQRT(POWER(Q152,2)+POWER(S152,2))*SQRT(2)*$X$8</f>
        <v>#DIV/0!</v>
      </c>
      <c r="Y152" s="101" t="e">
        <f t="shared" ref="Y152:Y183" si="57">SQRT(Q152^2+S152^2)</f>
        <v>#DIV/0!</v>
      </c>
      <c r="Z152" s="101" t="e">
        <f t="shared" ref="Z152:Z183" si="58">$Z$8*Y152</f>
        <v>#DIV/0!</v>
      </c>
      <c r="AA152" s="102" t="e">
        <f t="shared" ref="AA152:AA183" si="59">Q152/S152</f>
        <v>#DIV/0!</v>
      </c>
      <c r="AB152" s="198"/>
      <c r="AC152" s="179"/>
      <c r="AD152" s="87"/>
      <c r="AE152" s="87"/>
      <c r="AI152" s="89">
        <v>4.3090000000000003E-2</v>
      </c>
    </row>
    <row r="153" spans="1:35" ht="15" customHeight="1" x14ac:dyDescent="0.25">
      <c r="A153" s="98">
        <f>' Cobas assays'!A141</f>
        <v>0</v>
      </c>
      <c r="B153" s="180" t="s">
        <v>968</v>
      </c>
      <c r="C153" s="99">
        <f>' Cobas assays'!C141</f>
        <v>0</v>
      </c>
      <c r="D153" s="99">
        <f>' Cobas assays'!D141</f>
        <v>0</v>
      </c>
      <c r="E153" s="267">
        <v>0.15</v>
      </c>
      <c r="F153" s="101" t="e">
        <f t="shared" si="49"/>
        <v>#DIV/0!</v>
      </c>
      <c r="G153" s="149" t="e">
        <f t="shared" si="51"/>
        <v>#DIV/0!</v>
      </c>
      <c r="H153" s="99">
        <f>' Cobas assays'!N141</f>
        <v>0</v>
      </c>
      <c r="I153" s="99">
        <f>' Cobas assays'!K141</f>
        <v>0</v>
      </c>
      <c r="J153" s="99">
        <f>' Cobas assays'!L141</f>
        <v>0</v>
      </c>
      <c r="K153" s="99">
        <f>' Cobas assays'!F141</f>
        <v>0</v>
      </c>
      <c r="L153" s="268">
        <v>4.8000000000000001E-2</v>
      </c>
      <c r="M153" s="170" t="s">
        <v>1357</v>
      </c>
      <c r="N153" s="101" t="e">
        <f t="shared" si="52"/>
        <v>#DIV/0!</v>
      </c>
      <c r="O153" s="149" t="e">
        <f t="shared" si="53"/>
        <v>#DIV/0!</v>
      </c>
      <c r="P153" s="149"/>
      <c r="Q153" s="100" t="e">
        <f t="shared" si="54"/>
        <v>#DIV/0!</v>
      </c>
      <c r="R153" s="266">
        <v>0.32300000000000001</v>
      </c>
      <c r="S153" s="268">
        <v>0.20599999999999999</v>
      </c>
      <c r="T153" s="268">
        <v>5.1999999999999998E-2</v>
      </c>
      <c r="U153" s="170" t="s">
        <v>1357</v>
      </c>
      <c r="V153" s="167" t="e">
        <f t="shared" si="50"/>
        <v>#DIV/0!</v>
      </c>
      <c r="W153" s="167">
        <f t="shared" si="55"/>
        <v>0.63777089783281726</v>
      </c>
      <c r="X153" s="101" t="e">
        <f t="shared" si="56"/>
        <v>#DIV/0!</v>
      </c>
      <c r="Y153" s="101" t="e">
        <f t="shared" si="57"/>
        <v>#DIV/0!</v>
      </c>
      <c r="Z153" s="101" t="e">
        <f t="shared" si="58"/>
        <v>#DIV/0!</v>
      </c>
      <c r="AA153" s="102" t="e">
        <f t="shared" si="59"/>
        <v>#DIV/0!</v>
      </c>
      <c r="AB153" s="198"/>
      <c r="AC153" s="179"/>
      <c r="AD153" s="87"/>
      <c r="AE153" s="87"/>
      <c r="AI153" s="89">
        <v>3.4410000000000003E-2</v>
      </c>
    </row>
    <row r="154" spans="1:35" ht="15" customHeight="1" x14ac:dyDescent="0.25">
      <c r="A154" s="98">
        <f>' Cobas assays'!A142</f>
        <v>0</v>
      </c>
      <c r="B154" s="180" t="s">
        <v>1168</v>
      </c>
      <c r="C154" s="99">
        <f>' Cobas assays'!C142</f>
        <v>0</v>
      </c>
      <c r="D154" s="99">
        <f>' Cobas assays'!D142</f>
        <v>0</v>
      </c>
      <c r="E154" s="178">
        <v>0.12</v>
      </c>
      <c r="F154" s="101" t="e">
        <f t="shared" si="49"/>
        <v>#DIV/0!</v>
      </c>
      <c r="G154" s="149" t="e">
        <f t="shared" si="51"/>
        <v>#DIV/0!</v>
      </c>
      <c r="H154" s="99">
        <f>' Cobas assays'!N142</f>
        <v>0</v>
      </c>
      <c r="I154" s="99">
        <f>' Cobas assays'!K142</f>
        <v>0</v>
      </c>
      <c r="J154" s="99">
        <f>' Cobas assays'!L142</f>
        <v>0</v>
      </c>
      <c r="K154" s="99">
        <f>' Cobas assays'!F142</f>
        <v>0</v>
      </c>
      <c r="L154" s="101">
        <v>0.04</v>
      </c>
      <c r="M154" s="170" t="s">
        <v>1322</v>
      </c>
      <c r="N154" s="101" t="e">
        <f t="shared" si="52"/>
        <v>#DIV/0!</v>
      </c>
      <c r="O154" s="149" t="e">
        <f t="shared" si="53"/>
        <v>#DIV/0!</v>
      </c>
      <c r="P154" s="149"/>
      <c r="Q154" s="100" t="e">
        <f t="shared" si="54"/>
        <v>#DIV/0!</v>
      </c>
      <c r="R154" s="100">
        <v>0.16700000000000001</v>
      </c>
      <c r="S154" s="101">
        <v>0.27200000000000002</v>
      </c>
      <c r="T154" s="101">
        <v>6.8000000000000005E-2</v>
      </c>
      <c r="U154" s="170" t="s">
        <v>1322</v>
      </c>
      <c r="V154" s="167" t="e">
        <f t="shared" si="50"/>
        <v>#DIV/0!</v>
      </c>
      <c r="W154" s="167">
        <f t="shared" si="55"/>
        <v>1.6287425149700598</v>
      </c>
      <c r="X154" s="101" t="e">
        <f t="shared" si="56"/>
        <v>#DIV/0!</v>
      </c>
      <c r="Y154" s="101" t="e">
        <f t="shared" si="57"/>
        <v>#DIV/0!</v>
      </c>
      <c r="Z154" s="101" t="e">
        <f t="shared" si="58"/>
        <v>#DIV/0!</v>
      </c>
      <c r="AA154" s="102" t="e">
        <f t="shared" si="59"/>
        <v>#DIV/0!</v>
      </c>
      <c r="AB154" s="198"/>
      <c r="AC154" s="179"/>
      <c r="AD154" s="87"/>
      <c r="AE154" s="87"/>
      <c r="AI154" s="89">
        <v>2.3120000000000002E-2</v>
      </c>
    </row>
    <row r="155" spans="1:35" ht="15" customHeight="1" x14ac:dyDescent="0.25">
      <c r="A155" s="98">
        <f>' Cobas assays'!A143</f>
        <v>0</v>
      </c>
      <c r="B155" s="180" t="s">
        <v>1168</v>
      </c>
      <c r="C155" s="99">
        <f>' Cobas assays'!C143</f>
        <v>0</v>
      </c>
      <c r="D155" s="99">
        <f>' Cobas assays'!D143</f>
        <v>0</v>
      </c>
      <c r="E155" s="178">
        <v>0.12</v>
      </c>
      <c r="F155" s="101" t="e">
        <f t="shared" si="49"/>
        <v>#DIV/0!</v>
      </c>
      <c r="G155" s="149" t="e">
        <f t="shared" si="51"/>
        <v>#DIV/0!</v>
      </c>
      <c r="H155" s="99">
        <f>' Cobas assays'!N143</f>
        <v>0</v>
      </c>
      <c r="I155" s="99">
        <f>' Cobas assays'!K143</f>
        <v>0</v>
      </c>
      <c r="J155" s="99">
        <f>' Cobas assays'!L143</f>
        <v>0</v>
      </c>
      <c r="K155" s="99">
        <f>' Cobas assays'!F143</f>
        <v>0</v>
      </c>
      <c r="L155" s="101">
        <v>0.04</v>
      </c>
      <c r="M155" s="170" t="s">
        <v>1322</v>
      </c>
      <c r="N155" s="101" t="e">
        <f t="shared" si="52"/>
        <v>#DIV/0!</v>
      </c>
      <c r="O155" s="149" t="e">
        <f t="shared" si="53"/>
        <v>#DIV/0!</v>
      </c>
      <c r="P155" s="149"/>
      <c r="Q155" s="100" t="e">
        <f t="shared" si="54"/>
        <v>#DIV/0!</v>
      </c>
      <c r="R155" s="100">
        <v>0.16700000000000001</v>
      </c>
      <c r="S155" s="101">
        <v>0.27200000000000002</v>
      </c>
      <c r="T155" s="101">
        <v>6.8000000000000005E-2</v>
      </c>
      <c r="U155" s="170" t="s">
        <v>1322</v>
      </c>
      <c r="V155" s="167" t="e">
        <f t="shared" si="50"/>
        <v>#DIV/0!</v>
      </c>
      <c r="W155" s="167">
        <f t="shared" si="55"/>
        <v>1.6287425149700598</v>
      </c>
      <c r="X155" s="101" t="e">
        <f t="shared" si="56"/>
        <v>#DIV/0!</v>
      </c>
      <c r="Y155" s="101" t="e">
        <f t="shared" si="57"/>
        <v>#DIV/0!</v>
      </c>
      <c r="Z155" s="101" t="e">
        <f t="shared" si="58"/>
        <v>#DIV/0!</v>
      </c>
      <c r="AA155" s="102" t="e">
        <f t="shared" si="59"/>
        <v>#DIV/0!</v>
      </c>
      <c r="AB155" s="198"/>
      <c r="AC155" s="179"/>
      <c r="AD155" s="87"/>
      <c r="AE155" s="87"/>
      <c r="AI155" s="89">
        <v>2.3980000000000001E-2</v>
      </c>
    </row>
    <row r="156" spans="1:35" ht="15" customHeight="1" x14ac:dyDescent="0.25">
      <c r="A156" s="98">
        <f>' Cobas assays'!A144</f>
        <v>0</v>
      </c>
      <c r="B156" s="180" t="s">
        <v>973</v>
      </c>
      <c r="C156" s="99">
        <f>' Cobas assays'!C144</f>
        <v>0</v>
      </c>
      <c r="D156" s="99">
        <f>' Cobas assays'!D144</f>
        <v>0</v>
      </c>
      <c r="E156" s="267">
        <v>0.15</v>
      </c>
      <c r="F156" s="101" t="e">
        <f t="shared" si="49"/>
        <v>#DIV/0!</v>
      </c>
      <c r="G156" s="149" t="e">
        <f t="shared" si="51"/>
        <v>#DIV/0!</v>
      </c>
      <c r="H156" s="99">
        <f>' Cobas assays'!N144</f>
        <v>0</v>
      </c>
      <c r="I156" s="99">
        <f>' Cobas assays'!K144</f>
        <v>0</v>
      </c>
      <c r="J156" s="99">
        <f>' Cobas assays'!L144</f>
        <v>0</v>
      </c>
      <c r="K156" s="99">
        <f>' Cobas assays'!F144</f>
        <v>0</v>
      </c>
      <c r="L156" s="268">
        <v>5.0999999999999997E-2</v>
      </c>
      <c r="M156" s="170" t="s">
        <v>1353</v>
      </c>
      <c r="N156" s="101" t="e">
        <f t="shared" si="52"/>
        <v>#DIV/0!</v>
      </c>
      <c r="O156" s="149" t="e">
        <f t="shared" si="53"/>
        <v>#DIV/0!</v>
      </c>
      <c r="P156" s="149"/>
      <c r="Q156" s="100" t="e">
        <f t="shared" si="54"/>
        <v>#DIV/0!</v>
      </c>
      <c r="R156" s="266">
        <v>0.126</v>
      </c>
      <c r="S156" s="268">
        <v>5.1999999999999998E-2</v>
      </c>
      <c r="T156" s="268">
        <v>3.9E-2</v>
      </c>
      <c r="U156" s="170" t="s">
        <v>1353</v>
      </c>
      <c r="V156" s="167" t="e">
        <f t="shared" si="50"/>
        <v>#DIV/0!</v>
      </c>
      <c r="W156" s="167">
        <f t="shared" si="55"/>
        <v>0.41269841269841268</v>
      </c>
      <c r="X156" s="101" t="e">
        <f t="shared" si="56"/>
        <v>#DIV/0!</v>
      </c>
      <c r="Y156" s="101" t="e">
        <f t="shared" si="57"/>
        <v>#DIV/0!</v>
      </c>
      <c r="Z156" s="101" t="e">
        <f t="shared" si="58"/>
        <v>#DIV/0!</v>
      </c>
      <c r="AA156" s="102" t="e">
        <f t="shared" si="59"/>
        <v>#DIV/0!</v>
      </c>
      <c r="AB156" s="198"/>
      <c r="AC156" s="179"/>
      <c r="AD156" s="87"/>
      <c r="AE156" s="87"/>
      <c r="AI156" s="89">
        <v>1.7510000000000001E-2</v>
      </c>
    </row>
    <row r="157" spans="1:35" ht="15" customHeight="1" x14ac:dyDescent="0.25">
      <c r="A157" s="98">
        <f>' Cobas assays'!A145</f>
        <v>0</v>
      </c>
      <c r="B157" s="180" t="s">
        <v>973</v>
      </c>
      <c r="C157" s="99">
        <f>' Cobas assays'!C145</f>
        <v>0</v>
      </c>
      <c r="D157" s="99">
        <f>' Cobas assays'!D145</f>
        <v>0</v>
      </c>
      <c r="E157" s="267">
        <v>0.15</v>
      </c>
      <c r="F157" s="101" t="e">
        <f t="shared" si="49"/>
        <v>#DIV/0!</v>
      </c>
      <c r="G157" s="149" t="e">
        <f t="shared" si="51"/>
        <v>#DIV/0!</v>
      </c>
      <c r="H157" s="99">
        <f>' Cobas assays'!N145</f>
        <v>0</v>
      </c>
      <c r="I157" s="99">
        <f>' Cobas assays'!K145</f>
        <v>0</v>
      </c>
      <c r="J157" s="99">
        <f>' Cobas assays'!L145</f>
        <v>0</v>
      </c>
      <c r="K157" s="99">
        <f>' Cobas assays'!F145</f>
        <v>0</v>
      </c>
      <c r="L157" s="268">
        <v>5.0999999999999997E-2</v>
      </c>
      <c r="M157" s="170" t="s">
        <v>1353</v>
      </c>
      <c r="N157" s="101" t="e">
        <f t="shared" si="52"/>
        <v>#DIV/0!</v>
      </c>
      <c r="O157" s="149" t="e">
        <f t="shared" si="53"/>
        <v>#DIV/0!</v>
      </c>
      <c r="P157" s="149"/>
      <c r="Q157" s="100" t="e">
        <f t="shared" si="54"/>
        <v>#DIV/0!</v>
      </c>
      <c r="R157" s="266">
        <v>0.126</v>
      </c>
      <c r="S157" s="268">
        <v>5.1999999999999998E-2</v>
      </c>
      <c r="T157" s="268">
        <v>3.9E-2</v>
      </c>
      <c r="U157" s="170" t="s">
        <v>1353</v>
      </c>
      <c r="V157" s="167" t="e">
        <f t="shared" si="50"/>
        <v>#DIV/0!</v>
      </c>
      <c r="W157" s="167">
        <f t="shared" si="55"/>
        <v>0.41269841269841268</v>
      </c>
      <c r="X157" s="101" t="e">
        <f t="shared" si="56"/>
        <v>#DIV/0!</v>
      </c>
      <c r="Y157" s="101" t="e">
        <f t="shared" si="57"/>
        <v>#DIV/0!</v>
      </c>
      <c r="Z157" s="101" t="e">
        <f t="shared" si="58"/>
        <v>#DIV/0!</v>
      </c>
      <c r="AA157" s="102" t="e">
        <f t="shared" si="59"/>
        <v>#DIV/0!</v>
      </c>
      <c r="AB157" s="198"/>
      <c r="AC157" s="179"/>
      <c r="AD157" s="87"/>
      <c r="AE157" s="87"/>
      <c r="AI157" s="89">
        <v>1.5169999999999999E-2</v>
      </c>
    </row>
    <row r="158" spans="1:35" ht="15" customHeight="1" x14ac:dyDescent="0.25">
      <c r="A158" s="98">
        <f>' Cobas assays'!A146</f>
        <v>0</v>
      </c>
      <c r="B158" s="180" t="s">
        <v>973</v>
      </c>
      <c r="C158" s="99">
        <f>' Cobas assays'!C146</f>
        <v>0</v>
      </c>
      <c r="D158" s="99">
        <f>' Cobas assays'!D146</f>
        <v>0</v>
      </c>
      <c r="E158" s="267">
        <v>0.15</v>
      </c>
      <c r="F158" s="101" t="e">
        <f t="shared" si="49"/>
        <v>#DIV/0!</v>
      </c>
      <c r="G158" s="149" t="e">
        <f t="shared" si="51"/>
        <v>#DIV/0!</v>
      </c>
      <c r="H158" s="99">
        <f>' Cobas assays'!N146</f>
        <v>0</v>
      </c>
      <c r="I158" s="99">
        <f>' Cobas assays'!K146</f>
        <v>0</v>
      </c>
      <c r="J158" s="99">
        <f>' Cobas assays'!L146</f>
        <v>0</v>
      </c>
      <c r="K158" s="99">
        <f>' Cobas assays'!F146</f>
        <v>0</v>
      </c>
      <c r="L158" s="268">
        <v>5.0999999999999997E-2</v>
      </c>
      <c r="M158" s="170" t="s">
        <v>1353</v>
      </c>
      <c r="N158" s="101" t="e">
        <f t="shared" si="52"/>
        <v>#DIV/0!</v>
      </c>
      <c r="O158" s="149" t="e">
        <f t="shared" si="53"/>
        <v>#DIV/0!</v>
      </c>
      <c r="P158" s="149"/>
      <c r="Q158" s="100" t="e">
        <f t="shared" si="54"/>
        <v>#DIV/0!</v>
      </c>
      <c r="R158" s="266">
        <v>0.126</v>
      </c>
      <c r="S158" s="268">
        <v>5.1999999999999998E-2</v>
      </c>
      <c r="T158" s="268">
        <v>3.9E-2</v>
      </c>
      <c r="U158" s="170" t="s">
        <v>1353</v>
      </c>
      <c r="V158" s="167" t="e">
        <f t="shared" si="50"/>
        <v>#DIV/0!</v>
      </c>
      <c r="W158" s="167">
        <f t="shared" si="55"/>
        <v>0.41269841269841268</v>
      </c>
      <c r="X158" s="101" t="e">
        <f t="shared" si="56"/>
        <v>#DIV/0!</v>
      </c>
      <c r="Y158" s="101" t="e">
        <f t="shared" si="57"/>
        <v>#DIV/0!</v>
      </c>
      <c r="Z158" s="101" t="e">
        <f t="shared" si="58"/>
        <v>#DIV/0!</v>
      </c>
      <c r="AA158" s="102" t="e">
        <f t="shared" si="59"/>
        <v>#DIV/0!</v>
      </c>
      <c r="AB158" s="198"/>
      <c r="AC158" s="179"/>
      <c r="AD158" s="87"/>
      <c r="AE158" s="87"/>
      <c r="AI158" s="89">
        <v>2.3539999999999998E-2</v>
      </c>
    </row>
    <row r="159" spans="1:35" ht="15" customHeight="1" x14ac:dyDescent="0.25">
      <c r="A159" s="98">
        <f>' Cobas assays'!A147</f>
        <v>0</v>
      </c>
      <c r="B159" s="180" t="s">
        <v>973</v>
      </c>
      <c r="C159" s="99">
        <f>' Cobas assays'!C147</f>
        <v>0</v>
      </c>
      <c r="D159" s="99">
        <f>' Cobas assays'!D147</f>
        <v>0</v>
      </c>
      <c r="E159" s="267">
        <v>0.15</v>
      </c>
      <c r="F159" s="101" t="e">
        <f t="shared" si="49"/>
        <v>#DIV/0!</v>
      </c>
      <c r="G159" s="149" t="e">
        <f t="shared" si="51"/>
        <v>#DIV/0!</v>
      </c>
      <c r="H159" s="99">
        <f>' Cobas assays'!N147</f>
        <v>0</v>
      </c>
      <c r="I159" s="99">
        <f>' Cobas assays'!K147</f>
        <v>0</v>
      </c>
      <c r="J159" s="99">
        <f>' Cobas assays'!L147</f>
        <v>0</v>
      </c>
      <c r="K159" s="99">
        <f>' Cobas assays'!F147</f>
        <v>0</v>
      </c>
      <c r="L159" s="268">
        <v>5.0999999999999997E-2</v>
      </c>
      <c r="M159" s="170" t="s">
        <v>1353</v>
      </c>
      <c r="N159" s="101" t="e">
        <f t="shared" si="52"/>
        <v>#DIV/0!</v>
      </c>
      <c r="O159" s="149" t="e">
        <f t="shared" si="53"/>
        <v>#DIV/0!</v>
      </c>
      <c r="P159" s="149"/>
      <c r="Q159" s="100" t="e">
        <f t="shared" si="54"/>
        <v>#DIV/0!</v>
      </c>
      <c r="R159" s="266">
        <v>0.126</v>
      </c>
      <c r="S159" s="268">
        <v>5.1999999999999998E-2</v>
      </c>
      <c r="T159" s="268">
        <v>3.9E-2</v>
      </c>
      <c r="U159" s="170" t="s">
        <v>1353</v>
      </c>
      <c r="V159" s="167" t="e">
        <f t="shared" si="50"/>
        <v>#DIV/0!</v>
      </c>
      <c r="W159" s="167">
        <f t="shared" si="55"/>
        <v>0.41269841269841268</v>
      </c>
      <c r="X159" s="101" t="e">
        <f t="shared" si="56"/>
        <v>#DIV/0!</v>
      </c>
      <c r="Y159" s="101" t="e">
        <f t="shared" si="57"/>
        <v>#DIV/0!</v>
      </c>
      <c r="Z159" s="101" t="e">
        <f t="shared" si="58"/>
        <v>#DIV/0!</v>
      </c>
      <c r="AA159" s="102" t="e">
        <f t="shared" si="59"/>
        <v>#DIV/0!</v>
      </c>
      <c r="AB159" s="198"/>
      <c r="AC159" s="179"/>
      <c r="AD159" s="87"/>
      <c r="AE159" s="87"/>
      <c r="AI159" s="89">
        <v>1.306E-2</v>
      </c>
    </row>
    <row r="160" spans="1:35" ht="15" customHeight="1" x14ac:dyDescent="0.25">
      <c r="A160" s="98">
        <f>' Cobas assays'!A148</f>
        <v>0</v>
      </c>
      <c r="B160" s="180" t="s">
        <v>982</v>
      </c>
      <c r="C160" s="99">
        <f>' Cobas assays'!C148</f>
        <v>0</v>
      </c>
      <c r="D160" s="99">
        <f>' Cobas assays'!D148</f>
        <v>0</v>
      </c>
      <c r="E160" s="267">
        <v>0.379</v>
      </c>
      <c r="F160" s="101" t="e">
        <f t="shared" si="49"/>
        <v>#DIV/0!</v>
      </c>
      <c r="G160" s="149" t="e">
        <f t="shared" si="51"/>
        <v>#DIV/0!</v>
      </c>
      <c r="H160" s="99">
        <f>' Cobas assays'!N148</f>
        <v>0</v>
      </c>
      <c r="I160" s="99">
        <f>' Cobas assays'!K148</f>
        <v>0</v>
      </c>
      <c r="J160" s="99">
        <f>' Cobas assays'!L148</f>
        <v>0</v>
      </c>
      <c r="K160" s="99">
        <f>' Cobas assays'!F148</f>
        <v>0</v>
      </c>
      <c r="L160" s="101">
        <v>0.113</v>
      </c>
      <c r="M160" s="170" t="s">
        <v>1328</v>
      </c>
      <c r="N160" s="101" t="e">
        <f t="shared" si="52"/>
        <v>#DIV/0!</v>
      </c>
      <c r="O160" s="149" t="e">
        <f t="shared" si="53"/>
        <v>#DIV/0!</v>
      </c>
      <c r="P160" s="149"/>
      <c r="Q160" s="100" t="e">
        <f t="shared" si="54"/>
        <v>#DIV/0!</v>
      </c>
      <c r="R160" s="100">
        <v>0.318</v>
      </c>
      <c r="S160" s="101">
        <v>0.32200000000000001</v>
      </c>
      <c r="T160" s="101">
        <v>0.161</v>
      </c>
      <c r="U160" s="170" t="s">
        <v>1328</v>
      </c>
      <c r="V160" s="167" t="e">
        <f t="shared" si="50"/>
        <v>#DIV/0!</v>
      </c>
      <c r="W160" s="167">
        <f t="shared" si="55"/>
        <v>1.0125786163522013</v>
      </c>
      <c r="X160" s="101" t="e">
        <f t="shared" si="56"/>
        <v>#DIV/0!</v>
      </c>
      <c r="Y160" s="101" t="e">
        <f t="shared" si="57"/>
        <v>#DIV/0!</v>
      </c>
      <c r="Z160" s="101" t="e">
        <f t="shared" si="58"/>
        <v>#DIV/0!</v>
      </c>
      <c r="AA160" s="102" t="e">
        <f t="shared" si="59"/>
        <v>#DIV/0!</v>
      </c>
      <c r="AB160" s="198"/>
      <c r="AC160" s="179"/>
      <c r="AD160" s="87"/>
      <c r="AE160" s="87"/>
      <c r="AI160" s="89">
        <v>0.10163999999999999</v>
      </c>
    </row>
    <row r="161" spans="1:35" ht="15" customHeight="1" x14ac:dyDescent="0.25">
      <c r="A161" s="98">
        <f>' Cobas assays'!A149</f>
        <v>0</v>
      </c>
      <c r="B161" s="180" t="s">
        <v>982</v>
      </c>
      <c r="C161" s="99">
        <f>' Cobas assays'!C149</f>
        <v>0</v>
      </c>
      <c r="D161" s="99">
        <f>' Cobas assays'!D149</f>
        <v>0</v>
      </c>
      <c r="E161" s="267">
        <v>0.379</v>
      </c>
      <c r="F161" s="101" t="e">
        <f t="shared" si="49"/>
        <v>#DIV/0!</v>
      </c>
      <c r="G161" s="149" t="e">
        <f t="shared" si="51"/>
        <v>#DIV/0!</v>
      </c>
      <c r="H161" s="99">
        <f>' Cobas assays'!N149</f>
        <v>0</v>
      </c>
      <c r="I161" s="99">
        <f>' Cobas assays'!K149</f>
        <v>0</v>
      </c>
      <c r="J161" s="99">
        <f>' Cobas assays'!L149</f>
        <v>0</v>
      </c>
      <c r="K161" s="99">
        <f>' Cobas assays'!F149</f>
        <v>0</v>
      </c>
      <c r="L161" s="101">
        <v>0.113</v>
      </c>
      <c r="M161" s="170" t="s">
        <v>1328</v>
      </c>
      <c r="N161" s="101" t="e">
        <f t="shared" si="52"/>
        <v>#DIV/0!</v>
      </c>
      <c r="O161" s="149" t="e">
        <f t="shared" si="53"/>
        <v>#DIV/0!</v>
      </c>
      <c r="P161" s="149"/>
      <c r="Q161" s="100" t="e">
        <f t="shared" si="54"/>
        <v>#DIV/0!</v>
      </c>
      <c r="R161" s="100">
        <v>0.318</v>
      </c>
      <c r="S161" s="101">
        <v>0.32200000000000001</v>
      </c>
      <c r="T161" s="101">
        <v>0.161</v>
      </c>
      <c r="U161" s="170" t="s">
        <v>1328</v>
      </c>
      <c r="V161" s="167" t="e">
        <f t="shared" si="50"/>
        <v>#DIV/0!</v>
      </c>
      <c r="W161" s="167">
        <f t="shared" si="55"/>
        <v>1.0125786163522013</v>
      </c>
      <c r="X161" s="101" t="e">
        <f t="shared" si="56"/>
        <v>#DIV/0!</v>
      </c>
      <c r="Y161" s="101" t="e">
        <f t="shared" si="57"/>
        <v>#DIV/0!</v>
      </c>
      <c r="Z161" s="101" t="e">
        <f t="shared" si="58"/>
        <v>#DIV/0!</v>
      </c>
      <c r="AA161" s="102" t="e">
        <f t="shared" si="59"/>
        <v>#DIV/0!</v>
      </c>
      <c r="AB161" s="198"/>
      <c r="AC161" s="179"/>
      <c r="AD161" s="87"/>
      <c r="AE161" s="87"/>
      <c r="AI161" s="89">
        <v>0.10947</v>
      </c>
    </row>
    <row r="162" spans="1:35" ht="15" customHeight="1" x14ac:dyDescent="0.25">
      <c r="A162" s="98">
        <f>' Cobas assays'!A152</f>
        <v>0</v>
      </c>
      <c r="B162" s="180" t="s">
        <v>1174</v>
      </c>
      <c r="C162" s="99">
        <f>' Cobas assays'!C152</f>
        <v>0</v>
      </c>
      <c r="D162" s="99">
        <f>' Cobas assays'!D152</f>
        <v>0</v>
      </c>
      <c r="E162" s="178">
        <v>0.24099999999999999</v>
      </c>
      <c r="F162" s="101" t="e">
        <f t="shared" si="49"/>
        <v>#DIV/0!</v>
      </c>
      <c r="G162" s="149" t="e">
        <f t="shared" si="51"/>
        <v>#DIV/0!</v>
      </c>
      <c r="H162" s="99">
        <f>' Cobas assays'!N152</f>
        <v>0</v>
      </c>
      <c r="I162" s="99">
        <f>' Cobas assays'!K152</f>
        <v>0</v>
      </c>
      <c r="J162" s="99">
        <f>' Cobas assays'!L152</f>
        <v>0</v>
      </c>
      <c r="K162" s="99">
        <f>' Cobas assays'!F152</f>
        <v>0</v>
      </c>
      <c r="L162" s="101">
        <v>6.9000000000000006E-2</v>
      </c>
      <c r="M162" s="170" t="s">
        <v>1328</v>
      </c>
      <c r="N162" s="101" t="e">
        <f t="shared" si="52"/>
        <v>#DIV/0!</v>
      </c>
      <c r="O162" s="149" t="e">
        <f t="shared" si="53"/>
        <v>#DIV/0!</v>
      </c>
      <c r="P162" s="149"/>
      <c r="Q162" s="100" t="e">
        <f t="shared" si="54"/>
        <v>#DIV/0!</v>
      </c>
      <c r="R162" s="100">
        <v>0.18099999999999999</v>
      </c>
      <c r="S162" s="101">
        <v>0.20799999999999999</v>
      </c>
      <c r="T162" s="101">
        <v>0.104</v>
      </c>
      <c r="U162" s="170" t="s">
        <v>1328</v>
      </c>
      <c r="V162" s="167" t="e">
        <f t="shared" si="50"/>
        <v>#DIV/0!</v>
      </c>
      <c r="W162" s="167">
        <f t="shared" si="55"/>
        <v>1.149171270718232</v>
      </c>
      <c r="X162" s="101" t="e">
        <f t="shared" si="56"/>
        <v>#DIV/0!</v>
      </c>
      <c r="Y162" s="101" t="e">
        <f t="shared" si="57"/>
        <v>#DIV/0!</v>
      </c>
      <c r="Z162" s="101" t="e">
        <f t="shared" si="58"/>
        <v>#DIV/0!</v>
      </c>
      <c r="AA162" s="102" t="e">
        <f t="shared" si="59"/>
        <v>#DIV/0!</v>
      </c>
      <c r="AB162" s="198"/>
      <c r="AC162" s="179"/>
      <c r="AD162" s="87"/>
      <c r="AE162" s="87"/>
      <c r="AI162" s="89">
        <v>3.5560000000000001E-2</v>
      </c>
    </row>
    <row r="163" spans="1:35" ht="15" customHeight="1" x14ac:dyDescent="0.25">
      <c r="A163" s="98">
        <f>' Cobas assays'!A153</f>
        <v>0</v>
      </c>
      <c r="B163" s="180" t="s">
        <v>1174</v>
      </c>
      <c r="C163" s="99">
        <f>' Cobas assays'!C153</f>
        <v>0</v>
      </c>
      <c r="D163" s="99">
        <f>' Cobas assays'!D153</f>
        <v>0</v>
      </c>
      <c r="E163" s="178">
        <v>0.24099999999999999</v>
      </c>
      <c r="F163" s="101" t="e">
        <f t="shared" si="49"/>
        <v>#DIV/0!</v>
      </c>
      <c r="G163" s="149" t="e">
        <f t="shared" si="51"/>
        <v>#DIV/0!</v>
      </c>
      <c r="H163" s="99">
        <f>' Cobas assays'!N153</f>
        <v>0</v>
      </c>
      <c r="I163" s="99">
        <f>' Cobas assays'!K153</f>
        <v>0</v>
      </c>
      <c r="J163" s="99">
        <f>' Cobas assays'!L153</f>
        <v>0</v>
      </c>
      <c r="K163" s="99">
        <f>' Cobas assays'!F153</f>
        <v>0</v>
      </c>
      <c r="L163" s="101">
        <v>6.9000000000000006E-2</v>
      </c>
      <c r="M163" s="170" t="s">
        <v>1328</v>
      </c>
      <c r="N163" s="101" t="e">
        <f t="shared" si="52"/>
        <v>#DIV/0!</v>
      </c>
      <c r="O163" s="149" t="e">
        <f t="shared" si="53"/>
        <v>#DIV/0!</v>
      </c>
      <c r="P163" s="149"/>
      <c r="Q163" s="100" t="e">
        <f t="shared" si="54"/>
        <v>#DIV/0!</v>
      </c>
      <c r="R163" s="100">
        <v>0.18099999999999999</v>
      </c>
      <c r="S163" s="101">
        <v>0.20799999999999999</v>
      </c>
      <c r="T163" s="101">
        <v>0.104</v>
      </c>
      <c r="U163" s="170" t="s">
        <v>1328</v>
      </c>
      <c r="V163" s="167" t="e">
        <f t="shared" si="50"/>
        <v>#DIV/0!</v>
      </c>
      <c r="W163" s="167">
        <f t="shared" si="55"/>
        <v>1.149171270718232</v>
      </c>
      <c r="X163" s="101" t="e">
        <f t="shared" si="56"/>
        <v>#DIV/0!</v>
      </c>
      <c r="Y163" s="101" t="e">
        <f t="shared" si="57"/>
        <v>#DIV/0!</v>
      </c>
      <c r="Z163" s="101" t="e">
        <f t="shared" si="58"/>
        <v>#DIV/0!</v>
      </c>
      <c r="AA163" s="102" t="e">
        <f t="shared" si="59"/>
        <v>#DIV/0!</v>
      </c>
      <c r="AB163" s="198"/>
      <c r="AC163" s="179"/>
      <c r="AD163" s="87"/>
      <c r="AE163" s="87"/>
      <c r="AI163" s="89">
        <v>2.9690000000000001E-2</v>
      </c>
    </row>
    <row r="164" spans="1:35" ht="15" customHeight="1" x14ac:dyDescent="0.25">
      <c r="A164" s="98">
        <f>' Cobas assays'!A154</f>
        <v>0</v>
      </c>
      <c r="B164" s="180" t="s">
        <v>989</v>
      </c>
      <c r="C164" s="99">
        <f>' Cobas assays'!C154</f>
        <v>0</v>
      </c>
      <c r="D164" s="99">
        <f>' Cobas assays'!D154</f>
        <v>0</v>
      </c>
      <c r="E164" s="178">
        <v>0.14000000000000001</v>
      </c>
      <c r="F164" s="101" t="e">
        <f t="shared" si="49"/>
        <v>#DIV/0!</v>
      </c>
      <c r="G164" s="149" t="e">
        <f t="shared" si="51"/>
        <v>#DIV/0!</v>
      </c>
      <c r="H164" s="99">
        <f>' Cobas assays'!N154</f>
        <v>0</v>
      </c>
      <c r="I164" s="99">
        <f>' Cobas assays'!K154</f>
        <v>0</v>
      </c>
      <c r="J164" s="99">
        <f>' Cobas assays'!L154</f>
        <v>0</v>
      </c>
      <c r="K164" s="99">
        <f>' Cobas assays'!F154</f>
        <v>0</v>
      </c>
      <c r="L164" s="101">
        <v>4.4999999999999998E-2</v>
      </c>
      <c r="M164" s="170" t="s">
        <v>1322</v>
      </c>
      <c r="N164" s="101" t="e">
        <f t="shared" si="52"/>
        <v>#DIV/0!</v>
      </c>
      <c r="O164" s="149" t="e">
        <f t="shared" si="53"/>
        <v>#DIV/0!</v>
      </c>
      <c r="P164" s="149"/>
      <c r="Q164" s="100" t="e">
        <f t="shared" si="54"/>
        <v>#DIV/0!</v>
      </c>
      <c r="R164" s="100">
        <v>0.27400000000000002</v>
      </c>
      <c r="S164" s="101">
        <v>0.23</v>
      </c>
      <c r="T164" s="101">
        <v>5.8000000000000003E-2</v>
      </c>
      <c r="U164" s="170" t="s">
        <v>1322</v>
      </c>
      <c r="V164" s="167" t="e">
        <f t="shared" si="50"/>
        <v>#DIV/0!</v>
      </c>
      <c r="W164" s="167">
        <f t="shared" si="55"/>
        <v>0.83941605839416056</v>
      </c>
      <c r="X164" s="101" t="e">
        <f t="shared" si="56"/>
        <v>#DIV/0!</v>
      </c>
      <c r="Y164" s="101" t="e">
        <f t="shared" si="57"/>
        <v>#DIV/0!</v>
      </c>
      <c r="Z164" s="101" t="e">
        <f t="shared" si="58"/>
        <v>#DIV/0!</v>
      </c>
      <c r="AA164" s="102" t="e">
        <f t="shared" si="59"/>
        <v>#DIV/0!</v>
      </c>
      <c r="AB164" s="198"/>
      <c r="AC164" s="179"/>
      <c r="AD164" s="87"/>
      <c r="AE164" s="87"/>
      <c r="AI164" s="89">
        <v>2.0379999999999999E-2</v>
      </c>
    </row>
    <row r="165" spans="1:35" ht="15" customHeight="1" x14ac:dyDescent="0.25">
      <c r="A165" s="98">
        <f>' Cobas assays'!A155</f>
        <v>0</v>
      </c>
      <c r="B165" s="180" t="s">
        <v>989</v>
      </c>
      <c r="C165" s="99">
        <f>' Cobas assays'!C155</f>
        <v>0</v>
      </c>
      <c r="D165" s="99">
        <f>' Cobas assays'!D155</f>
        <v>0</v>
      </c>
      <c r="E165" s="178">
        <v>0.14000000000000001</v>
      </c>
      <c r="F165" s="101" t="e">
        <f t="shared" si="49"/>
        <v>#DIV/0!</v>
      </c>
      <c r="G165" s="149" t="e">
        <f t="shared" si="51"/>
        <v>#DIV/0!</v>
      </c>
      <c r="H165" s="99">
        <f>' Cobas assays'!N155</f>
        <v>0</v>
      </c>
      <c r="I165" s="99">
        <f>' Cobas assays'!K155</f>
        <v>0</v>
      </c>
      <c r="J165" s="99">
        <f>' Cobas assays'!L155</f>
        <v>0</v>
      </c>
      <c r="K165" s="99">
        <f>' Cobas assays'!F155</f>
        <v>0</v>
      </c>
      <c r="L165" s="101">
        <v>4.4999999999999998E-2</v>
      </c>
      <c r="M165" s="170" t="s">
        <v>1322</v>
      </c>
      <c r="N165" s="101" t="e">
        <f t="shared" si="52"/>
        <v>#DIV/0!</v>
      </c>
      <c r="O165" s="149" t="e">
        <f t="shared" si="53"/>
        <v>#DIV/0!</v>
      </c>
      <c r="P165" s="149"/>
      <c r="Q165" s="100" t="e">
        <f t="shared" si="54"/>
        <v>#DIV/0!</v>
      </c>
      <c r="R165" s="100">
        <v>0.27400000000000002</v>
      </c>
      <c r="S165" s="101">
        <v>0.23</v>
      </c>
      <c r="T165" s="101">
        <v>5.8000000000000003E-2</v>
      </c>
      <c r="U165" s="170" t="s">
        <v>1322</v>
      </c>
      <c r="V165" s="167" t="e">
        <f t="shared" si="50"/>
        <v>#DIV/0!</v>
      </c>
      <c r="W165" s="167">
        <f t="shared" si="55"/>
        <v>0.83941605839416056</v>
      </c>
      <c r="X165" s="101" t="e">
        <f t="shared" si="56"/>
        <v>#DIV/0!</v>
      </c>
      <c r="Y165" s="101" t="e">
        <f t="shared" si="57"/>
        <v>#DIV/0!</v>
      </c>
      <c r="Z165" s="101" t="e">
        <f t="shared" si="58"/>
        <v>#DIV/0!</v>
      </c>
      <c r="AA165" s="102" t="e">
        <f t="shared" si="59"/>
        <v>#DIV/0!</v>
      </c>
      <c r="AB165" s="198"/>
      <c r="AC165" s="179"/>
      <c r="AD165" s="87"/>
      <c r="AE165" s="87"/>
      <c r="AI165" s="89">
        <v>1.4930000000000001E-2</v>
      </c>
    </row>
    <row r="166" spans="1:35" ht="15" customHeight="1" x14ac:dyDescent="0.25">
      <c r="A166" s="98">
        <f>' Cobas assays'!A156</f>
        <v>0</v>
      </c>
      <c r="B166" s="180" t="s">
        <v>997</v>
      </c>
      <c r="C166" s="99">
        <f>' Cobas assays'!C156</f>
        <v>0</v>
      </c>
      <c r="D166" s="99">
        <f>' Cobas assays'!D156</f>
        <v>0</v>
      </c>
      <c r="E166" s="267">
        <v>0.11</v>
      </c>
      <c r="F166" s="101" t="e">
        <f t="shared" si="49"/>
        <v>#DIV/0!</v>
      </c>
      <c r="G166" s="149" t="e">
        <f t="shared" si="51"/>
        <v>#DIV/0!</v>
      </c>
      <c r="H166" s="99">
        <f>' Cobas assays'!N156</f>
        <v>0</v>
      </c>
      <c r="I166" s="99">
        <f>' Cobas assays'!K156</f>
        <v>0</v>
      </c>
      <c r="J166" s="99">
        <f>' Cobas assays'!L156</f>
        <v>0</v>
      </c>
      <c r="K166" s="99">
        <f>' Cobas assays'!F156</f>
        <v>0</v>
      </c>
      <c r="L166" s="101">
        <v>2.8000000000000001E-2</v>
      </c>
      <c r="M166" s="170" t="s">
        <v>1338</v>
      </c>
      <c r="N166" s="101" t="e">
        <f t="shared" si="52"/>
        <v>#DIV/0!</v>
      </c>
      <c r="O166" s="149" t="e">
        <f t="shared" si="53"/>
        <v>#DIV/0!</v>
      </c>
      <c r="P166" s="149"/>
      <c r="Q166" s="100" t="e">
        <f t="shared" si="54"/>
        <v>#DIV/0!</v>
      </c>
      <c r="R166" s="100">
        <v>6.4000000000000001E-2</v>
      </c>
      <c r="S166" s="101">
        <v>3.5999999999999997E-2</v>
      </c>
      <c r="T166" s="101">
        <v>2.7E-2</v>
      </c>
      <c r="U166" s="170" t="s">
        <v>1338</v>
      </c>
      <c r="V166" s="167" t="e">
        <f t="shared" si="50"/>
        <v>#DIV/0!</v>
      </c>
      <c r="W166" s="167">
        <f t="shared" si="55"/>
        <v>0.5625</v>
      </c>
      <c r="X166" s="101" t="e">
        <f t="shared" si="56"/>
        <v>#DIV/0!</v>
      </c>
      <c r="Y166" s="101" t="e">
        <f t="shared" si="57"/>
        <v>#DIV/0!</v>
      </c>
      <c r="Z166" s="101" t="e">
        <f t="shared" si="58"/>
        <v>#DIV/0!</v>
      </c>
      <c r="AA166" s="102" t="e">
        <f t="shared" si="59"/>
        <v>#DIV/0!</v>
      </c>
      <c r="AB166" s="198"/>
      <c r="AC166" s="179"/>
      <c r="AD166" s="87"/>
      <c r="AE166" s="87"/>
      <c r="AI166" s="89">
        <v>2.213E-2</v>
      </c>
    </row>
    <row r="167" spans="1:35" ht="15" customHeight="1" x14ac:dyDescent="0.25">
      <c r="A167" s="98">
        <f>' Cobas assays'!A157</f>
        <v>0</v>
      </c>
      <c r="B167" s="180" t="s">
        <v>997</v>
      </c>
      <c r="C167" s="99">
        <f>' Cobas assays'!C157</f>
        <v>0</v>
      </c>
      <c r="D167" s="99">
        <f>' Cobas assays'!D157</f>
        <v>0</v>
      </c>
      <c r="E167" s="267">
        <v>0.11</v>
      </c>
      <c r="F167" s="101" t="e">
        <f t="shared" si="49"/>
        <v>#DIV/0!</v>
      </c>
      <c r="G167" s="149" t="e">
        <f t="shared" si="51"/>
        <v>#DIV/0!</v>
      </c>
      <c r="H167" s="99">
        <f>' Cobas assays'!N157</f>
        <v>0</v>
      </c>
      <c r="I167" s="99">
        <f>' Cobas assays'!K157</f>
        <v>0</v>
      </c>
      <c r="J167" s="99">
        <f>' Cobas assays'!L157</f>
        <v>0</v>
      </c>
      <c r="K167" s="99">
        <f>' Cobas assays'!F157</f>
        <v>0</v>
      </c>
      <c r="L167" s="101">
        <v>2.8000000000000001E-2</v>
      </c>
      <c r="M167" s="170" t="s">
        <v>1338</v>
      </c>
      <c r="N167" s="101" t="e">
        <f t="shared" si="52"/>
        <v>#DIV/0!</v>
      </c>
      <c r="O167" s="149" t="e">
        <f t="shared" si="53"/>
        <v>#DIV/0!</v>
      </c>
      <c r="P167" s="149"/>
      <c r="Q167" s="100" t="e">
        <f t="shared" si="54"/>
        <v>#DIV/0!</v>
      </c>
      <c r="R167" s="100">
        <v>6.4000000000000001E-2</v>
      </c>
      <c r="S167" s="101">
        <v>3.5999999999999997E-2</v>
      </c>
      <c r="T167" s="101">
        <v>2.7E-2</v>
      </c>
      <c r="U167" s="170" t="s">
        <v>1338</v>
      </c>
      <c r="V167" s="167" t="e">
        <f t="shared" si="50"/>
        <v>#DIV/0!</v>
      </c>
      <c r="W167" s="167">
        <f t="shared" si="55"/>
        <v>0.5625</v>
      </c>
      <c r="X167" s="101" t="e">
        <f t="shared" si="56"/>
        <v>#DIV/0!</v>
      </c>
      <c r="Y167" s="101" t="e">
        <f t="shared" si="57"/>
        <v>#DIV/0!</v>
      </c>
      <c r="Z167" s="101" t="e">
        <f t="shared" si="58"/>
        <v>#DIV/0!</v>
      </c>
      <c r="AA167" s="102" t="e">
        <f t="shared" si="59"/>
        <v>#DIV/0!</v>
      </c>
      <c r="AB167" s="198"/>
      <c r="AC167" s="179"/>
      <c r="AD167" s="87"/>
      <c r="AE167" s="87"/>
      <c r="AI167" s="89">
        <v>2.359E-2</v>
      </c>
    </row>
    <row r="168" spans="1:35" ht="15" customHeight="1" x14ac:dyDescent="0.25">
      <c r="A168" s="98">
        <f>' Cobas assays'!A158</f>
        <v>0</v>
      </c>
      <c r="B168" s="180" t="s">
        <v>997</v>
      </c>
      <c r="C168" s="99">
        <f>' Cobas assays'!C158</f>
        <v>0</v>
      </c>
      <c r="D168" s="99">
        <f>' Cobas assays'!D158</f>
        <v>0</v>
      </c>
      <c r="E168" s="267">
        <v>0.11</v>
      </c>
      <c r="F168" s="101" t="e">
        <f t="shared" si="49"/>
        <v>#DIV/0!</v>
      </c>
      <c r="G168" s="149" t="e">
        <f t="shared" si="51"/>
        <v>#DIV/0!</v>
      </c>
      <c r="H168" s="99">
        <f>' Cobas assays'!N158</f>
        <v>0</v>
      </c>
      <c r="I168" s="99">
        <f>' Cobas assays'!K158</f>
        <v>0</v>
      </c>
      <c r="J168" s="99">
        <f>' Cobas assays'!L158</f>
        <v>0</v>
      </c>
      <c r="K168" s="99">
        <f>' Cobas assays'!F158</f>
        <v>0</v>
      </c>
      <c r="L168" s="101">
        <v>2.8000000000000001E-2</v>
      </c>
      <c r="M168" s="170" t="s">
        <v>1338</v>
      </c>
      <c r="N168" s="101" t="e">
        <f t="shared" si="52"/>
        <v>#DIV/0!</v>
      </c>
      <c r="O168" s="149" t="e">
        <f t="shared" si="53"/>
        <v>#DIV/0!</v>
      </c>
      <c r="P168" s="149"/>
      <c r="Q168" s="100" t="e">
        <f t="shared" si="54"/>
        <v>#DIV/0!</v>
      </c>
      <c r="R168" s="100">
        <v>6.4000000000000001E-2</v>
      </c>
      <c r="S168" s="101">
        <v>3.5999999999999997E-2</v>
      </c>
      <c r="T168" s="101">
        <v>2.7E-2</v>
      </c>
      <c r="U168" s="170" t="s">
        <v>1338</v>
      </c>
      <c r="V168" s="167" t="e">
        <f t="shared" si="50"/>
        <v>#DIV/0!</v>
      </c>
      <c r="W168" s="167">
        <f t="shared" si="55"/>
        <v>0.5625</v>
      </c>
      <c r="X168" s="101" t="e">
        <f t="shared" si="56"/>
        <v>#DIV/0!</v>
      </c>
      <c r="Y168" s="101" t="e">
        <f t="shared" si="57"/>
        <v>#DIV/0!</v>
      </c>
      <c r="Z168" s="101" t="e">
        <f t="shared" si="58"/>
        <v>#DIV/0!</v>
      </c>
      <c r="AA168" s="102" t="e">
        <f t="shared" si="59"/>
        <v>#DIV/0!</v>
      </c>
      <c r="AB168" s="198"/>
      <c r="AC168" s="179"/>
      <c r="AD168" s="87"/>
      <c r="AE168" s="87"/>
      <c r="AF168" s="103"/>
      <c r="AI168" s="89">
        <v>2.7879999999999999E-2</v>
      </c>
    </row>
    <row r="169" spans="1:35" ht="15" customHeight="1" x14ac:dyDescent="0.25">
      <c r="A169" s="98">
        <f>' Cobas assays'!A159</f>
        <v>0</v>
      </c>
      <c r="B169" s="180" t="s">
        <v>997</v>
      </c>
      <c r="C169" s="99">
        <f>' Cobas assays'!C159</f>
        <v>0</v>
      </c>
      <c r="D169" s="99">
        <f>' Cobas assays'!D159</f>
        <v>0</v>
      </c>
      <c r="E169" s="267">
        <v>0.11</v>
      </c>
      <c r="F169" s="101" t="e">
        <f t="shared" si="49"/>
        <v>#DIV/0!</v>
      </c>
      <c r="G169" s="149" t="e">
        <f t="shared" si="51"/>
        <v>#DIV/0!</v>
      </c>
      <c r="H169" s="99">
        <f>' Cobas assays'!N159</f>
        <v>0</v>
      </c>
      <c r="I169" s="99">
        <f>' Cobas assays'!K159</f>
        <v>0</v>
      </c>
      <c r="J169" s="99">
        <f>' Cobas assays'!L159</f>
        <v>0</v>
      </c>
      <c r="K169" s="99">
        <f>' Cobas assays'!F159</f>
        <v>0</v>
      </c>
      <c r="L169" s="101">
        <v>2.8000000000000001E-2</v>
      </c>
      <c r="M169" s="170" t="s">
        <v>1338</v>
      </c>
      <c r="N169" s="101" t="e">
        <f t="shared" si="52"/>
        <v>#DIV/0!</v>
      </c>
      <c r="O169" s="149" t="e">
        <f t="shared" si="53"/>
        <v>#DIV/0!</v>
      </c>
      <c r="P169" s="149"/>
      <c r="Q169" s="100" t="e">
        <f t="shared" si="54"/>
        <v>#DIV/0!</v>
      </c>
      <c r="R169" s="100">
        <v>6.4000000000000001E-2</v>
      </c>
      <c r="S169" s="101">
        <v>3.5999999999999997E-2</v>
      </c>
      <c r="T169" s="101">
        <v>2.7E-2</v>
      </c>
      <c r="U169" s="170" t="s">
        <v>1338</v>
      </c>
      <c r="V169" s="167" t="e">
        <f t="shared" si="50"/>
        <v>#DIV/0!</v>
      </c>
      <c r="W169" s="167">
        <f t="shared" si="55"/>
        <v>0.5625</v>
      </c>
      <c r="X169" s="101" t="e">
        <f t="shared" si="56"/>
        <v>#DIV/0!</v>
      </c>
      <c r="Y169" s="101" t="e">
        <f t="shared" si="57"/>
        <v>#DIV/0!</v>
      </c>
      <c r="Z169" s="101" t="e">
        <f t="shared" si="58"/>
        <v>#DIV/0!</v>
      </c>
      <c r="AA169" s="102" t="e">
        <f t="shared" si="59"/>
        <v>#DIV/0!</v>
      </c>
      <c r="AB169" s="198"/>
      <c r="AC169" s="378"/>
      <c r="AD169" s="375"/>
      <c r="AE169" s="375"/>
      <c r="AF169" s="103"/>
      <c r="AI169" s="89">
        <v>3.0120000000000001E-2</v>
      </c>
    </row>
    <row r="170" spans="1:35" ht="15" customHeight="1" x14ac:dyDescent="0.25">
      <c r="A170" s="98">
        <f>' Cobas assays'!A160</f>
        <v>0</v>
      </c>
      <c r="B170" s="180" t="s">
        <v>1193</v>
      </c>
      <c r="C170" s="99">
        <f>' Cobas assays'!C160</f>
        <v>0</v>
      </c>
      <c r="D170" s="99">
        <f>' Cobas assays'!D160</f>
        <v>0</v>
      </c>
      <c r="E170" s="178">
        <v>0.25</v>
      </c>
      <c r="F170" s="101" t="e">
        <f t="shared" si="49"/>
        <v>#DIV/0!</v>
      </c>
      <c r="G170" s="149" t="e">
        <f t="shared" si="51"/>
        <v>#DIV/0!</v>
      </c>
      <c r="H170" s="99">
        <f>' Cobas assays'!N160</f>
        <v>0</v>
      </c>
      <c r="I170" s="99">
        <f>' Cobas assays'!K160</f>
        <v>0</v>
      </c>
      <c r="J170" s="99">
        <f>' Cobas assays'!L160</f>
        <v>0</v>
      </c>
      <c r="K170" s="99">
        <f>' Cobas assays'!F160</f>
        <v>0</v>
      </c>
      <c r="L170" s="101">
        <v>2.8000000000000001E-2</v>
      </c>
      <c r="M170" s="170" t="s">
        <v>1338</v>
      </c>
      <c r="N170" s="101" t="e">
        <f t="shared" si="52"/>
        <v>#DIV/0!</v>
      </c>
      <c r="O170" s="149" t="e">
        <f t="shared" si="53"/>
        <v>#DIV/0!</v>
      </c>
      <c r="P170" s="149"/>
      <c r="Q170" s="100" t="e">
        <f t="shared" si="54"/>
        <v>#DIV/0!</v>
      </c>
      <c r="R170" s="100">
        <v>6.4000000000000001E-2</v>
      </c>
      <c r="S170" s="101">
        <v>3.5999999999999997E-2</v>
      </c>
      <c r="T170" s="101">
        <v>2.7E-2</v>
      </c>
      <c r="U170" s="170" t="s">
        <v>1338</v>
      </c>
      <c r="V170" s="167" t="e">
        <f t="shared" si="50"/>
        <v>#DIV/0!</v>
      </c>
      <c r="W170" s="167">
        <f t="shared" si="55"/>
        <v>0.5625</v>
      </c>
      <c r="X170" s="101" t="e">
        <f t="shared" si="56"/>
        <v>#DIV/0!</v>
      </c>
      <c r="Y170" s="101" t="e">
        <f t="shared" si="57"/>
        <v>#DIV/0!</v>
      </c>
      <c r="Z170" s="101" t="e">
        <f t="shared" si="58"/>
        <v>#DIV/0!</v>
      </c>
      <c r="AA170" s="102" t="e">
        <f t="shared" si="59"/>
        <v>#DIV/0!</v>
      </c>
      <c r="AB170" s="198"/>
      <c r="AC170" s="179"/>
      <c r="AD170" s="87"/>
      <c r="AE170" s="87"/>
      <c r="AI170" s="89">
        <v>3.9919999999999997E-2</v>
      </c>
    </row>
    <row r="171" spans="1:35" ht="15" customHeight="1" x14ac:dyDescent="0.25">
      <c r="A171" s="98">
        <f>' Cobas assays'!A161</f>
        <v>0</v>
      </c>
      <c r="B171" s="180" t="s">
        <v>1193</v>
      </c>
      <c r="C171" s="99">
        <f>' Cobas assays'!C161</f>
        <v>0</v>
      </c>
      <c r="D171" s="99">
        <f>' Cobas assays'!D161</f>
        <v>0</v>
      </c>
      <c r="E171" s="178">
        <v>0.25</v>
      </c>
      <c r="F171" s="101" t="e">
        <f t="shared" si="49"/>
        <v>#DIV/0!</v>
      </c>
      <c r="G171" s="149" t="e">
        <f t="shared" si="51"/>
        <v>#DIV/0!</v>
      </c>
      <c r="H171" s="99">
        <f>' Cobas assays'!N161</f>
        <v>0</v>
      </c>
      <c r="I171" s="99">
        <f>' Cobas assays'!K161</f>
        <v>0</v>
      </c>
      <c r="J171" s="99">
        <f>' Cobas assays'!L161</f>
        <v>0</v>
      </c>
      <c r="K171" s="99">
        <f>' Cobas assays'!F161</f>
        <v>0</v>
      </c>
      <c r="L171" s="101">
        <v>2.8000000000000001E-2</v>
      </c>
      <c r="M171" s="170" t="s">
        <v>1338</v>
      </c>
      <c r="N171" s="101" t="e">
        <f t="shared" si="52"/>
        <v>#DIV/0!</v>
      </c>
      <c r="O171" s="149" t="e">
        <f t="shared" si="53"/>
        <v>#DIV/0!</v>
      </c>
      <c r="P171" s="149"/>
      <c r="Q171" s="100" t="e">
        <f t="shared" si="54"/>
        <v>#DIV/0!</v>
      </c>
      <c r="R171" s="100">
        <v>6.4000000000000001E-2</v>
      </c>
      <c r="S171" s="101">
        <v>3.5999999999999997E-2</v>
      </c>
      <c r="T171" s="101">
        <v>2.7E-2</v>
      </c>
      <c r="U171" s="170" t="s">
        <v>1338</v>
      </c>
      <c r="V171" s="167" t="e">
        <f t="shared" si="50"/>
        <v>#DIV/0!</v>
      </c>
      <c r="W171" s="167">
        <f t="shared" si="55"/>
        <v>0.5625</v>
      </c>
      <c r="X171" s="101" t="e">
        <f t="shared" si="56"/>
        <v>#DIV/0!</v>
      </c>
      <c r="Y171" s="101" t="e">
        <f t="shared" si="57"/>
        <v>#DIV/0!</v>
      </c>
      <c r="Z171" s="101" t="e">
        <f t="shared" si="58"/>
        <v>#DIV/0!</v>
      </c>
      <c r="AA171" s="102" t="e">
        <f t="shared" si="59"/>
        <v>#DIV/0!</v>
      </c>
      <c r="AB171" s="198"/>
      <c r="AC171" s="179"/>
      <c r="AD171" s="87"/>
      <c r="AE171" s="87"/>
      <c r="AI171" s="89">
        <v>4.2880000000000001E-2</v>
      </c>
    </row>
    <row r="172" spans="1:35" ht="15" customHeight="1" x14ac:dyDescent="0.25">
      <c r="A172" s="98">
        <f>' Cobas assays'!A162</f>
        <v>0</v>
      </c>
      <c r="B172" s="200" t="s">
        <v>880</v>
      </c>
      <c r="C172" s="99">
        <f>' Cobas assays'!C162</f>
        <v>0</v>
      </c>
      <c r="D172" s="99">
        <f>' Cobas assays'!D162</f>
        <v>0</v>
      </c>
      <c r="E172" s="178">
        <v>0.26860000000000001</v>
      </c>
      <c r="F172" s="101" t="e">
        <f t="shared" si="49"/>
        <v>#DIV/0!</v>
      </c>
      <c r="G172" s="149" t="e">
        <f t="shared" si="51"/>
        <v>#DIV/0!</v>
      </c>
      <c r="H172" s="99">
        <f>' Cobas assays'!N162</f>
        <v>0</v>
      </c>
      <c r="I172" s="99">
        <f>' Cobas assays'!K162</f>
        <v>0</v>
      </c>
      <c r="J172" s="99">
        <f>' Cobas assays'!L162</f>
        <v>0</v>
      </c>
      <c r="K172" s="99">
        <f>' Cobas assays'!F162</f>
        <v>0</v>
      </c>
      <c r="L172" s="101">
        <v>8.3000000000000004E-2</v>
      </c>
      <c r="M172" s="170" t="s">
        <v>1328</v>
      </c>
      <c r="N172" s="101" t="e">
        <f t="shared" si="52"/>
        <v>#DIV/0!</v>
      </c>
      <c r="O172" s="149" t="e">
        <f t="shared" si="53"/>
        <v>#DIV/0!</v>
      </c>
      <c r="P172" s="149"/>
      <c r="Q172" s="100" t="e">
        <f t="shared" si="54"/>
        <v>#DIV/0!</v>
      </c>
      <c r="R172" s="100">
        <v>0.24399999999999999</v>
      </c>
      <c r="S172" s="101">
        <v>0.22500000000000001</v>
      </c>
      <c r="T172" s="101">
        <v>0.1125</v>
      </c>
      <c r="U172" s="170" t="s">
        <v>1328</v>
      </c>
      <c r="V172" s="167" t="e">
        <f t="shared" si="50"/>
        <v>#DIV/0!</v>
      </c>
      <c r="W172" s="167">
        <f t="shared" si="55"/>
        <v>0.92213114754098369</v>
      </c>
      <c r="X172" s="101" t="e">
        <f t="shared" si="56"/>
        <v>#DIV/0!</v>
      </c>
      <c r="Y172" s="101" t="e">
        <f t="shared" si="57"/>
        <v>#DIV/0!</v>
      </c>
      <c r="Z172" s="101" t="e">
        <f t="shared" si="58"/>
        <v>#DIV/0!</v>
      </c>
      <c r="AA172" s="102" t="e">
        <f t="shared" si="59"/>
        <v>#DIV/0!</v>
      </c>
      <c r="AB172" s="198"/>
      <c r="AC172" s="179"/>
      <c r="AD172" s="87"/>
      <c r="AE172" s="87"/>
      <c r="AI172" s="89">
        <v>2.801E-2</v>
      </c>
    </row>
    <row r="173" spans="1:35" ht="15" customHeight="1" x14ac:dyDescent="0.25">
      <c r="A173" s="98">
        <f>' Cobas assays'!A163</f>
        <v>0</v>
      </c>
      <c r="B173" s="180" t="s">
        <v>880</v>
      </c>
      <c r="C173" s="99">
        <f>' Cobas assays'!C163</f>
        <v>0</v>
      </c>
      <c r="D173" s="99">
        <f>' Cobas assays'!D163</f>
        <v>0</v>
      </c>
      <c r="E173" s="178">
        <v>0.26860000000000001</v>
      </c>
      <c r="F173" s="101" t="e">
        <f t="shared" si="49"/>
        <v>#DIV/0!</v>
      </c>
      <c r="G173" s="149" t="e">
        <f t="shared" si="51"/>
        <v>#DIV/0!</v>
      </c>
      <c r="H173" s="99">
        <f>' Cobas assays'!N163</f>
        <v>0</v>
      </c>
      <c r="I173" s="99">
        <f>' Cobas assays'!K163</f>
        <v>0</v>
      </c>
      <c r="J173" s="99">
        <f>' Cobas assays'!L163</f>
        <v>0</v>
      </c>
      <c r="K173" s="99">
        <f>' Cobas assays'!F163</f>
        <v>0</v>
      </c>
      <c r="L173" s="101">
        <v>8.3000000000000004E-2</v>
      </c>
      <c r="M173" s="170" t="s">
        <v>1328</v>
      </c>
      <c r="N173" s="101" t="e">
        <f t="shared" si="52"/>
        <v>#DIV/0!</v>
      </c>
      <c r="O173" s="149" t="e">
        <f t="shared" si="53"/>
        <v>#DIV/0!</v>
      </c>
      <c r="P173" s="149"/>
      <c r="Q173" s="100" t="e">
        <f t="shared" si="54"/>
        <v>#DIV/0!</v>
      </c>
      <c r="R173" s="100">
        <v>0.24399999999999999</v>
      </c>
      <c r="S173" s="101">
        <v>0.22500000000000001</v>
      </c>
      <c r="T173" s="101">
        <v>0.1125</v>
      </c>
      <c r="U173" s="170" t="s">
        <v>1328</v>
      </c>
      <c r="V173" s="167" t="e">
        <f t="shared" si="50"/>
        <v>#DIV/0!</v>
      </c>
      <c r="W173" s="167">
        <f t="shared" si="55"/>
        <v>0.92213114754098369</v>
      </c>
      <c r="X173" s="101" t="e">
        <f t="shared" si="56"/>
        <v>#DIV/0!</v>
      </c>
      <c r="Y173" s="101" t="e">
        <f t="shared" si="57"/>
        <v>#DIV/0!</v>
      </c>
      <c r="Z173" s="101" t="e">
        <f t="shared" si="58"/>
        <v>#DIV/0!</v>
      </c>
      <c r="AA173" s="102" t="e">
        <f t="shared" si="59"/>
        <v>#DIV/0!</v>
      </c>
      <c r="AB173" s="198"/>
      <c r="AC173" s="179"/>
      <c r="AD173" s="87"/>
      <c r="AE173" s="87"/>
      <c r="AI173" s="89">
        <v>2.563E-2</v>
      </c>
    </row>
    <row r="174" spans="1:35" ht="15" customHeight="1" x14ac:dyDescent="0.25">
      <c r="A174" s="98">
        <f>' Cobas assays'!A164</f>
        <v>0</v>
      </c>
      <c r="B174" s="180" t="s">
        <v>458</v>
      </c>
      <c r="C174" s="99">
        <f>' Cobas assays'!C164</f>
        <v>0</v>
      </c>
      <c r="D174" s="99">
        <f>' Cobas assays'!D164</f>
        <v>0</v>
      </c>
      <c r="E174" s="178">
        <v>1.4999999999999999E-2</v>
      </c>
      <c r="F174" s="101" t="e">
        <f t="shared" si="49"/>
        <v>#DIV/0!</v>
      </c>
      <c r="G174" s="149" t="e">
        <f t="shared" si="51"/>
        <v>#DIV/0!</v>
      </c>
      <c r="H174" s="99">
        <f>' Cobas assays'!N164</f>
        <v>0</v>
      </c>
      <c r="I174" s="99">
        <f>' Cobas assays'!K164</f>
        <v>0</v>
      </c>
      <c r="J174" s="99">
        <f>' Cobas assays'!L164</f>
        <v>0</v>
      </c>
      <c r="K174" s="99">
        <f>' Cobas assays'!F164</f>
        <v>0</v>
      </c>
      <c r="L174" s="101">
        <v>4.0000000000000001E-3</v>
      </c>
      <c r="M174" s="170" t="s">
        <v>1328</v>
      </c>
      <c r="N174" s="101" t="e">
        <f t="shared" si="52"/>
        <v>#DIV/0!</v>
      </c>
      <c r="O174" s="149" t="e">
        <f t="shared" si="53"/>
        <v>#DIV/0!</v>
      </c>
      <c r="P174" s="149"/>
      <c r="Q174" s="100" t="e">
        <f t="shared" si="54"/>
        <v>#DIV/0!</v>
      </c>
      <c r="R174" s="100">
        <v>1.2E-2</v>
      </c>
      <c r="S174" s="101">
        <v>1.2999999999999999E-2</v>
      </c>
      <c r="T174" s="101">
        <v>7.0000000000000001E-3</v>
      </c>
      <c r="U174" s="170" t="s">
        <v>1328</v>
      </c>
      <c r="V174" s="167" t="e">
        <f t="shared" si="50"/>
        <v>#DIV/0!</v>
      </c>
      <c r="W174" s="167">
        <f t="shared" si="55"/>
        <v>1.0833333333333333</v>
      </c>
      <c r="X174" s="101" t="e">
        <f t="shared" si="56"/>
        <v>#DIV/0!</v>
      </c>
      <c r="Y174" s="101" t="e">
        <f t="shared" si="57"/>
        <v>#DIV/0!</v>
      </c>
      <c r="Z174" s="101" t="e">
        <f t="shared" si="58"/>
        <v>#DIV/0!</v>
      </c>
      <c r="AA174" s="102" t="e">
        <f t="shared" si="59"/>
        <v>#DIV/0!</v>
      </c>
      <c r="AB174" s="198"/>
      <c r="AC174" s="179"/>
      <c r="AD174" s="87"/>
      <c r="AE174" s="87"/>
      <c r="AI174" s="89">
        <v>1.5910000000000001E-2</v>
      </c>
    </row>
    <row r="175" spans="1:35" ht="15" customHeight="1" x14ac:dyDescent="0.25">
      <c r="A175" s="98">
        <f>' Cobas assays'!A165</f>
        <v>0</v>
      </c>
      <c r="B175" s="180" t="s">
        <v>458</v>
      </c>
      <c r="C175" s="99">
        <f>' Cobas assays'!C165</f>
        <v>0</v>
      </c>
      <c r="D175" s="99">
        <f>' Cobas assays'!D165</f>
        <v>0</v>
      </c>
      <c r="E175" s="178">
        <v>1.4999999999999999E-2</v>
      </c>
      <c r="F175" s="101" t="e">
        <f t="shared" si="49"/>
        <v>#DIV/0!</v>
      </c>
      <c r="G175" s="149" t="e">
        <f t="shared" si="51"/>
        <v>#DIV/0!</v>
      </c>
      <c r="H175" s="99">
        <f>' Cobas assays'!N165</f>
        <v>0</v>
      </c>
      <c r="I175" s="99">
        <f>' Cobas assays'!K165</f>
        <v>0</v>
      </c>
      <c r="J175" s="99">
        <f>' Cobas assays'!L165</f>
        <v>0</v>
      </c>
      <c r="K175" s="99">
        <f>' Cobas assays'!F165</f>
        <v>0</v>
      </c>
      <c r="L175" s="101">
        <v>4.0000000000000001E-3</v>
      </c>
      <c r="M175" s="170" t="s">
        <v>1328</v>
      </c>
      <c r="N175" s="101" t="e">
        <f t="shared" si="52"/>
        <v>#DIV/0!</v>
      </c>
      <c r="O175" s="149" t="e">
        <f t="shared" si="53"/>
        <v>#DIV/0!</v>
      </c>
      <c r="P175" s="149"/>
      <c r="Q175" s="100" t="e">
        <f t="shared" si="54"/>
        <v>#DIV/0!</v>
      </c>
      <c r="R175" s="100">
        <v>1.2E-2</v>
      </c>
      <c r="S175" s="101">
        <v>1.2999999999999999E-2</v>
      </c>
      <c r="T175" s="101">
        <v>7.0000000000000001E-3</v>
      </c>
      <c r="U175" s="170" t="s">
        <v>1328</v>
      </c>
      <c r="V175" s="167" t="e">
        <f t="shared" si="50"/>
        <v>#DIV/0!</v>
      </c>
      <c r="W175" s="167">
        <f t="shared" si="55"/>
        <v>1.0833333333333333</v>
      </c>
      <c r="X175" s="101" t="e">
        <f t="shared" si="56"/>
        <v>#DIV/0!</v>
      </c>
      <c r="Y175" s="101" t="e">
        <f t="shared" si="57"/>
        <v>#DIV/0!</v>
      </c>
      <c r="Z175" s="101" t="e">
        <f t="shared" si="58"/>
        <v>#DIV/0!</v>
      </c>
      <c r="AA175" s="102" t="e">
        <f t="shared" si="59"/>
        <v>#DIV/0!</v>
      </c>
      <c r="AB175" s="198"/>
      <c r="AC175" s="179"/>
      <c r="AD175" s="87"/>
      <c r="AE175" s="87"/>
      <c r="AI175" s="89">
        <v>1.304E-2</v>
      </c>
    </row>
    <row r="176" spans="1:35" ht="15" customHeight="1" x14ac:dyDescent="0.25">
      <c r="A176" s="98">
        <f>' Cobas assays'!A166</f>
        <v>0</v>
      </c>
      <c r="B176" s="180" t="s">
        <v>1185</v>
      </c>
      <c r="C176" s="99">
        <f>' Cobas assays'!C166</f>
        <v>0</v>
      </c>
      <c r="D176" s="99">
        <f>' Cobas assays'!D166</f>
        <v>0</v>
      </c>
      <c r="E176" s="178">
        <v>0.1</v>
      </c>
      <c r="F176" s="101" t="e">
        <f t="shared" si="49"/>
        <v>#DIV/0!</v>
      </c>
      <c r="G176" s="149" t="e">
        <f t="shared" si="51"/>
        <v>#DIV/0!</v>
      </c>
      <c r="H176" s="99">
        <f>' Cobas assays'!N166</f>
        <v>0</v>
      </c>
      <c r="I176" s="99">
        <f>' Cobas assays'!K166</f>
        <v>0</v>
      </c>
      <c r="J176" s="99">
        <f>' Cobas assays'!L166</f>
        <v>0</v>
      </c>
      <c r="K176" s="99">
        <f>' Cobas assays'!F166</f>
        <v>0</v>
      </c>
      <c r="L176" s="101"/>
      <c r="M176" s="170"/>
      <c r="N176" s="101" t="e">
        <f t="shared" si="52"/>
        <v>#DIV/0!</v>
      </c>
      <c r="O176" s="149" t="e">
        <f t="shared" si="53"/>
        <v>#DIV/0!</v>
      </c>
      <c r="P176" s="149"/>
      <c r="Q176" s="100" t="e">
        <f t="shared" si="54"/>
        <v>#DIV/0!</v>
      </c>
      <c r="R176" s="106"/>
      <c r="S176" s="104"/>
      <c r="T176" s="104"/>
      <c r="U176" s="171"/>
      <c r="V176" s="167" t="e">
        <f t="shared" si="50"/>
        <v>#DIV/0!</v>
      </c>
      <c r="W176" s="167" t="e">
        <f t="shared" si="55"/>
        <v>#DIV/0!</v>
      </c>
      <c r="X176" s="101" t="e">
        <f t="shared" si="56"/>
        <v>#DIV/0!</v>
      </c>
      <c r="Y176" s="101" t="e">
        <f t="shared" si="57"/>
        <v>#DIV/0!</v>
      </c>
      <c r="Z176" s="101" t="e">
        <f t="shared" si="58"/>
        <v>#DIV/0!</v>
      </c>
      <c r="AA176" s="102" t="e">
        <f t="shared" si="59"/>
        <v>#DIV/0!</v>
      </c>
      <c r="AB176" s="198"/>
      <c r="AC176" s="179"/>
      <c r="AD176" s="87"/>
      <c r="AE176" s="87"/>
    </row>
    <row r="177" spans="1:35" ht="15" customHeight="1" x14ac:dyDescent="0.25">
      <c r="A177" s="98">
        <f>' Cobas assays'!A167</f>
        <v>0</v>
      </c>
      <c r="B177" s="270" t="s">
        <v>1185</v>
      </c>
      <c r="C177" s="99">
        <f>' Cobas assays'!C167</f>
        <v>0</v>
      </c>
      <c r="D177" s="99">
        <f>' Cobas assays'!D167</f>
        <v>0</v>
      </c>
      <c r="E177" s="178">
        <v>0.1</v>
      </c>
      <c r="F177" s="101" t="e">
        <f t="shared" si="49"/>
        <v>#DIV/0!</v>
      </c>
      <c r="G177" s="149" t="e">
        <f t="shared" si="51"/>
        <v>#DIV/0!</v>
      </c>
      <c r="H177" s="99">
        <f>' Cobas assays'!N167</f>
        <v>0</v>
      </c>
      <c r="I177" s="99">
        <f>' Cobas assays'!K167</f>
        <v>0</v>
      </c>
      <c r="J177" s="99">
        <f>' Cobas assays'!L167</f>
        <v>0</v>
      </c>
      <c r="K177" s="99">
        <f>' Cobas assays'!F167</f>
        <v>0</v>
      </c>
      <c r="L177" s="101"/>
      <c r="M177" s="170"/>
      <c r="N177" s="101" t="e">
        <f t="shared" si="52"/>
        <v>#DIV/0!</v>
      </c>
      <c r="O177" s="149" t="e">
        <f t="shared" si="53"/>
        <v>#DIV/0!</v>
      </c>
      <c r="P177" s="149"/>
      <c r="Q177" s="100" t="e">
        <f t="shared" si="54"/>
        <v>#DIV/0!</v>
      </c>
      <c r="R177" s="106"/>
      <c r="S177" s="104"/>
      <c r="T177" s="104"/>
      <c r="U177" s="171"/>
      <c r="V177" s="167" t="e">
        <f t="shared" si="50"/>
        <v>#DIV/0!</v>
      </c>
      <c r="W177" s="167" t="e">
        <f t="shared" si="55"/>
        <v>#DIV/0!</v>
      </c>
      <c r="X177" s="101" t="e">
        <f t="shared" si="56"/>
        <v>#DIV/0!</v>
      </c>
      <c r="Y177" s="101" t="e">
        <f t="shared" si="57"/>
        <v>#DIV/0!</v>
      </c>
      <c r="Z177" s="101" t="e">
        <f t="shared" si="58"/>
        <v>#DIV/0!</v>
      </c>
      <c r="AA177" s="102" t="e">
        <f t="shared" si="59"/>
        <v>#DIV/0!</v>
      </c>
      <c r="AB177" s="198"/>
      <c r="AC177" s="179"/>
      <c r="AD177" s="87"/>
      <c r="AE177" s="87"/>
    </row>
    <row r="178" spans="1:35" ht="15" customHeight="1" x14ac:dyDescent="0.25">
      <c r="A178" s="98">
        <f>' Cobas assays'!A168</f>
        <v>0</v>
      </c>
      <c r="B178" s="207" t="s">
        <v>1009</v>
      </c>
      <c r="C178" s="99">
        <f>' Cobas assays'!C168</f>
        <v>0</v>
      </c>
      <c r="D178" s="99">
        <f>' Cobas assays'!D168</f>
        <v>0</v>
      </c>
      <c r="E178" s="178">
        <v>0.151</v>
      </c>
      <c r="F178" s="101" t="e">
        <f t="shared" si="49"/>
        <v>#DIV/0!</v>
      </c>
      <c r="G178" s="149" t="e">
        <f t="shared" si="51"/>
        <v>#DIV/0!</v>
      </c>
      <c r="H178" s="99">
        <f>' Cobas assays'!N168</f>
        <v>0</v>
      </c>
      <c r="I178" s="99">
        <f>' Cobas assays'!K168</f>
        <v>0</v>
      </c>
      <c r="J178" s="99">
        <f>' Cobas assays'!L168</f>
        <v>0</v>
      </c>
      <c r="K178" s="99">
        <f>' Cobas assays'!F168</f>
        <v>0</v>
      </c>
      <c r="L178" s="101">
        <v>4.3999999999999997E-2</v>
      </c>
      <c r="M178" s="170" t="s">
        <v>1322</v>
      </c>
      <c r="N178" s="101" t="e">
        <f t="shared" si="52"/>
        <v>#DIV/0!</v>
      </c>
      <c r="O178" s="149" t="e">
        <f t="shared" si="53"/>
        <v>#DIV/0!</v>
      </c>
      <c r="P178" s="149"/>
      <c r="Q178" s="100" t="e">
        <f t="shared" si="54"/>
        <v>#DIV/0!</v>
      </c>
      <c r="R178" s="100">
        <v>0.23799999999999999</v>
      </c>
      <c r="S178" s="101">
        <v>0.25900000000000001</v>
      </c>
      <c r="T178" s="101">
        <v>6.5000000000000002E-2</v>
      </c>
      <c r="U178" s="170" t="s">
        <v>1322</v>
      </c>
      <c r="V178" s="167" t="e">
        <f t="shared" si="50"/>
        <v>#DIV/0!</v>
      </c>
      <c r="W178" s="167">
        <f t="shared" si="55"/>
        <v>1.0882352941176472</v>
      </c>
      <c r="X178" s="101" t="e">
        <f t="shared" si="56"/>
        <v>#DIV/0!</v>
      </c>
      <c r="Y178" s="101" t="e">
        <f t="shared" si="57"/>
        <v>#DIV/0!</v>
      </c>
      <c r="Z178" s="101" t="e">
        <f t="shared" si="58"/>
        <v>#DIV/0!</v>
      </c>
      <c r="AA178" s="102" t="e">
        <f t="shared" si="59"/>
        <v>#DIV/0!</v>
      </c>
      <c r="AB178" s="198"/>
      <c r="AC178" s="179"/>
      <c r="AD178" s="87"/>
      <c r="AE178" s="87"/>
      <c r="AF178" s="103"/>
      <c r="AI178" s="89">
        <v>2.102E-2</v>
      </c>
    </row>
    <row r="179" spans="1:35" ht="15" customHeight="1" x14ac:dyDescent="0.25">
      <c r="A179" s="98">
        <f>' Cobas assays'!A169</f>
        <v>0</v>
      </c>
      <c r="B179" s="180" t="s">
        <v>1009</v>
      </c>
      <c r="C179" s="99">
        <f>' Cobas assays'!C169</f>
        <v>0</v>
      </c>
      <c r="D179" s="99">
        <f>' Cobas assays'!D169</f>
        <v>0</v>
      </c>
      <c r="E179" s="178">
        <v>0.151</v>
      </c>
      <c r="F179" s="101" t="e">
        <f t="shared" si="49"/>
        <v>#DIV/0!</v>
      </c>
      <c r="G179" s="149" t="e">
        <f t="shared" si="51"/>
        <v>#DIV/0!</v>
      </c>
      <c r="H179" s="99">
        <f>' Cobas assays'!N169</f>
        <v>0</v>
      </c>
      <c r="I179" s="99">
        <f>' Cobas assays'!K169</f>
        <v>0</v>
      </c>
      <c r="J179" s="99">
        <f>' Cobas assays'!L169</f>
        <v>0</v>
      </c>
      <c r="K179" s="99">
        <f>' Cobas assays'!F169</f>
        <v>0</v>
      </c>
      <c r="L179" s="101">
        <v>4.3999999999999997E-2</v>
      </c>
      <c r="M179" s="170" t="s">
        <v>1322</v>
      </c>
      <c r="N179" s="101" t="e">
        <f t="shared" si="52"/>
        <v>#DIV/0!</v>
      </c>
      <c r="O179" s="149" t="e">
        <f t="shared" si="53"/>
        <v>#DIV/0!</v>
      </c>
      <c r="P179" s="149"/>
      <c r="Q179" s="100" t="e">
        <f t="shared" si="54"/>
        <v>#DIV/0!</v>
      </c>
      <c r="R179" s="100">
        <v>0.23799999999999999</v>
      </c>
      <c r="S179" s="101">
        <v>0.25900000000000001</v>
      </c>
      <c r="T179" s="101">
        <v>6.5000000000000002E-2</v>
      </c>
      <c r="U179" s="170" t="s">
        <v>1322</v>
      </c>
      <c r="V179" s="167" t="e">
        <f t="shared" si="50"/>
        <v>#DIV/0!</v>
      </c>
      <c r="W179" s="167">
        <f t="shared" si="55"/>
        <v>1.0882352941176472</v>
      </c>
      <c r="X179" s="101" t="e">
        <f t="shared" si="56"/>
        <v>#DIV/0!</v>
      </c>
      <c r="Y179" s="101" t="e">
        <f t="shared" si="57"/>
        <v>#DIV/0!</v>
      </c>
      <c r="Z179" s="101" t="e">
        <f t="shared" si="58"/>
        <v>#DIV/0!</v>
      </c>
      <c r="AA179" s="102" t="e">
        <f t="shared" si="59"/>
        <v>#DIV/0!</v>
      </c>
      <c r="AB179" s="198"/>
      <c r="AC179" s="179"/>
      <c r="AD179" s="87"/>
      <c r="AE179" s="87"/>
      <c r="AI179" s="89">
        <v>1.516E-2</v>
      </c>
    </row>
    <row r="180" spans="1:35" ht="15" customHeight="1" x14ac:dyDescent="0.25">
      <c r="A180" s="98">
        <f>' Cobas assays'!A170</f>
        <v>0</v>
      </c>
      <c r="B180" s="180" t="s">
        <v>1016</v>
      </c>
      <c r="C180" s="99">
        <f>' Cobas assays'!C170</f>
        <v>0</v>
      </c>
      <c r="D180" s="99">
        <f>' Cobas assays'!D170</f>
        <v>0</v>
      </c>
      <c r="E180" s="267">
        <v>0.10100000000000001</v>
      </c>
      <c r="F180" s="101" t="e">
        <f t="shared" si="49"/>
        <v>#DIV/0!</v>
      </c>
      <c r="G180" s="149" t="e">
        <f t="shared" si="51"/>
        <v>#DIV/0!</v>
      </c>
      <c r="H180" s="99">
        <f>' Cobas assays'!N170</f>
        <v>0</v>
      </c>
      <c r="I180" s="99">
        <f>' Cobas assays'!K170</f>
        <v>0</v>
      </c>
      <c r="J180" s="99">
        <f>' Cobas assays'!L170</f>
        <v>0</v>
      </c>
      <c r="K180" s="99">
        <f>' Cobas assays'!F170</f>
        <v>0</v>
      </c>
      <c r="L180" s="266">
        <v>3.3799999999999997E-2</v>
      </c>
      <c r="M180" s="170" t="s">
        <v>1328</v>
      </c>
      <c r="N180" s="101" t="e">
        <f t="shared" si="52"/>
        <v>#DIV/0!</v>
      </c>
      <c r="O180" s="149" t="e">
        <f t="shared" si="53"/>
        <v>#DIV/0!</v>
      </c>
      <c r="P180" s="149"/>
      <c r="Q180" s="100" t="e">
        <f t="shared" si="54"/>
        <v>#DIV/0!</v>
      </c>
      <c r="R180" s="100">
        <v>0.108</v>
      </c>
      <c r="S180" s="101">
        <v>8.2000000000000003E-2</v>
      </c>
      <c r="T180" s="266">
        <v>4.0800000000000003E-2</v>
      </c>
      <c r="U180" s="170" t="s">
        <v>1328</v>
      </c>
      <c r="V180" s="167" t="e">
        <f t="shared" si="50"/>
        <v>#DIV/0!</v>
      </c>
      <c r="W180" s="167">
        <f t="shared" si="55"/>
        <v>0.7592592592592593</v>
      </c>
      <c r="X180" s="101" t="e">
        <f t="shared" si="56"/>
        <v>#DIV/0!</v>
      </c>
      <c r="Y180" s="101" t="e">
        <f t="shared" si="57"/>
        <v>#DIV/0!</v>
      </c>
      <c r="Z180" s="101" t="e">
        <f t="shared" si="58"/>
        <v>#DIV/0!</v>
      </c>
      <c r="AA180" s="102" t="e">
        <f t="shared" si="59"/>
        <v>#DIV/0!</v>
      </c>
      <c r="AB180" s="198"/>
      <c r="AC180" s="179"/>
      <c r="AD180" s="87"/>
      <c r="AE180" s="87"/>
      <c r="AI180" s="89">
        <v>1.644E-2</v>
      </c>
    </row>
    <row r="181" spans="1:35" ht="15" customHeight="1" x14ac:dyDescent="0.25">
      <c r="A181" s="98">
        <f>' Cobas assays'!A171</f>
        <v>0</v>
      </c>
      <c r="B181" s="180" t="s">
        <v>1016</v>
      </c>
      <c r="C181" s="99">
        <f>' Cobas assays'!C171</f>
        <v>0</v>
      </c>
      <c r="D181" s="99">
        <f>' Cobas assays'!D171</f>
        <v>0</v>
      </c>
      <c r="E181" s="267">
        <v>0.10100000000000001</v>
      </c>
      <c r="F181" s="101" t="e">
        <f t="shared" si="49"/>
        <v>#DIV/0!</v>
      </c>
      <c r="G181" s="149" t="e">
        <f t="shared" si="51"/>
        <v>#DIV/0!</v>
      </c>
      <c r="H181" s="99">
        <f>' Cobas assays'!N171</f>
        <v>0</v>
      </c>
      <c r="I181" s="99">
        <f>' Cobas assays'!K171</f>
        <v>0</v>
      </c>
      <c r="J181" s="99">
        <f>' Cobas assays'!L171</f>
        <v>0</v>
      </c>
      <c r="K181" s="99">
        <f>' Cobas assays'!F171</f>
        <v>0</v>
      </c>
      <c r="L181" s="266">
        <v>3.3799999999999997E-2</v>
      </c>
      <c r="M181" s="170" t="s">
        <v>1328</v>
      </c>
      <c r="N181" s="101" t="e">
        <f t="shared" si="52"/>
        <v>#DIV/0!</v>
      </c>
      <c r="O181" s="149" t="e">
        <f t="shared" si="53"/>
        <v>#DIV/0!</v>
      </c>
      <c r="P181" s="149"/>
      <c r="Q181" s="100" t="e">
        <f t="shared" si="54"/>
        <v>#DIV/0!</v>
      </c>
      <c r="R181" s="100">
        <v>0.108</v>
      </c>
      <c r="S181" s="101">
        <v>8.2000000000000003E-2</v>
      </c>
      <c r="T181" s="266">
        <v>4.0800000000000003E-2</v>
      </c>
      <c r="U181" s="170" t="s">
        <v>1328</v>
      </c>
      <c r="V181" s="167" t="e">
        <f t="shared" si="50"/>
        <v>#DIV/0!</v>
      </c>
      <c r="W181" s="167">
        <f t="shared" si="55"/>
        <v>0.7592592592592593</v>
      </c>
      <c r="X181" s="101" t="e">
        <f t="shared" si="56"/>
        <v>#DIV/0!</v>
      </c>
      <c r="Y181" s="101" t="e">
        <f t="shared" si="57"/>
        <v>#DIV/0!</v>
      </c>
      <c r="Z181" s="101" t="e">
        <f t="shared" si="58"/>
        <v>#DIV/0!</v>
      </c>
      <c r="AA181" s="102" t="e">
        <f t="shared" si="59"/>
        <v>#DIV/0!</v>
      </c>
      <c r="AB181" s="198"/>
      <c r="AC181" s="179"/>
      <c r="AD181" s="87"/>
      <c r="AE181" s="87"/>
      <c r="AI181" s="89">
        <v>1.2149999999999999E-2</v>
      </c>
    </row>
    <row r="182" spans="1:35" ht="15" customHeight="1" x14ac:dyDescent="0.25">
      <c r="A182" s="98">
        <f>' Cobas assays'!A172</f>
        <v>0</v>
      </c>
      <c r="B182" s="180" t="s">
        <v>1016</v>
      </c>
      <c r="C182" s="99">
        <f>' Cobas assays'!C172</f>
        <v>0</v>
      </c>
      <c r="D182" s="99">
        <f>' Cobas assays'!D172</f>
        <v>0</v>
      </c>
      <c r="E182" s="267">
        <v>0.10100000000000001</v>
      </c>
      <c r="F182" s="101" t="e">
        <f t="shared" si="49"/>
        <v>#DIV/0!</v>
      </c>
      <c r="G182" s="149" t="e">
        <f t="shared" si="51"/>
        <v>#DIV/0!</v>
      </c>
      <c r="H182" s="99">
        <f>' Cobas assays'!N172</f>
        <v>0</v>
      </c>
      <c r="I182" s="99">
        <f>' Cobas assays'!K172</f>
        <v>0</v>
      </c>
      <c r="J182" s="99">
        <f>' Cobas assays'!L172</f>
        <v>0</v>
      </c>
      <c r="K182" s="99">
        <f>' Cobas assays'!F172</f>
        <v>0</v>
      </c>
      <c r="L182" s="266">
        <v>3.3799999999999997E-2</v>
      </c>
      <c r="M182" s="170" t="s">
        <v>1328</v>
      </c>
      <c r="N182" s="101" t="e">
        <f t="shared" si="52"/>
        <v>#DIV/0!</v>
      </c>
      <c r="O182" s="149" t="e">
        <f t="shared" si="53"/>
        <v>#DIV/0!</v>
      </c>
      <c r="P182" s="149"/>
      <c r="Q182" s="100" t="e">
        <f t="shared" si="54"/>
        <v>#DIV/0!</v>
      </c>
      <c r="R182" s="100">
        <v>0.108</v>
      </c>
      <c r="S182" s="101">
        <v>8.2000000000000003E-2</v>
      </c>
      <c r="T182" s="266">
        <v>4.0800000000000003E-2</v>
      </c>
      <c r="U182" s="170" t="s">
        <v>1328</v>
      </c>
      <c r="V182" s="167" t="e">
        <f t="shared" si="50"/>
        <v>#DIV/0!</v>
      </c>
      <c r="W182" s="167">
        <f t="shared" si="55"/>
        <v>0.7592592592592593</v>
      </c>
      <c r="X182" s="101" t="e">
        <f t="shared" si="56"/>
        <v>#DIV/0!</v>
      </c>
      <c r="Y182" s="101" t="e">
        <f t="shared" si="57"/>
        <v>#DIV/0!</v>
      </c>
      <c r="Z182" s="101" t="e">
        <f t="shared" si="58"/>
        <v>#DIV/0!</v>
      </c>
      <c r="AA182" s="102" t="e">
        <f t="shared" si="59"/>
        <v>#DIV/0!</v>
      </c>
      <c r="AB182" s="198"/>
      <c r="AC182" s="179"/>
      <c r="AD182" s="87"/>
      <c r="AE182" s="87"/>
      <c r="AI182" s="89">
        <v>1.8200000000000001E-2</v>
      </c>
    </row>
    <row r="183" spans="1:35" ht="15" customHeight="1" x14ac:dyDescent="0.25">
      <c r="A183" s="98">
        <f>' Cobas assays'!A173</f>
        <v>0</v>
      </c>
      <c r="B183" s="180" t="s">
        <v>1016</v>
      </c>
      <c r="C183" s="99">
        <f>' Cobas assays'!C173</f>
        <v>0</v>
      </c>
      <c r="D183" s="99">
        <f>' Cobas assays'!D173</f>
        <v>0</v>
      </c>
      <c r="E183" s="267">
        <v>0.10100000000000001</v>
      </c>
      <c r="F183" s="101" t="e">
        <f t="shared" si="49"/>
        <v>#DIV/0!</v>
      </c>
      <c r="G183" s="149" t="e">
        <f t="shared" si="51"/>
        <v>#DIV/0!</v>
      </c>
      <c r="H183" s="99">
        <f>' Cobas assays'!N173</f>
        <v>0</v>
      </c>
      <c r="I183" s="99">
        <f>' Cobas assays'!K173</f>
        <v>0</v>
      </c>
      <c r="J183" s="99">
        <f>' Cobas assays'!L173</f>
        <v>0</v>
      </c>
      <c r="K183" s="99">
        <f>' Cobas assays'!F173</f>
        <v>0</v>
      </c>
      <c r="L183" s="266">
        <v>3.3799999999999997E-2</v>
      </c>
      <c r="M183" s="170" t="s">
        <v>1328</v>
      </c>
      <c r="N183" s="101" t="e">
        <f t="shared" si="52"/>
        <v>#DIV/0!</v>
      </c>
      <c r="O183" s="149" t="e">
        <f t="shared" si="53"/>
        <v>#DIV/0!</v>
      </c>
      <c r="P183" s="149"/>
      <c r="Q183" s="100" t="e">
        <f t="shared" si="54"/>
        <v>#DIV/0!</v>
      </c>
      <c r="R183" s="100">
        <v>0.108</v>
      </c>
      <c r="S183" s="101">
        <v>8.2000000000000003E-2</v>
      </c>
      <c r="T183" s="266">
        <v>4.0800000000000003E-2</v>
      </c>
      <c r="U183" s="170" t="s">
        <v>1328</v>
      </c>
      <c r="V183" s="167" t="e">
        <f t="shared" si="50"/>
        <v>#DIV/0!</v>
      </c>
      <c r="W183" s="167">
        <f t="shared" si="55"/>
        <v>0.7592592592592593</v>
      </c>
      <c r="X183" s="101" t="e">
        <f t="shared" si="56"/>
        <v>#DIV/0!</v>
      </c>
      <c r="Y183" s="101" t="e">
        <f t="shared" si="57"/>
        <v>#DIV/0!</v>
      </c>
      <c r="Z183" s="101" t="e">
        <f t="shared" si="58"/>
        <v>#DIV/0!</v>
      </c>
      <c r="AA183" s="102" t="e">
        <f t="shared" si="59"/>
        <v>#DIV/0!</v>
      </c>
      <c r="AB183" s="198"/>
      <c r="AC183" s="179"/>
      <c r="AD183" s="87"/>
      <c r="AE183" s="87"/>
      <c r="AI183" s="89">
        <v>2.4209999999999999E-2</v>
      </c>
    </row>
    <row r="184" spans="1:35" ht="15" customHeight="1" x14ac:dyDescent="0.25">
      <c r="A184" s="98">
        <f>' Cobas assays'!A174</f>
        <v>0</v>
      </c>
      <c r="B184" s="180" t="s">
        <v>1026</v>
      </c>
      <c r="C184" s="99">
        <f>' Cobas assays'!C174</f>
        <v>0</v>
      </c>
      <c r="D184" s="99">
        <f>' Cobas assays'!D174</f>
        <v>0</v>
      </c>
      <c r="E184" s="178">
        <v>5.6099999999999997E-2</v>
      </c>
      <c r="F184" s="101" t="e">
        <f t="shared" si="49"/>
        <v>#DIV/0!</v>
      </c>
      <c r="G184" s="149" t="e">
        <f t="shared" ref="G184:G203" si="60">(E184-N184)/Q184</f>
        <v>#DIV/0!</v>
      </c>
      <c r="H184" s="99">
        <f>' Cobas assays'!N174</f>
        <v>0</v>
      </c>
      <c r="I184" s="99">
        <f>' Cobas assays'!K174</f>
        <v>0</v>
      </c>
      <c r="J184" s="99">
        <f>' Cobas assays'!L174</f>
        <v>0</v>
      </c>
      <c r="K184" s="99">
        <f>' Cobas assays'!F174</f>
        <v>0</v>
      </c>
      <c r="L184" s="101">
        <v>1.8100000000000002E-2</v>
      </c>
      <c r="M184" s="170" t="s">
        <v>1322</v>
      </c>
      <c r="N184" s="101" t="e">
        <f t="shared" ref="N184:N203" si="61">ABS((I184-K184)/K184)</f>
        <v>#DIV/0!</v>
      </c>
      <c r="O184" s="149" t="e">
        <f t="shared" ref="O184:O203" si="62">N184/(SQRT(POWER(S184,2)+POWER(R184,2)))</f>
        <v>#DIV/0!</v>
      </c>
      <c r="P184" s="149"/>
      <c r="Q184" s="100" t="e">
        <f t="shared" ref="Q184:Q203" si="63">(J184/I184)</f>
        <v>#DIV/0!</v>
      </c>
      <c r="R184" s="100">
        <v>5.6000000000000001E-2</v>
      </c>
      <c r="S184" s="101">
        <v>4.5999999999999999E-2</v>
      </c>
      <c r="T184" s="101">
        <v>2.3E-2</v>
      </c>
      <c r="U184" s="170" t="s">
        <v>1322</v>
      </c>
      <c r="V184" s="167" t="e">
        <f t="shared" si="50"/>
        <v>#DIV/0!</v>
      </c>
      <c r="W184" s="167">
        <f t="shared" ref="W184:W203" si="64">S184/R184</f>
        <v>0.8214285714285714</v>
      </c>
      <c r="X184" s="101" t="e">
        <f t="shared" ref="X184:X203" si="65">SQRT(POWER(Q184,2)+POWER(S184,2))*SQRT(2)*$X$8</f>
        <v>#DIV/0!</v>
      </c>
      <c r="Y184" s="101" t="e">
        <f t="shared" ref="Y184:Y203" si="66">SQRT(Q184^2+S184^2)</f>
        <v>#DIV/0!</v>
      </c>
      <c r="Z184" s="101" t="e">
        <f t="shared" ref="Z184:Z203" si="67">$Z$8*Y184</f>
        <v>#DIV/0!</v>
      </c>
      <c r="AA184" s="102" t="e">
        <f t="shared" ref="AA184:AA203" si="68">Q184/S184</f>
        <v>#DIV/0!</v>
      </c>
      <c r="AB184" s="198"/>
      <c r="AC184" s="179"/>
      <c r="AD184" s="87"/>
      <c r="AE184" s="87"/>
      <c r="AI184" s="89">
        <v>3.0589999999999999E-2</v>
      </c>
    </row>
    <row r="185" spans="1:35" ht="15" customHeight="1" x14ac:dyDescent="0.25">
      <c r="A185" s="98">
        <f>' Cobas assays'!A175</f>
        <v>0</v>
      </c>
      <c r="B185" s="180" t="s">
        <v>1026</v>
      </c>
      <c r="C185" s="99">
        <f>' Cobas assays'!C175</f>
        <v>0</v>
      </c>
      <c r="D185" s="99">
        <f>' Cobas assays'!D175</f>
        <v>0</v>
      </c>
      <c r="E185" s="178">
        <v>5.6099999999999997E-2</v>
      </c>
      <c r="F185" s="101" t="e">
        <f t="shared" si="49"/>
        <v>#DIV/0!</v>
      </c>
      <c r="G185" s="149" t="e">
        <f t="shared" si="60"/>
        <v>#DIV/0!</v>
      </c>
      <c r="H185" s="99">
        <f>' Cobas assays'!N175</f>
        <v>0</v>
      </c>
      <c r="I185" s="99">
        <f>' Cobas assays'!K175</f>
        <v>0</v>
      </c>
      <c r="J185" s="99">
        <f>' Cobas assays'!L175</f>
        <v>0</v>
      </c>
      <c r="K185" s="99">
        <f>' Cobas assays'!F175</f>
        <v>0</v>
      </c>
      <c r="L185" s="101">
        <v>1.8100000000000002E-2</v>
      </c>
      <c r="M185" s="170" t="s">
        <v>1322</v>
      </c>
      <c r="N185" s="101" t="e">
        <f t="shared" si="61"/>
        <v>#DIV/0!</v>
      </c>
      <c r="O185" s="149" t="e">
        <f t="shared" si="62"/>
        <v>#DIV/0!</v>
      </c>
      <c r="P185" s="149"/>
      <c r="Q185" s="100" t="e">
        <f t="shared" si="63"/>
        <v>#DIV/0!</v>
      </c>
      <c r="R185" s="100">
        <v>5.6000000000000001E-2</v>
      </c>
      <c r="S185" s="101">
        <v>4.5999999999999999E-2</v>
      </c>
      <c r="T185" s="101">
        <v>2.3E-2</v>
      </c>
      <c r="U185" s="170" t="s">
        <v>1322</v>
      </c>
      <c r="V185" s="167" t="e">
        <f t="shared" si="50"/>
        <v>#DIV/0!</v>
      </c>
      <c r="W185" s="167">
        <f t="shared" si="64"/>
        <v>0.8214285714285714</v>
      </c>
      <c r="X185" s="101" t="e">
        <f t="shared" si="65"/>
        <v>#DIV/0!</v>
      </c>
      <c r="Y185" s="101" t="e">
        <f t="shared" si="66"/>
        <v>#DIV/0!</v>
      </c>
      <c r="Z185" s="101" t="e">
        <f t="shared" si="67"/>
        <v>#DIV/0!</v>
      </c>
      <c r="AA185" s="102" t="e">
        <f t="shared" si="68"/>
        <v>#DIV/0!</v>
      </c>
      <c r="AB185" s="198"/>
      <c r="AC185" s="179"/>
      <c r="AD185" s="87"/>
      <c r="AE185" s="87"/>
      <c r="AI185" s="89">
        <v>1.372E-2</v>
      </c>
    </row>
    <row r="186" spans="1:35" ht="15" customHeight="1" x14ac:dyDescent="0.25">
      <c r="A186" s="98">
        <f>' Cobas assays'!A176</f>
        <v>0</v>
      </c>
      <c r="B186" s="180" t="s">
        <v>1026</v>
      </c>
      <c r="C186" s="99">
        <f>' Cobas assays'!C176</f>
        <v>0</v>
      </c>
      <c r="D186" s="99">
        <f>' Cobas assays'!D176</f>
        <v>0</v>
      </c>
      <c r="E186" s="178">
        <v>5.6099999999999997E-2</v>
      </c>
      <c r="F186" s="101" t="e">
        <f t="shared" si="49"/>
        <v>#DIV/0!</v>
      </c>
      <c r="G186" s="149" t="e">
        <f t="shared" si="60"/>
        <v>#DIV/0!</v>
      </c>
      <c r="H186" s="99">
        <f>' Cobas assays'!N176</f>
        <v>0</v>
      </c>
      <c r="I186" s="99">
        <f>' Cobas assays'!K176</f>
        <v>0</v>
      </c>
      <c r="J186" s="99">
        <f>' Cobas assays'!L176</f>
        <v>0</v>
      </c>
      <c r="K186" s="99">
        <f>' Cobas assays'!F176</f>
        <v>0</v>
      </c>
      <c r="L186" s="101">
        <v>1.7999999999999999E-2</v>
      </c>
      <c r="M186" s="170" t="s">
        <v>1328</v>
      </c>
      <c r="N186" s="101" t="e">
        <f t="shared" si="61"/>
        <v>#DIV/0!</v>
      </c>
      <c r="O186" s="149" t="e">
        <f t="shared" si="62"/>
        <v>#DIV/0!</v>
      </c>
      <c r="P186" s="149"/>
      <c r="Q186" s="100" t="e">
        <f t="shared" si="63"/>
        <v>#DIV/0!</v>
      </c>
      <c r="R186" s="100">
        <v>5.6000000000000001E-2</v>
      </c>
      <c r="S186" s="101">
        <v>4.5999999999999999E-2</v>
      </c>
      <c r="T186" s="101">
        <v>2.3E-2</v>
      </c>
      <c r="U186" s="170" t="s">
        <v>1328</v>
      </c>
      <c r="V186" s="167" t="e">
        <f t="shared" si="50"/>
        <v>#DIV/0!</v>
      </c>
      <c r="W186" s="167">
        <f t="shared" si="64"/>
        <v>0.8214285714285714</v>
      </c>
      <c r="X186" s="101" t="e">
        <f t="shared" si="65"/>
        <v>#DIV/0!</v>
      </c>
      <c r="Y186" s="101" t="e">
        <f t="shared" si="66"/>
        <v>#DIV/0!</v>
      </c>
      <c r="Z186" s="101" t="e">
        <f t="shared" si="67"/>
        <v>#DIV/0!</v>
      </c>
      <c r="AA186" s="102" t="e">
        <f t="shared" si="68"/>
        <v>#DIV/0!</v>
      </c>
      <c r="AB186" s="198"/>
      <c r="AC186" s="179"/>
      <c r="AD186" s="87"/>
      <c r="AE186" s="87"/>
      <c r="AI186" s="89">
        <v>5.4019999999999999E-2</v>
      </c>
    </row>
    <row r="187" spans="1:35" ht="15" customHeight="1" x14ac:dyDescent="0.25">
      <c r="A187" s="98">
        <f>' Cobas assays'!A177</f>
        <v>0</v>
      </c>
      <c r="B187" s="180" t="s">
        <v>1026</v>
      </c>
      <c r="C187" s="99">
        <f>' Cobas assays'!C177</f>
        <v>0</v>
      </c>
      <c r="D187" s="99">
        <f>' Cobas assays'!D177</f>
        <v>0</v>
      </c>
      <c r="E187" s="178">
        <v>5.6000000000000001E-2</v>
      </c>
      <c r="F187" s="101" t="e">
        <f t="shared" si="49"/>
        <v>#DIV/0!</v>
      </c>
      <c r="G187" s="149" t="e">
        <f t="shared" si="60"/>
        <v>#DIV/0!</v>
      </c>
      <c r="H187" s="99">
        <f>' Cobas assays'!N177</f>
        <v>0</v>
      </c>
      <c r="I187" s="99">
        <f>' Cobas assays'!K177</f>
        <v>0</v>
      </c>
      <c r="J187" s="99">
        <f>' Cobas assays'!L177</f>
        <v>0</v>
      </c>
      <c r="K187" s="99">
        <f>' Cobas assays'!F177</f>
        <v>0</v>
      </c>
      <c r="L187" s="101">
        <v>1.7999999999999999E-2</v>
      </c>
      <c r="M187" s="170" t="s">
        <v>1328</v>
      </c>
      <c r="N187" s="101" t="e">
        <f t="shared" si="61"/>
        <v>#DIV/0!</v>
      </c>
      <c r="O187" s="149" t="e">
        <f t="shared" si="62"/>
        <v>#DIV/0!</v>
      </c>
      <c r="P187" s="149"/>
      <c r="Q187" s="100" t="e">
        <f t="shared" si="63"/>
        <v>#DIV/0!</v>
      </c>
      <c r="R187" s="100">
        <v>5.6000000000000001E-2</v>
      </c>
      <c r="S187" s="101">
        <v>4.5999999999999999E-2</v>
      </c>
      <c r="T187" s="101">
        <v>2.3E-2</v>
      </c>
      <c r="U187" s="170" t="s">
        <v>1328</v>
      </c>
      <c r="V187" s="167" t="e">
        <f t="shared" si="50"/>
        <v>#DIV/0!</v>
      </c>
      <c r="W187" s="167">
        <f t="shared" si="64"/>
        <v>0.8214285714285714</v>
      </c>
      <c r="X187" s="101" t="e">
        <f t="shared" si="65"/>
        <v>#DIV/0!</v>
      </c>
      <c r="Y187" s="101" t="e">
        <f t="shared" si="66"/>
        <v>#DIV/0!</v>
      </c>
      <c r="Z187" s="101" t="e">
        <f t="shared" si="67"/>
        <v>#DIV/0!</v>
      </c>
      <c r="AA187" s="102" t="e">
        <f t="shared" si="68"/>
        <v>#DIV/0!</v>
      </c>
      <c r="AB187" s="198"/>
      <c r="AC187" s="179"/>
      <c r="AD187" s="87"/>
      <c r="AE187" s="87"/>
      <c r="AF187" s="103"/>
      <c r="AI187" s="89">
        <v>2.7480000000000001E-2</v>
      </c>
    </row>
    <row r="188" spans="1:35" ht="15" customHeight="1" x14ac:dyDescent="0.25">
      <c r="A188" s="98">
        <f>' Cobas assays'!A178</f>
        <v>0</v>
      </c>
      <c r="B188" s="180" t="s">
        <v>1187</v>
      </c>
      <c r="C188" s="99">
        <f>' Cobas assays'!C178</f>
        <v>0</v>
      </c>
      <c r="D188" s="99">
        <f>' Cobas assays'!D178</f>
        <v>0</v>
      </c>
      <c r="E188" s="178">
        <v>0.1</v>
      </c>
      <c r="F188" s="101" t="e">
        <f t="shared" si="49"/>
        <v>#DIV/0!</v>
      </c>
      <c r="G188" s="149" t="e">
        <f t="shared" si="60"/>
        <v>#DIV/0!</v>
      </c>
      <c r="H188" s="99">
        <f>' Cobas assays'!N178</f>
        <v>0</v>
      </c>
      <c r="I188" s="99">
        <f>' Cobas assays'!K178</f>
        <v>0</v>
      </c>
      <c r="J188" s="99">
        <f>' Cobas assays'!L178</f>
        <v>0</v>
      </c>
      <c r="K188" s="99">
        <f>' Cobas assays'!F178</f>
        <v>0</v>
      </c>
      <c r="L188" s="101">
        <v>1.7999999999999999E-2</v>
      </c>
      <c r="M188" s="170" t="s">
        <v>1328</v>
      </c>
      <c r="N188" s="101" t="e">
        <f t="shared" si="61"/>
        <v>#DIV/0!</v>
      </c>
      <c r="O188" s="149" t="e">
        <f t="shared" si="62"/>
        <v>#DIV/0!</v>
      </c>
      <c r="P188" s="149"/>
      <c r="Q188" s="100" t="e">
        <f t="shared" si="63"/>
        <v>#DIV/0!</v>
      </c>
      <c r="R188" s="100">
        <v>5.6000000000000001E-2</v>
      </c>
      <c r="S188" s="101">
        <v>4.5999999999999999E-2</v>
      </c>
      <c r="T188" s="101">
        <v>2.3E-2</v>
      </c>
      <c r="U188" s="170" t="s">
        <v>1328</v>
      </c>
      <c r="V188" s="167" t="e">
        <f t="shared" si="50"/>
        <v>#DIV/0!</v>
      </c>
      <c r="W188" s="167">
        <f t="shared" si="64"/>
        <v>0.8214285714285714</v>
      </c>
      <c r="X188" s="101" t="e">
        <f t="shared" si="65"/>
        <v>#DIV/0!</v>
      </c>
      <c r="Y188" s="101" t="e">
        <f t="shared" si="66"/>
        <v>#DIV/0!</v>
      </c>
      <c r="Z188" s="101" t="e">
        <f t="shared" si="67"/>
        <v>#DIV/0!</v>
      </c>
      <c r="AA188" s="102" t="e">
        <f t="shared" si="68"/>
        <v>#DIV/0!</v>
      </c>
      <c r="AB188" s="198"/>
      <c r="AC188" s="179"/>
      <c r="AD188" s="87"/>
      <c r="AE188" s="87"/>
      <c r="AF188" s="103"/>
      <c r="AI188" s="89">
        <v>4.5929999999999999E-2</v>
      </c>
    </row>
    <row r="189" spans="1:35" ht="15" customHeight="1" x14ac:dyDescent="0.25">
      <c r="A189" s="98">
        <f>' Cobas assays'!A179</f>
        <v>0</v>
      </c>
      <c r="B189" s="180" t="s">
        <v>1187</v>
      </c>
      <c r="C189" s="99">
        <f>' Cobas assays'!C179</f>
        <v>0</v>
      </c>
      <c r="D189" s="99">
        <f>' Cobas assays'!D179</f>
        <v>0</v>
      </c>
      <c r="E189" s="178">
        <v>0.1</v>
      </c>
      <c r="F189" s="101" t="e">
        <f t="shared" si="49"/>
        <v>#DIV/0!</v>
      </c>
      <c r="G189" s="149" t="e">
        <f t="shared" si="60"/>
        <v>#DIV/0!</v>
      </c>
      <c r="H189" s="99">
        <f>' Cobas assays'!N179</f>
        <v>0</v>
      </c>
      <c r="I189" s="99">
        <f>' Cobas assays'!K179</f>
        <v>0</v>
      </c>
      <c r="J189" s="99">
        <f>' Cobas assays'!L179</f>
        <v>0</v>
      </c>
      <c r="K189" s="99">
        <f>' Cobas assays'!F179</f>
        <v>0</v>
      </c>
      <c r="L189" s="101">
        <v>1.7999999999999999E-2</v>
      </c>
      <c r="M189" s="170" t="s">
        <v>1328</v>
      </c>
      <c r="N189" s="101" t="e">
        <f t="shared" si="61"/>
        <v>#DIV/0!</v>
      </c>
      <c r="O189" s="149" t="e">
        <f t="shared" si="62"/>
        <v>#DIV/0!</v>
      </c>
      <c r="P189" s="149"/>
      <c r="Q189" s="100" t="e">
        <f t="shared" si="63"/>
        <v>#DIV/0!</v>
      </c>
      <c r="R189" s="100">
        <v>5.6000000000000001E-2</v>
      </c>
      <c r="S189" s="101">
        <v>4.5999999999999999E-2</v>
      </c>
      <c r="T189" s="101">
        <v>2.3E-2</v>
      </c>
      <c r="U189" s="170" t="s">
        <v>1328</v>
      </c>
      <c r="V189" s="167" t="e">
        <f t="shared" si="50"/>
        <v>#DIV/0!</v>
      </c>
      <c r="W189" s="167">
        <f t="shared" si="64"/>
        <v>0.8214285714285714</v>
      </c>
      <c r="X189" s="101" t="e">
        <f t="shared" si="65"/>
        <v>#DIV/0!</v>
      </c>
      <c r="Y189" s="101" t="e">
        <f t="shared" si="66"/>
        <v>#DIV/0!</v>
      </c>
      <c r="Z189" s="101" t="e">
        <f t="shared" si="67"/>
        <v>#DIV/0!</v>
      </c>
      <c r="AA189" s="102" t="e">
        <f t="shared" si="68"/>
        <v>#DIV/0!</v>
      </c>
      <c r="AB189" s="198"/>
      <c r="AC189" s="179"/>
      <c r="AD189" s="87"/>
      <c r="AE189" s="87"/>
      <c r="AI189" s="89">
        <v>2.4680000000000001E-2</v>
      </c>
    </row>
    <row r="190" spans="1:35" ht="15" customHeight="1" x14ac:dyDescent="0.25">
      <c r="A190" s="98">
        <f>' Cobas assays'!A180</f>
        <v>0</v>
      </c>
      <c r="B190" s="180" t="s">
        <v>1172</v>
      </c>
      <c r="C190" s="99">
        <f>' Cobas assays'!C180</f>
        <v>0</v>
      </c>
      <c r="D190" s="99">
        <f>' Cobas assays'!D180</f>
        <v>0</v>
      </c>
      <c r="E190" s="178">
        <v>0.13</v>
      </c>
      <c r="F190" s="101" t="e">
        <f t="shared" si="49"/>
        <v>#DIV/0!</v>
      </c>
      <c r="G190" s="149" t="e">
        <f t="shared" si="60"/>
        <v>#DIV/0!</v>
      </c>
      <c r="H190" s="99">
        <f>' Cobas assays'!N180</f>
        <v>0</v>
      </c>
      <c r="I190" s="99">
        <f>' Cobas assays'!K180</f>
        <v>0</v>
      </c>
      <c r="J190" s="99">
        <f>' Cobas assays'!L180</f>
        <v>0</v>
      </c>
      <c r="K190" s="99">
        <f>' Cobas assays'!F180</f>
        <v>0</v>
      </c>
      <c r="L190" s="101">
        <v>4.7E-2</v>
      </c>
      <c r="M190" s="170" t="s">
        <v>1328</v>
      </c>
      <c r="N190" s="101" t="e">
        <f t="shared" si="61"/>
        <v>#DIV/0!</v>
      </c>
      <c r="O190" s="149" t="e">
        <f t="shared" si="62"/>
        <v>#DIV/0!</v>
      </c>
      <c r="P190" s="149"/>
      <c r="Q190" s="100" t="e">
        <f t="shared" si="63"/>
        <v>#DIV/0!</v>
      </c>
      <c r="R190" s="100">
        <v>0.16</v>
      </c>
      <c r="S190" s="101">
        <v>0.1</v>
      </c>
      <c r="T190" s="101">
        <v>0.05</v>
      </c>
      <c r="U190" s="170" t="s">
        <v>1328</v>
      </c>
      <c r="V190" s="167" t="e">
        <f t="shared" si="50"/>
        <v>#DIV/0!</v>
      </c>
      <c r="W190" s="167">
        <f t="shared" si="64"/>
        <v>0.625</v>
      </c>
      <c r="X190" s="101" t="e">
        <f t="shared" si="65"/>
        <v>#DIV/0!</v>
      </c>
      <c r="Y190" s="101" t="e">
        <f t="shared" si="66"/>
        <v>#DIV/0!</v>
      </c>
      <c r="Z190" s="101" t="e">
        <f t="shared" si="67"/>
        <v>#DIV/0!</v>
      </c>
      <c r="AA190" s="102" t="e">
        <f t="shared" si="68"/>
        <v>#DIV/0!</v>
      </c>
      <c r="AB190" s="198"/>
      <c r="AC190" s="179"/>
      <c r="AD190" s="87"/>
      <c r="AE190" s="87"/>
      <c r="AI190" s="89">
        <v>9.6890000000000004E-2</v>
      </c>
    </row>
    <row r="191" spans="1:35" ht="15" customHeight="1" x14ac:dyDescent="0.25">
      <c r="A191" s="98">
        <f>' Cobas assays'!A181</f>
        <v>0</v>
      </c>
      <c r="B191" s="180" t="s">
        <v>1172</v>
      </c>
      <c r="C191" s="99">
        <f>' Cobas assays'!C181</f>
        <v>0</v>
      </c>
      <c r="D191" s="99">
        <f>' Cobas assays'!D181</f>
        <v>0</v>
      </c>
      <c r="E191" s="178">
        <v>0.13</v>
      </c>
      <c r="F191" s="101" t="e">
        <f t="shared" si="49"/>
        <v>#DIV/0!</v>
      </c>
      <c r="G191" s="149" t="e">
        <f t="shared" si="60"/>
        <v>#DIV/0!</v>
      </c>
      <c r="H191" s="99">
        <f>' Cobas assays'!N181</f>
        <v>0</v>
      </c>
      <c r="I191" s="99">
        <f>' Cobas assays'!K181</f>
        <v>0</v>
      </c>
      <c r="J191" s="99">
        <f>' Cobas assays'!L181</f>
        <v>0</v>
      </c>
      <c r="K191" s="99">
        <f>' Cobas assays'!F181</f>
        <v>0</v>
      </c>
      <c r="L191" s="101">
        <v>4.7E-2</v>
      </c>
      <c r="M191" s="170" t="s">
        <v>1328</v>
      </c>
      <c r="N191" s="101" t="e">
        <f t="shared" si="61"/>
        <v>#DIV/0!</v>
      </c>
      <c r="O191" s="149" t="e">
        <f t="shared" si="62"/>
        <v>#DIV/0!</v>
      </c>
      <c r="P191" s="149"/>
      <c r="Q191" s="100" t="e">
        <f t="shared" si="63"/>
        <v>#DIV/0!</v>
      </c>
      <c r="R191" s="100">
        <v>0.222</v>
      </c>
      <c r="S191" s="101">
        <v>0.1</v>
      </c>
      <c r="T191" s="101">
        <v>0.05</v>
      </c>
      <c r="U191" s="170" t="s">
        <v>1328</v>
      </c>
      <c r="V191" s="167" t="e">
        <f t="shared" si="50"/>
        <v>#DIV/0!</v>
      </c>
      <c r="W191" s="167">
        <f t="shared" si="64"/>
        <v>0.45045045045045046</v>
      </c>
      <c r="X191" s="101" t="e">
        <f t="shared" si="65"/>
        <v>#DIV/0!</v>
      </c>
      <c r="Y191" s="101" t="e">
        <f t="shared" si="66"/>
        <v>#DIV/0!</v>
      </c>
      <c r="Z191" s="101" t="e">
        <f t="shared" si="67"/>
        <v>#DIV/0!</v>
      </c>
      <c r="AA191" s="102" t="e">
        <f t="shared" si="68"/>
        <v>#DIV/0!</v>
      </c>
      <c r="AB191" s="198"/>
      <c r="AC191" s="179"/>
      <c r="AD191" s="87"/>
      <c r="AE191" s="87"/>
      <c r="AI191" s="89">
        <v>9.8000000000000004E-2</v>
      </c>
    </row>
    <row r="192" spans="1:35" ht="15" customHeight="1" x14ac:dyDescent="0.25">
      <c r="A192" s="98">
        <f>' Cobas assays'!A182</f>
        <v>0</v>
      </c>
      <c r="B192" s="180" t="s">
        <v>1173</v>
      </c>
      <c r="C192" s="99">
        <f>' Cobas assays'!C182</f>
        <v>0</v>
      </c>
      <c r="D192" s="99">
        <f>' Cobas assays'!D182</f>
        <v>0</v>
      </c>
      <c r="E192" s="178">
        <v>0.2</v>
      </c>
      <c r="F192" s="101" t="e">
        <f t="shared" si="49"/>
        <v>#DIV/0!</v>
      </c>
      <c r="G192" s="149" t="e">
        <f t="shared" si="60"/>
        <v>#DIV/0!</v>
      </c>
      <c r="H192" s="99">
        <f>' Cobas assays'!N182</f>
        <v>0</v>
      </c>
      <c r="I192" s="99">
        <f>' Cobas assays'!K182</f>
        <v>0</v>
      </c>
      <c r="J192" s="99">
        <f>' Cobas assays'!L182</f>
        <v>0</v>
      </c>
      <c r="K192" s="99">
        <f>' Cobas assays'!F182</f>
        <v>0</v>
      </c>
      <c r="L192" s="101"/>
      <c r="M192" s="170"/>
      <c r="N192" s="101" t="e">
        <f t="shared" si="61"/>
        <v>#DIV/0!</v>
      </c>
      <c r="O192" s="149" t="e">
        <f t="shared" si="62"/>
        <v>#DIV/0!</v>
      </c>
      <c r="P192" s="149"/>
      <c r="Q192" s="100" t="e">
        <f t="shared" si="63"/>
        <v>#DIV/0!</v>
      </c>
      <c r="R192" s="100"/>
      <c r="S192" s="101"/>
      <c r="T192" s="101"/>
      <c r="U192" s="170"/>
      <c r="V192" s="167" t="e">
        <f t="shared" si="50"/>
        <v>#DIV/0!</v>
      </c>
      <c r="W192" s="167" t="e">
        <f t="shared" si="64"/>
        <v>#DIV/0!</v>
      </c>
      <c r="X192" s="101" t="e">
        <f t="shared" si="65"/>
        <v>#DIV/0!</v>
      </c>
      <c r="Y192" s="101" t="e">
        <f t="shared" si="66"/>
        <v>#DIV/0!</v>
      </c>
      <c r="Z192" s="101" t="e">
        <f t="shared" si="67"/>
        <v>#DIV/0!</v>
      </c>
      <c r="AA192" s="102" t="e">
        <f t="shared" si="68"/>
        <v>#DIV/0!</v>
      </c>
      <c r="AB192" s="198"/>
      <c r="AC192" s="179"/>
      <c r="AD192" s="87"/>
      <c r="AE192" s="87"/>
    </row>
    <row r="193" spans="1:35" ht="15" customHeight="1" x14ac:dyDescent="0.25">
      <c r="A193" s="98">
        <f>' Cobas assays'!A183</f>
        <v>0</v>
      </c>
      <c r="B193" s="180" t="s">
        <v>1173</v>
      </c>
      <c r="C193" s="99">
        <f>' Cobas assays'!C183</f>
        <v>0</v>
      </c>
      <c r="D193" s="99">
        <f>' Cobas assays'!D183</f>
        <v>0</v>
      </c>
      <c r="E193" s="178">
        <v>0.2</v>
      </c>
      <c r="F193" s="101" t="e">
        <f t="shared" si="49"/>
        <v>#DIV/0!</v>
      </c>
      <c r="G193" s="149" t="e">
        <f t="shared" si="60"/>
        <v>#DIV/0!</v>
      </c>
      <c r="H193" s="99">
        <f>' Cobas assays'!N183</f>
        <v>0</v>
      </c>
      <c r="I193" s="99">
        <f>' Cobas assays'!K183</f>
        <v>0</v>
      </c>
      <c r="J193" s="99">
        <f>' Cobas assays'!L183</f>
        <v>0</v>
      </c>
      <c r="K193" s="99">
        <f>' Cobas assays'!F183</f>
        <v>0</v>
      </c>
      <c r="L193" s="101"/>
      <c r="M193" s="170"/>
      <c r="N193" s="101" t="e">
        <f t="shared" si="61"/>
        <v>#DIV/0!</v>
      </c>
      <c r="O193" s="149" t="e">
        <f t="shared" si="62"/>
        <v>#DIV/0!</v>
      </c>
      <c r="P193" s="149"/>
      <c r="Q193" s="100" t="e">
        <f t="shared" si="63"/>
        <v>#DIV/0!</v>
      </c>
      <c r="R193" s="100"/>
      <c r="S193" s="101"/>
      <c r="T193" s="101"/>
      <c r="U193" s="170"/>
      <c r="V193" s="167" t="e">
        <f t="shared" si="50"/>
        <v>#DIV/0!</v>
      </c>
      <c r="W193" s="167" t="e">
        <f t="shared" si="64"/>
        <v>#DIV/0!</v>
      </c>
      <c r="X193" s="101" t="e">
        <f t="shared" si="65"/>
        <v>#DIV/0!</v>
      </c>
      <c r="Y193" s="101" t="e">
        <f t="shared" si="66"/>
        <v>#DIV/0!</v>
      </c>
      <c r="Z193" s="101" t="e">
        <f t="shared" si="67"/>
        <v>#DIV/0!</v>
      </c>
      <c r="AA193" s="102" t="e">
        <f t="shared" si="68"/>
        <v>#DIV/0!</v>
      </c>
      <c r="AB193" s="198"/>
      <c r="AC193" s="179"/>
      <c r="AD193" s="87"/>
      <c r="AE193" s="87"/>
    </row>
    <row r="194" spans="1:35" ht="15" customHeight="1" x14ac:dyDescent="0.25">
      <c r="A194" s="98">
        <f>' Cobas assays'!A184</f>
        <v>0</v>
      </c>
      <c r="B194" s="180" t="s">
        <v>1179</v>
      </c>
      <c r="C194" s="99">
        <f>' Cobas assays'!C184</f>
        <v>0</v>
      </c>
      <c r="D194" s="99">
        <f>' Cobas assays'!D184</f>
        <v>0</v>
      </c>
      <c r="E194" s="178">
        <v>0.25</v>
      </c>
      <c r="F194" s="101" t="e">
        <f t="shared" si="49"/>
        <v>#DIV/0!</v>
      </c>
      <c r="G194" s="149" t="e">
        <f t="shared" si="60"/>
        <v>#DIV/0!</v>
      </c>
      <c r="H194" s="99">
        <f>' Cobas assays'!N184</f>
        <v>0</v>
      </c>
      <c r="I194" s="99">
        <f>' Cobas assays'!K184</f>
        <v>0</v>
      </c>
      <c r="J194" s="99">
        <f>' Cobas assays'!L184</f>
        <v>0</v>
      </c>
      <c r="K194" s="99">
        <f>' Cobas assays'!F184</f>
        <v>0</v>
      </c>
      <c r="L194" s="101" t="s">
        <v>1351</v>
      </c>
      <c r="M194" s="170"/>
      <c r="N194" s="101" t="e">
        <f t="shared" si="61"/>
        <v>#DIV/0!</v>
      </c>
      <c r="O194" s="149" t="e">
        <f t="shared" si="62"/>
        <v>#DIV/0!</v>
      </c>
      <c r="P194" s="149"/>
      <c r="Q194" s="100" t="e">
        <f t="shared" si="63"/>
        <v>#DIV/0!</v>
      </c>
      <c r="R194" s="100" t="s">
        <v>1351</v>
      </c>
      <c r="S194" s="101" t="s">
        <v>1351</v>
      </c>
      <c r="T194" s="101" t="s">
        <v>1351</v>
      </c>
      <c r="U194" s="170"/>
      <c r="V194" s="167" t="e">
        <f t="shared" si="50"/>
        <v>#DIV/0!</v>
      </c>
      <c r="W194" s="167" t="e">
        <f t="shared" si="64"/>
        <v>#VALUE!</v>
      </c>
      <c r="X194" s="101" t="e">
        <f t="shared" si="65"/>
        <v>#DIV/0!</v>
      </c>
      <c r="Y194" s="101" t="e">
        <f t="shared" si="66"/>
        <v>#DIV/0!</v>
      </c>
      <c r="Z194" s="101" t="e">
        <f t="shared" si="67"/>
        <v>#DIV/0!</v>
      </c>
      <c r="AA194" s="102" t="e">
        <f t="shared" si="68"/>
        <v>#DIV/0!</v>
      </c>
      <c r="AB194" s="198"/>
      <c r="AC194" s="179"/>
      <c r="AD194" s="87"/>
      <c r="AE194" s="87"/>
      <c r="AI194" s="89">
        <v>1.489E-2</v>
      </c>
    </row>
    <row r="195" spans="1:35" ht="15" customHeight="1" x14ac:dyDescent="0.25">
      <c r="A195" s="98">
        <f>' Cobas assays'!A185</f>
        <v>0</v>
      </c>
      <c r="B195" s="180" t="s">
        <v>1179</v>
      </c>
      <c r="C195" s="99">
        <f>' Cobas assays'!C185</f>
        <v>0</v>
      </c>
      <c r="D195" s="99">
        <f>' Cobas assays'!D185</f>
        <v>0</v>
      </c>
      <c r="E195" s="178">
        <v>0.25</v>
      </c>
      <c r="F195" s="101" t="e">
        <f t="shared" si="49"/>
        <v>#DIV/0!</v>
      </c>
      <c r="G195" s="149" t="e">
        <f t="shared" si="60"/>
        <v>#DIV/0!</v>
      </c>
      <c r="H195" s="99">
        <f>' Cobas assays'!N185</f>
        <v>0</v>
      </c>
      <c r="I195" s="99">
        <f>' Cobas assays'!K185</f>
        <v>0</v>
      </c>
      <c r="J195" s="99">
        <f>' Cobas assays'!L185</f>
        <v>0</v>
      </c>
      <c r="K195" s="99">
        <f>' Cobas assays'!F185</f>
        <v>0</v>
      </c>
      <c r="L195" s="101" t="s">
        <v>1351</v>
      </c>
      <c r="M195" s="170"/>
      <c r="N195" s="101" t="e">
        <f t="shared" si="61"/>
        <v>#DIV/0!</v>
      </c>
      <c r="O195" s="149" t="e">
        <f t="shared" si="62"/>
        <v>#DIV/0!</v>
      </c>
      <c r="P195" s="149"/>
      <c r="Q195" s="100" t="e">
        <f t="shared" si="63"/>
        <v>#DIV/0!</v>
      </c>
      <c r="R195" s="100" t="s">
        <v>1351</v>
      </c>
      <c r="S195" s="101" t="s">
        <v>1351</v>
      </c>
      <c r="T195" s="101" t="s">
        <v>1351</v>
      </c>
      <c r="U195" s="170"/>
      <c r="V195" s="167" t="e">
        <f t="shared" si="50"/>
        <v>#DIV/0!</v>
      </c>
      <c r="W195" s="167" t="e">
        <f t="shared" si="64"/>
        <v>#VALUE!</v>
      </c>
      <c r="X195" s="101" t="e">
        <f t="shared" si="65"/>
        <v>#DIV/0!</v>
      </c>
      <c r="Y195" s="101" t="e">
        <f t="shared" si="66"/>
        <v>#DIV/0!</v>
      </c>
      <c r="Z195" s="101" t="e">
        <f t="shared" si="67"/>
        <v>#DIV/0!</v>
      </c>
      <c r="AA195" s="102" t="e">
        <f t="shared" si="68"/>
        <v>#DIV/0!</v>
      </c>
      <c r="AB195" s="198"/>
      <c r="AC195" s="179"/>
      <c r="AD195" s="87"/>
      <c r="AE195" s="87"/>
      <c r="AI195" s="89">
        <v>1.46E-2</v>
      </c>
    </row>
    <row r="196" spans="1:35" ht="15" customHeight="1" x14ac:dyDescent="0.25">
      <c r="A196" s="98">
        <f>' Cobas assays'!A186</f>
        <v>0</v>
      </c>
      <c r="B196" s="180" t="s">
        <v>1034</v>
      </c>
      <c r="C196" s="99">
        <f>' Cobas assays'!C186</f>
        <v>0</v>
      </c>
      <c r="D196" s="99">
        <f>' Cobas assays'!D186</f>
        <v>0</v>
      </c>
      <c r="E196" s="178">
        <v>0.14699999999999999</v>
      </c>
      <c r="F196" s="101" t="e">
        <f t="shared" si="49"/>
        <v>#DIV/0!</v>
      </c>
      <c r="G196" s="149" t="e">
        <f t="shared" si="60"/>
        <v>#DIV/0!</v>
      </c>
      <c r="H196" s="99">
        <f>' Cobas assays'!N186</f>
        <v>0</v>
      </c>
      <c r="I196" s="99">
        <f>' Cobas assays'!K186</f>
        <v>0</v>
      </c>
      <c r="J196" s="99">
        <f>' Cobas assays'!L186</f>
        <v>0</v>
      </c>
      <c r="K196" s="99">
        <f>' Cobas assays'!F186</f>
        <v>0</v>
      </c>
      <c r="L196" s="101">
        <v>5.1999999999999998E-2</v>
      </c>
      <c r="M196" s="170" t="s">
        <v>1322</v>
      </c>
      <c r="N196" s="101" t="e">
        <f t="shared" si="61"/>
        <v>#DIV/0!</v>
      </c>
      <c r="O196" s="149" t="e">
        <f t="shared" si="62"/>
        <v>#DIV/0!</v>
      </c>
      <c r="P196" s="149"/>
      <c r="Q196" s="100" t="e">
        <f t="shared" si="63"/>
        <v>#DIV/0!</v>
      </c>
      <c r="R196" s="100">
        <v>0.34949999999999998</v>
      </c>
      <c r="S196" s="101">
        <v>0.23</v>
      </c>
      <c r="T196" s="101">
        <v>5.8000000000000003E-2</v>
      </c>
      <c r="U196" s="170"/>
      <c r="V196" s="167" t="e">
        <f t="shared" si="50"/>
        <v>#DIV/0!</v>
      </c>
      <c r="W196" s="167">
        <f t="shared" si="64"/>
        <v>0.65808297567954233</v>
      </c>
      <c r="X196" s="101" t="e">
        <f t="shared" si="65"/>
        <v>#DIV/0!</v>
      </c>
      <c r="Y196" s="101" t="e">
        <f t="shared" si="66"/>
        <v>#DIV/0!</v>
      </c>
      <c r="Z196" s="101" t="e">
        <f t="shared" si="67"/>
        <v>#DIV/0!</v>
      </c>
      <c r="AA196" s="102" t="e">
        <f t="shared" si="68"/>
        <v>#DIV/0!</v>
      </c>
      <c r="AB196" s="198"/>
      <c r="AC196" s="179"/>
      <c r="AD196" s="87"/>
      <c r="AE196" s="87"/>
      <c r="AI196" s="89">
        <v>1.847E-2</v>
      </c>
    </row>
    <row r="197" spans="1:35" ht="15" customHeight="1" x14ac:dyDescent="0.25">
      <c r="A197" s="98">
        <f>' Cobas assays'!A187</f>
        <v>0</v>
      </c>
      <c r="B197" s="180" t="s">
        <v>1034</v>
      </c>
      <c r="C197" s="99">
        <f>' Cobas assays'!C187</f>
        <v>0</v>
      </c>
      <c r="D197" s="99">
        <f>' Cobas assays'!D187</f>
        <v>0</v>
      </c>
      <c r="E197" s="178">
        <v>0.14699999999999999</v>
      </c>
      <c r="F197" s="101" t="e">
        <f t="shared" si="49"/>
        <v>#DIV/0!</v>
      </c>
      <c r="G197" s="149" t="e">
        <f t="shared" si="60"/>
        <v>#DIV/0!</v>
      </c>
      <c r="H197" s="99">
        <f>' Cobas assays'!N187</f>
        <v>0</v>
      </c>
      <c r="I197" s="99">
        <f>' Cobas assays'!K187</f>
        <v>0</v>
      </c>
      <c r="J197" s="99">
        <f>' Cobas assays'!L187</f>
        <v>0</v>
      </c>
      <c r="K197" s="99">
        <f>' Cobas assays'!F187</f>
        <v>0</v>
      </c>
      <c r="L197" s="101">
        <v>5.1999999999999998E-2</v>
      </c>
      <c r="M197" s="170" t="s">
        <v>1322</v>
      </c>
      <c r="N197" s="101" t="e">
        <f t="shared" si="61"/>
        <v>#DIV/0!</v>
      </c>
      <c r="O197" s="149" t="e">
        <f t="shared" si="62"/>
        <v>#DIV/0!</v>
      </c>
      <c r="P197" s="149"/>
      <c r="Q197" s="100" t="e">
        <f t="shared" si="63"/>
        <v>#DIV/0!</v>
      </c>
      <c r="R197" s="100">
        <v>0.34949999999999998</v>
      </c>
      <c r="S197" s="101">
        <v>0.23</v>
      </c>
      <c r="T197" s="101">
        <v>8.7999999999999995E-2</v>
      </c>
      <c r="U197" s="170"/>
      <c r="V197" s="167" t="e">
        <f t="shared" si="50"/>
        <v>#DIV/0!</v>
      </c>
      <c r="W197" s="167">
        <f t="shared" si="64"/>
        <v>0.65808297567954233</v>
      </c>
      <c r="X197" s="101" t="e">
        <f t="shared" si="65"/>
        <v>#DIV/0!</v>
      </c>
      <c r="Y197" s="101" t="e">
        <f t="shared" si="66"/>
        <v>#DIV/0!</v>
      </c>
      <c r="Z197" s="101" t="e">
        <f t="shared" si="67"/>
        <v>#DIV/0!</v>
      </c>
      <c r="AA197" s="102" t="e">
        <f t="shared" si="68"/>
        <v>#DIV/0!</v>
      </c>
      <c r="AB197" s="198"/>
      <c r="AC197" s="179"/>
      <c r="AD197" s="87"/>
      <c r="AE197" s="87"/>
      <c r="AI197" s="89">
        <v>2.2970000000000001E-2</v>
      </c>
    </row>
    <row r="198" spans="1:35" ht="15" customHeight="1" x14ac:dyDescent="0.25">
      <c r="A198" s="98">
        <f>' Cobas assays'!A188</f>
        <v>0</v>
      </c>
      <c r="B198" s="180" t="s">
        <v>1039</v>
      </c>
      <c r="C198" s="99">
        <f>' Cobas assays'!C188</f>
        <v>0</v>
      </c>
      <c r="D198" s="99">
        <f>' Cobas assays'!D188</f>
        <v>0</v>
      </c>
      <c r="E198" s="178">
        <v>0.16800000000000001</v>
      </c>
      <c r="F198" s="101" t="e">
        <f t="shared" si="49"/>
        <v>#DIV/0!</v>
      </c>
      <c r="G198" s="149" t="e">
        <f t="shared" si="60"/>
        <v>#DIV/0!</v>
      </c>
      <c r="H198" s="99">
        <f>' Cobas assays'!N188</f>
        <v>0</v>
      </c>
      <c r="I198" s="99">
        <f>' Cobas assays'!K188</f>
        <v>0</v>
      </c>
      <c r="J198" s="99">
        <f>' Cobas assays'!L188</f>
        <v>0</v>
      </c>
      <c r="K198" s="99">
        <f>' Cobas assays'!F188</f>
        <v>0</v>
      </c>
      <c r="L198" s="101">
        <v>9.2999999999999999E-2</v>
      </c>
      <c r="M198" s="170" t="s">
        <v>1322</v>
      </c>
      <c r="N198" s="101" t="e">
        <f t="shared" si="61"/>
        <v>#DIV/0!</v>
      </c>
      <c r="O198" s="149" t="e">
        <f t="shared" si="62"/>
        <v>#DIV/0!</v>
      </c>
      <c r="P198" s="149"/>
      <c r="Q198" s="100" t="e">
        <f t="shared" si="63"/>
        <v>#DIV/0!</v>
      </c>
      <c r="R198" s="100">
        <v>0.72399999999999998</v>
      </c>
      <c r="S198" s="101">
        <v>0.18099999999999999</v>
      </c>
      <c r="T198" s="101">
        <v>4.4999999999999998E-2</v>
      </c>
      <c r="U198" s="170" t="s">
        <v>1322</v>
      </c>
      <c r="V198" s="167" t="e">
        <f t="shared" si="50"/>
        <v>#DIV/0!</v>
      </c>
      <c r="W198" s="167">
        <f t="shared" si="64"/>
        <v>0.25</v>
      </c>
      <c r="X198" s="101" t="e">
        <f t="shared" si="65"/>
        <v>#DIV/0!</v>
      </c>
      <c r="Y198" s="101" t="e">
        <f t="shared" si="66"/>
        <v>#DIV/0!</v>
      </c>
      <c r="Z198" s="101" t="e">
        <f t="shared" si="67"/>
        <v>#DIV/0!</v>
      </c>
      <c r="AA198" s="102" t="e">
        <f t="shared" si="68"/>
        <v>#DIV/0!</v>
      </c>
      <c r="AB198" s="198"/>
      <c r="AC198" s="179"/>
      <c r="AD198" s="87"/>
      <c r="AE198" s="87"/>
      <c r="AI198" s="89">
        <v>1.5740000000000001E-2</v>
      </c>
    </row>
    <row r="199" spans="1:35" ht="15" customHeight="1" x14ac:dyDescent="0.25">
      <c r="A199" s="98">
        <f>' Cobas assays'!A189</f>
        <v>0</v>
      </c>
      <c r="B199" s="180" t="s">
        <v>1039</v>
      </c>
      <c r="C199" s="99">
        <f>' Cobas assays'!C189</f>
        <v>0</v>
      </c>
      <c r="D199" s="99">
        <f>' Cobas assays'!D189</f>
        <v>0</v>
      </c>
      <c r="E199" s="178">
        <v>0.16800000000000001</v>
      </c>
      <c r="F199" s="101" t="e">
        <f t="shared" si="49"/>
        <v>#DIV/0!</v>
      </c>
      <c r="G199" s="149" t="e">
        <f t="shared" si="60"/>
        <v>#DIV/0!</v>
      </c>
      <c r="H199" s="99">
        <f>' Cobas assays'!N189</f>
        <v>0</v>
      </c>
      <c r="I199" s="99">
        <f>' Cobas assays'!K189</f>
        <v>0</v>
      </c>
      <c r="J199" s="99">
        <f>' Cobas assays'!L189</f>
        <v>0</v>
      </c>
      <c r="K199" s="99">
        <f>' Cobas assays'!F189</f>
        <v>0</v>
      </c>
      <c r="L199" s="101">
        <v>9.2999999999999999E-2</v>
      </c>
      <c r="M199" s="170" t="s">
        <v>1322</v>
      </c>
      <c r="N199" s="101" t="e">
        <f t="shared" si="61"/>
        <v>#DIV/0!</v>
      </c>
      <c r="O199" s="149" t="e">
        <f t="shared" si="62"/>
        <v>#DIV/0!</v>
      </c>
      <c r="P199" s="149"/>
      <c r="Q199" s="100" t="e">
        <f t="shared" si="63"/>
        <v>#DIV/0!</v>
      </c>
      <c r="R199" s="100">
        <v>0.72399999999999998</v>
      </c>
      <c r="S199" s="101">
        <v>0.18099999999999999</v>
      </c>
      <c r="T199" s="101">
        <v>4.4999999999999998E-2</v>
      </c>
      <c r="U199" s="170" t="s">
        <v>1322</v>
      </c>
      <c r="V199" s="167" t="e">
        <f t="shared" si="50"/>
        <v>#DIV/0!</v>
      </c>
      <c r="W199" s="167">
        <f t="shared" si="64"/>
        <v>0.25</v>
      </c>
      <c r="X199" s="101" t="e">
        <f t="shared" si="65"/>
        <v>#DIV/0!</v>
      </c>
      <c r="Y199" s="101" t="e">
        <f t="shared" si="66"/>
        <v>#DIV/0!</v>
      </c>
      <c r="Z199" s="101" t="e">
        <f t="shared" si="67"/>
        <v>#DIV/0!</v>
      </c>
      <c r="AA199" s="102" t="e">
        <f t="shared" si="68"/>
        <v>#DIV/0!</v>
      </c>
      <c r="AB199" s="198"/>
      <c r="AC199" s="179"/>
      <c r="AD199" s="87"/>
      <c r="AE199" s="87"/>
      <c r="AI199" s="89">
        <v>1.324E-2</v>
      </c>
    </row>
    <row r="200" spans="1:35" ht="15" customHeight="1" x14ac:dyDescent="0.25">
      <c r="A200" s="98">
        <f>' Cobas assays'!A190</f>
        <v>0</v>
      </c>
      <c r="B200" s="180" t="s">
        <v>1198</v>
      </c>
      <c r="C200" s="99">
        <f>' Cobas assays'!C190</f>
        <v>0</v>
      </c>
      <c r="D200" s="99">
        <f>' Cobas assays'!D190</f>
        <v>0</v>
      </c>
      <c r="E200" s="178">
        <v>0.1</v>
      </c>
      <c r="F200" s="101" t="e">
        <f t="shared" si="49"/>
        <v>#DIV/0!</v>
      </c>
      <c r="G200" s="149" t="e">
        <f t="shared" si="60"/>
        <v>#DIV/0!</v>
      </c>
      <c r="H200" s="99">
        <f>' Cobas assays'!N190</f>
        <v>0</v>
      </c>
      <c r="I200" s="99">
        <f>' Cobas assays'!K190</f>
        <v>0</v>
      </c>
      <c r="J200" s="99">
        <f>' Cobas assays'!L190</f>
        <v>0</v>
      </c>
      <c r="K200" s="99">
        <f>' Cobas assays'!F190</f>
        <v>0</v>
      </c>
      <c r="L200" s="101">
        <v>9.2999999999999999E-2</v>
      </c>
      <c r="M200" s="170" t="s">
        <v>1322</v>
      </c>
      <c r="N200" s="101" t="e">
        <f t="shared" si="61"/>
        <v>#DIV/0!</v>
      </c>
      <c r="O200" s="149" t="e">
        <f t="shared" si="62"/>
        <v>#DIV/0!</v>
      </c>
      <c r="P200" s="149"/>
      <c r="Q200" s="100" t="e">
        <f t="shared" si="63"/>
        <v>#DIV/0!</v>
      </c>
      <c r="R200" s="100">
        <v>0.72399999999999998</v>
      </c>
      <c r="S200" s="101">
        <v>0.18099999999999999</v>
      </c>
      <c r="T200" s="101">
        <v>4.4999999999999998E-2</v>
      </c>
      <c r="U200" s="170" t="s">
        <v>1322</v>
      </c>
      <c r="V200" s="167" t="e">
        <f t="shared" si="50"/>
        <v>#DIV/0!</v>
      </c>
      <c r="W200" s="167">
        <f t="shared" si="64"/>
        <v>0.25</v>
      </c>
      <c r="X200" s="101" t="e">
        <f t="shared" si="65"/>
        <v>#DIV/0!</v>
      </c>
      <c r="Y200" s="101" t="e">
        <f t="shared" si="66"/>
        <v>#DIV/0!</v>
      </c>
      <c r="Z200" s="101" t="e">
        <f t="shared" si="67"/>
        <v>#DIV/0!</v>
      </c>
      <c r="AA200" s="102" t="e">
        <f t="shared" si="68"/>
        <v>#DIV/0!</v>
      </c>
      <c r="AB200" s="198"/>
      <c r="AC200" s="179"/>
      <c r="AD200" s="87"/>
      <c r="AE200" s="87"/>
      <c r="AF200" s="103"/>
      <c r="AI200" s="89">
        <v>1.312E-2</v>
      </c>
    </row>
    <row r="201" spans="1:35" ht="15" customHeight="1" x14ac:dyDescent="0.25">
      <c r="A201" s="98">
        <f>' Cobas assays'!A191</f>
        <v>0</v>
      </c>
      <c r="B201" s="180" t="s">
        <v>1198</v>
      </c>
      <c r="C201" s="99">
        <f>' Cobas assays'!C191</f>
        <v>0</v>
      </c>
      <c r="D201" s="99">
        <f>' Cobas assays'!D191</f>
        <v>0</v>
      </c>
      <c r="E201" s="178">
        <v>0.1</v>
      </c>
      <c r="F201" s="101" t="e">
        <f t="shared" si="49"/>
        <v>#DIV/0!</v>
      </c>
      <c r="G201" s="149" t="e">
        <f t="shared" si="60"/>
        <v>#DIV/0!</v>
      </c>
      <c r="H201" s="99">
        <f>' Cobas assays'!N191</f>
        <v>0</v>
      </c>
      <c r="I201" s="99">
        <f>' Cobas assays'!K191</f>
        <v>0</v>
      </c>
      <c r="J201" s="99">
        <f>' Cobas assays'!L191</f>
        <v>0</v>
      </c>
      <c r="K201" s="99">
        <f>' Cobas assays'!F191</f>
        <v>0</v>
      </c>
      <c r="L201" s="101">
        <v>9.2999999999999999E-2</v>
      </c>
      <c r="M201" s="170" t="s">
        <v>1322</v>
      </c>
      <c r="N201" s="101" t="e">
        <f t="shared" si="61"/>
        <v>#DIV/0!</v>
      </c>
      <c r="O201" s="149" t="e">
        <f t="shared" si="62"/>
        <v>#DIV/0!</v>
      </c>
      <c r="P201" s="149"/>
      <c r="Q201" s="100" t="e">
        <f t="shared" si="63"/>
        <v>#DIV/0!</v>
      </c>
      <c r="R201" s="100">
        <v>0.72399999999999998</v>
      </c>
      <c r="S201" s="101">
        <v>0.18099999999999999</v>
      </c>
      <c r="T201" s="101">
        <v>4.4999999999999998E-2</v>
      </c>
      <c r="U201" s="170" t="s">
        <v>1322</v>
      </c>
      <c r="V201" s="167" t="e">
        <f t="shared" si="50"/>
        <v>#DIV/0!</v>
      </c>
      <c r="W201" s="167">
        <f t="shared" si="64"/>
        <v>0.25</v>
      </c>
      <c r="X201" s="101" t="e">
        <f t="shared" si="65"/>
        <v>#DIV/0!</v>
      </c>
      <c r="Y201" s="101" t="e">
        <f t="shared" si="66"/>
        <v>#DIV/0!</v>
      </c>
      <c r="Z201" s="101" t="e">
        <f t="shared" si="67"/>
        <v>#DIV/0!</v>
      </c>
      <c r="AA201" s="102" t="e">
        <f t="shared" si="68"/>
        <v>#DIV/0!</v>
      </c>
      <c r="AB201" s="198"/>
      <c r="AC201" s="179"/>
      <c r="AD201" s="87"/>
      <c r="AE201" s="87"/>
      <c r="AF201" s="103"/>
      <c r="AI201" s="89">
        <v>1.891E-2</v>
      </c>
    </row>
    <row r="202" spans="1:35" ht="15" customHeight="1" x14ac:dyDescent="0.25">
      <c r="A202" s="98">
        <f>' Cobas assays'!A192</f>
        <v>0</v>
      </c>
      <c r="B202" s="180" t="s">
        <v>1196</v>
      </c>
      <c r="C202" s="99">
        <f>' Cobas assays'!C192</f>
        <v>0</v>
      </c>
      <c r="D202" s="99">
        <f>' Cobas assays'!D192</f>
        <v>0</v>
      </c>
      <c r="E202" s="178">
        <v>0.2</v>
      </c>
      <c r="F202" s="101" t="e">
        <f t="shared" si="49"/>
        <v>#DIV/0!</v>
      </c>
      <c r="G202" s="149" t="e">
        <f t="shared" si="60"/>
        <v>#DIV/0!</v>
      </c>
      <c r="H202" s="99">
        <f>' Cobas assays'!N192</f>
        <v>0</v>
      </c>
      <c r="I202" s="99">
        <f>' Cobas assays'!K192</f>
        <v>0</v>
      </c>
      <c r="J202" s="99">
        <f>' Cobas assays'!L192</f>
        <v>0</v>
      </c>
      <c r="K202" s="99">
        <f>' Cobas assays'!F192</f>
        <v>0</v>
      </c>
      <c r="L202" s="101" t="s">
        <v>1351</v>
      </c>
      <c r="M202" s="170"/>
      <c r="N202" s="101" t="e">
        <f t="shared" si="61"/>
        <v>#DIV/0!</v>
      </c>
      <c r="O202" s="149" t="e">
        <f t="shared" si="62"/>
        <v>#DIV/0!</v>
      </c>
      <c r="P202" s="149"/>
      <c r="Q202" s="100" t="e">
        <f t="shared" si="63"/>
        <v>#DIV/0!</v>
      </c>
      <c r="R202" s="100" t="s">
        <v>1351</v>
      </c>
      <c r="S202" s="101">
        <v>0.1</v>
      </c>
      <c r="T202" s="101" t="s">
        <v>1351</v>
      </c>
      <c r="U202" s="170"/>
      <c r="V202" s="167" t="e">
        <f t="shared" si="50"/>
        <v>#DIV/0!</v>
      </c>
      <c r="W202" s="167" t="e">
        <f t="shared" si="64"/>
        <v>#VALUE!</v>
      </c>
      <c r="X202" s="101" t="e">
        <f t="shared" si="65"/>
        <v>#DIV/0!</v>
      </c>
      <c r="Y202" s="101" t="e">
        <f t="shared" si="66"/>
        <v>#DIV/0!</v>
      </c>
      <c r="Z202" s="101" t="e">
        <f t="shared" si="67"/>
        <v>#DIV/0!</v>
      </c>
      <c r="AA202" s="102" t="e">
        <f t="shared" si="68"/>
        <v>#DIV/0!</v>
      </c>
      <c r="AB202" s="198"/>
      <c r="AC202" s="179"/>
      <c r="AD202" s="87"/>
      <c r="AE202" s="87"/>
      <c r="AI202" s="89">
        <v>1.763E-2</v>
      </c>
    </row>
    <row r="203" spans="1:35" ht="15" customHeight="1" x14ac:dyDescent="0.25">
      <c r="A203" s="98">
        <f>' Cobas assays'!A193</f>
        <v>0</v>
      </c>
      <c r="B203" s="180" t="s">
        <v>1196</v>
      </c>
      <c r="C203" s="99">
        <f>' Cobas assays'!C193</f>
        <v>0</v>
      </c>
      <c r="D203" s="99">
        <f>' Cobas assays'!D193</f>
        <v>0</v>
      </c>
      <c r="E203" s="178">
        <v>0.2</v>
      </c>
      <c r="F203" s="101" t="e">
        <f t="shared" si="49"/>
        <v>#DIV/0!</v>
      </c>
      <c r="G203" s="149" t="e">
        <f t="shared" si="60"/>
        <v>#DIV/0!</v>
      </c>
      <c r="H203" s="99">
        <f>' Cobas assays'!N193</f>
        <v>0</v>
      </c>
      <c r="I203" s="99">
        <f>' Cobas assays'!K193</f>
        <v>0</v>
      </c>
      <c r="J203" s="99">
        <f>' Cobas assays'!L193</f>
        <v>0</v>
      </c>
      <c r="K203" s="99">
        <f>' Cobas assays'!F193</f>
        <v>0</v>
      </c>
      <c r="L203" s="101" t="s">
        <v>1351</v>
      </c>
      <c r="M203" s="170"/>
      <c r="N203" s="101" t="e">
        <f t="shared" si="61"/>
        <v>#DIV/0!</v>
      </c>
      <c r="O203" s="149" t="e">
        <f t="shared" si="62"/>
        <v>#DIV/0!</v>
      </c>
      <c r="P203" s="149"/>
      <c r="Q203" s="100" t="e">
        <f t="shared" si="63"/>
        <v>#DIV/0!</v>
      </c>
      <c r="R203" s="100" t="s">
        <v>1351</v>
      </c>
      <c r="S203" s="101">
        <v>0.1</v>
      </c>
      <c r="T203" s="101" t="s">
        <v>1351</v>
      </c>
      <c r="U203" s="170"/>
      <c r="V203" s="167" t="e">
        <f t="shared" si="50"/>
        <v>#DIV/0!</v>
      </c>
      <c r="W203" s="167" t="e">
        <f t="shared" si="64"/>
        <v>#VALUE!</v>
      </c>
      <c r="X203" s="101" t="e">
        <f t="shared" si="65"/>
        <v>#DIV/0!</v>
      </c>
      <c r="Y203" s="101" t="e">
        <f t="shared" si="66"/>
        <v>#DIV/0!</v>
      </c>
      <c r="Z203" s="101" t="e">
        <f t="shared" si="67"/>
        <v>#DIV/0!</v>
      </c>
      <c r="AA203" s="102" t="e">
        <f t="shared" si="68"/>
        <v>#DIV/0!</v>
      </c>
      <c r="AB203" s="198"/>
      <c r="AC203" s="179"/>
      <c r="AD203" s="87"/>
      <c r="AE203" s="87"/>
      <c r="AI203" s="89">
        <v>2.5090000000000001E-2</v>
      </c>
    </row>
    <row r="204" spans="1:35" ht="15" customHeight="1" x14ac:dyDescent="0.25">
      <c r="A204" s="124" t="s">
        <v>1269</v>
      </c>
      <c r="B204" s="200" t="s">
        <v>1056</v>
      </c>
      <c r="C204" s="48" t="s">
        <v>1281</v>
      </c>
      <c r="D204" s="48">
        <v>7520310</v>
      </c>
      <c r="E204" s="62">
        <v>20</v>
      </c>
      <c r="F204" s="101">
        <f t="shared" si="49"/>
        <v>0</v>
      </c>
      <c r="G204" s="149"/>
      <c r="H204" s="99"/>
      <c r="I204" s="99"/>
      <c r="J204" s="99"/>
      <c r="K204" s="99"/>
      <c r="L204" s="101"/>
      <c r="M204" s="170"/>
      <c r="N204" s="101"/>
      <c r="O204" s="149"/>
      <c r="P204" s="149"/>
      <c r="Q204" s="100"/>
      <c r="R204" s="100"/>
      <c r="S204" s="101"/>
      <c r="T204" s="101"/>
      <c r="U204" s="170"/>
      <c r="V204" s="167" t="e">
        <f t="shared" si="50"/>
        <v>#DIV/0!</v>
      </c>
      <c r="W204" s="167"/>
      <c r="X204" s="101"/>
      <c r="Y204" s="101"/>
      <c r="Z204" s="101"/>
      <c r="AA204" s="102"/>
      <c r="AB204" s="198"/>
      <c r="AC204" s="179"/>
      <c r="AD204" s="87"/>
      <c r="AE204" s="87"/>
    </row>
    <row r="205" spans="1:35" ht="15" customHeight="1" x14ac:dyDescent="0.25">
      <c r="A205" s="124" t="s">
        <v>1269</v>
      </c>
      <c r="B205" s="200" t="s">
        <v>1056</v>
      </c>
      <c r="C205" s="48" t="s">
        <v>1282</v>
      </c>
      <c r="D205" s="48">
        <v>7530310</v>
      </c>
      <c r="E205" s="62">
        <v>20</v>
      </c>
      <c r="F205" s="101">
        <f t="shared" ref="F205:F263" si="69">1.65*(Q205)+N205</f>
        <v>0</v>
      </c>
      <c r="G205" s="149"/>
      <c r="H205" s="99"/>
      <c r="I205" s="99"/>
      <c r="J205" s="99"/>
      <c r="K205" s="99"/>
      <c r="L205" s="101"/>
      <c r="M205" s="170"/>
      <c r="N205" s="101"/>
      <c r="O205" s="149"/>
      <c r="P205" s="149"/>
      <c r="Q205" s="100"/>
      <c r="R205" s="100"/>
      <c r="S205" s="101"/>
      <c r="T205" s="101"/>
      <c r="U205" s="170"/>
      <c r="V205" s="167" t="e">
        <f t="shared" ref="V205:V263" si="70">IF(G205&gt;5,"Sigma &gt;5",N205/(1.5*Q205))</f>
        <v>#DIV/0!</v>
      </c>
      <c r="W205" s="167"/>
      <c r="X205" s="101"/>
      <c r="Y205" s="101"/>
      <c r="Z205" s="101"/>
      <c r="AA205" s="102"/>
      <c r="AB205" s="198"/>
      <c r="AC205" s="179"/>
      <c r="AD205" s="87"/>
      <c r="AE205" s="87"/>
    </row>
    <row r="206" spans="1:35" ht="15" customHeight="1" x14ac:dyDescent="0.25">
      <c r="A206" s="98">
        <f>' Cobas assays'!A194</f>
        <v>0</v>
      </c>
      <c r="B206" s="270" t="s">
        <v>921</v>
      </c>
      <c r="C206" s="99">
        <f>' Cobas assays'!C194</f>
        <v>0</v>
      </c>
      <c r="D206" s="99">
        <f>' Cobas assays'!D194</f>
        <v>0</v>
      </c>
      <c r="E206" s="178">
        <v>0.06</v>
      </c>
      <c r="F206" s="101" t="e">
        <f t="shared" si="69"/>
        <v>#DIV/0!</v>
      </c>
      <c r="G206" s="149" t="e">
        <f t="shared" ref="G206:G237" si="71">(E206-N206)/Q206</f>
        <v>#DIV/0!</v>
      </c>
      <c r="H206" s="99">
        <f>' Cobas assays'!N194</f>
        <v>0</v>
      </c>
      <c r="I206" s="99">
        <f>' Cobas assays'!K194</f>
        <v>0</v>
      </c>
      <c r="J206" s="99">
        <f>' Cobas assays'!L194</f>
        <v>0</v>
      </c>
      <c r="K206" s="99">
        <f>' Cobas assays'!F194</f>
        <v>0</v>
      </c>
      <c r="L206" s="101">
        <v>2.1999999999999999E-2</v>
      </c>
      <c r="M206" s="170" t="s">
        <v>1338</v>
      </c>
      <c r="N206" s="101" t="e">
        <f t="shared" ref="N206:N237" si="72">ABS((I206-K206)/K206)</f>
        <v>#DIV/0!</v>
      </c>
      <c r="O206" s="149" t="e">
        <f t="shared" ref="O206:O237" si="73">N206/(SQRT(POWER(S206,2)+POWER(R206,2)))</f>
        <v>#DIV/0!</v>
      </c>
      <c r="P206" s="149"/>
      <c r="Q206" s="100" t="e">
        <f t="shared" ref="Q206:Q237" si="74">(J206/I206)</f>
        <v>#DIV/0!</v>
      </c>
      <c r="R206" s="100">
        <v>5.7000000000000002E-2</v>
      </c>
      <c r="S206" s="101">
        <v>1.8499999999999999E-2</v>
      </c>
      <c r="T206" s="62">
        <v>8.9</v>
      </c>
      <c r="U206" s="174" t="s">
        <v>1322</v>
      </c>
      <c r="V206" s="167" t="e">
        <f t="shared" si="70"/>
        <v>#DIV/0!</v>
      </c>
      <c r="W206" s="167">
        <f t="shared" ref="W206:W237" si="75">S206/R206</f>
        <v>0.32456140350877188</v>
      </c>
      <c r="X206" s="101" t="e">
        <f t="shared" ref="X206:X237" si="76">SQRT(POWER(Q206,2)+POWER(S206,2))*SQRT(2)*$X$8</f>
        <v>#DIV/0!</v>
      </c>
      <c r="Y206" s="101" t="e">
        <f t="shared" ref="Y206:Y237" si="77">SQRT(Q206^2+S206^2)</f>
        <v>#DIV/0!</v>
      </c>
      <c r="Z206" s="101" t="e">
        <f t="shared" ref="Z206:Z237" si="78">$Z$8*Y206</f>
        <v>#DIV/0!</v>
      </c>
      <c r="AA206" s="102" t="e">
        <f t="shared" ref="AA206:AA237" si="79">Q206/S206</f>
        <v>#DIV/0!</v>
      </c>
      <c r="AB206" s="198"/>
      <c r="AC206" s="179"/>
      <c r="AD206" s="87"/>
      <c r="AE206" s="87"/>
    </row>
    <row r="207" spans="1:35" ht="15" customHeight="1" x14ac:dyDescent="0.25">
      <c r="A207" s="98">
        <f>' Cobas assays'!A195</f>
        <v>0</v>
      </c>
      <c r="B207" s="270" t="s">
        <v>921</v>
      </c>
      <c r="C207" s="99">
        <f>' Cobas assays'!C195</f>
        <v>0</v>
      </c>
      <c r="D207" s="99">
        <f>' Cobas assays'!D195</f>
        <v>0</v>
      </c>
      <c r="E207" s="178">
        <v>0.06</v>
      </c>
      <c r="F207" s="101" t="e">
        <f t="shared" si="69"/>
        <v>#DIV/0!</v>
      </c>
      <c r="G207" s="149" t="e">
        <f t="shared" si="71"/>
        <v>#DIV/0!</v>
      </c>
      <c r="H207" s="99">
        <f>' Cobas assays'!N195</f>
        <v>0</v>
      </c>
      <c r="I207" s="99">
        <f>' Cobas assays'!K195</f>
        <v>0</v>
      </c>
      <c r="J207" s="99">
        <f>' Cobas assays'!L195</f>
        <v>0</v>
      </c>
      <c r="K207" s="99">
        <f>' Cobas assays'!F195</f>
        <v>0</v>
      </c>
      <c r="L207" s="101">
        <v>2.1999999999999999E-2</v>
      </c>
      <c r="M207" s="170" t="s">
        <v>1338</v>
      </c>
      <c r="N207" s="101" t="e">
        <f t="shared" si="72"/>
        <v>#DIV/0!</v>
      </c>
      <c r="O207" s="149" t="e">
        <f t="shared" si="73"/>
        <v>#DIV/0!</v>
      </c>
      <c r="P207" s="149"/>
      <c r="Q207" s="100" t="e">
        <f t="shared" si="74"/>
        <v>#DIV/0!</v>
      </c>
      <c r="R207" s="100">
        <v>5.7000000000000002E-2</v>
      </c>
      <c r="S207" s="101">
        <v>1.8499999999999999E-2</v>
      </c>
      <c r="T207" s="62">
        <v>8.9</v>
      </c>
      <c r="U207" s="174" t="s">
        <v>1322</v>
      </c>
      <c r="V207" s="167" t="e">
        <f t="shared" si="70"/>
        <v>#DIV/0!</v>
      </c>
      <c r="W207" s="167">
        <f t="shared" si="75"/>
        <v>0.32456140350877188</v>
      </c>
      <c r="X207" s="101" t="e">
        <f t="shared" si="76"/>
        <v>#DIV/0!</v>
      </c>
      <c r="Y207" s="101" t="e">
        <f t="shared" si="77"/>
        <v>#DIV/0!</v>
      </c>
      <c r="Z207" s="101" t="e">
        <f t="shared" si="78"/>
        <v>#DIV/0!</v>
      </c>
      <c r="AA207" s="102" t="e">
        <f t="shared" si="79"/>
        <v>#DIV/0!</v>
      </c>
      <c r="AB207" s="198"/>
      <c r="AC207" s="179"/>
      <c r="AD207" s="87"/>
      <c r="AE207" s="87"/>
    </row>
    <row r="208" spans="1:35" ht="15" customHeight="1" x14ac:dyDescent="0.25">
      <c r="A208" s="98">
        <f>' Cobas assays'!A196</f>
        <v>0</v>
      </c>
      <c r="B208" s="207" t="s">
        <v>1177</v>
      </c>
      <c r="C208" s="99">
        <f>' Cobas assays'!C196</f>
        <v>0</v>
      </c>
      <c r="D208" s="99">
        <f>' Cobas assays'!D196</f>
        <v>0</v>
      </c>
      <c r="E208" s="178">
        <v>0.13500000000000001</v>
      </c>
      <c r="F208" s="101" t="e">
        <f t="shared" si="69"/>
        <v>#DIV/0!</v>
      </c>
      <c r="G208" s="149" t="e">
        <f t="shared" si="71"/>
        <v>#DIV/0!</v>
      </c>
      <c r="H208" s="99">
        <f>' Cobas assays'!N196</f>
        <v>0</v>
      </c>
      <c r="I208" s="99">
        <f>' Cobas assays'!K196</f>
        <v>0</v>
      </c>
      <c r="J208" s="99">
        <f>' Cobas assays'!L196</f>
        <v>0</v>
      </c>
      <c r="K208" s="99">
        <f>' Cobas assays'!F196</f>
        <v>0</v>
      </c>
      <c r="L208" s="101">
        <v>6.5000000000000002E-2</v>
      </c>
      <c r="M208" s="170" t="s">
        <v>1328</v>
      </c>
      <c r="N208" s="101" t="e">
        <f t="shared" si="72"/>
        <v>#DIV/0!</v>
      </c>
      <c r="O208" s="149" t="e">
        <f t="shared" si="73"/>
        <v>#DIV/0!</v>
      </c>
      <c r="P208" s="149"/>
      <c r="Q208" s="100" t="e">
        <f t="shared" si="74"/>
        <v>#DIV/0!</v>
      </c>
      <c r="R208" s="100">
        <v>0.245</v>
      </c>
      <c r="S208" s="100">
        <v>8.5000000000000006E-2</v>
      </c>
      <c r="T208" s="101">
        <v>4.2999999999999997E-2</v>
      </c>
      <c r="U208" s="170" t="s">
        <v>1328</v>
      </c>
      <c r="V208" s="167" t="e">
        <f t="shared" si="70"/>
        <v>#DIV/0!</v>
      </c>
      <c r="W208" s="167">
        <f t="shared" si="75"/>
        <v>0.34693877551020413</v>
      </c>
      <c r="X208" s="101" t="e">
        <f t="shared" si="76"/>
        <v>#DIV/0!</v>
      </c>
      <c r="Y208" s="101" t="e">
        <f t="shared" si="77"/>
        <v>#DIV/0!</v>
      </c>
      <c r="Z208" s="101" t="e">
        <f t="shared" si="78"/>
        <v>#DIV/0!</v>
      </c>
      <c r="AA208" s="102" t="e">
        <f t="shared" si="79"/>
        <v>#DIV/0!</v>
      </c>
      <c r="AB208" s="198"/>
      <c r="AC208" s="378"/>
      <c r="AD208" s="375"/>
      <c r="AE208" s="375"/>
      <c r="AI208" s="89">
        <v>4.3470000000000002E-2</v>
      </c>
    </row>
    <row r="209" spans="1:35" ht="15" customHeight="1" x14ac:dyDescent="0.25">
      <c r="A209" s="98">
        <f>' Cobas assays'!A197</f>
        <v>0</v>
      </c>
      <c r="B209" s="180" t="s">
        <v>1177</v>
      </c>
      <c r="C209" s="99">
        <f>' Cobas assays'!C197</f>
        <v>0</v>
      </c>
      <c r="D209" s="99">
        <f>' Cobas assays'!D197</f>
        <v>0</v>
      </c>
      <c r="E209" s="178">
        <v>0.13500000000000001</v>
      </c>
      <c r="F209" s="101" t="e">
        <f t="shared" si="69"/>
        <v>#DIV/0!</v>
      </c>
      <c r="G209" s="149" t="e">
        <f t="shared" si="71"/>
        <v>#DIV/0!</v>
      </c>
      <c r="H209" s="99">
        <f>' Cobas assays'!N197</f>
        <v>0</v>
      </c>
      <c r="I209" s="99">
        <f>' Cobas assays'!K197</f>
        <v>0</v>
      </c>
      <c r="J209" s="99">
        <f>' Cobas assays'!L197</f>
        <v>0</v>
      </c>
      <c r="K209" s="99">
        <f>' Cobas assays'!F197</f>
        <v>0</v>
      </c>
      <c r="L209" s="101">
        <v>6.5000000000000002E-2</v>
      </c>
      <c r="M209" s="170" t="s">
        <v>1328</v>
      </c>
      <c r="N209" s="101" t="e">
        <f t="shared" si="72"/>
        <v>#DIV/0!</v>
      </c>
      <c r="O209" s="149" t="e">
        <f t="shared" si="73"/>
        <v>#DIV/0!</v>
      </c>
      <c r="P209" s="149"/>
      <c r="Q209" s="100" t="e">
        <f t="shared" si="74"/>
        <v>#DIV/0!</v>
      </c>
      <c r="R209" s="100">
        <v>0.245</v>
      </c>
      <c r="S209" s="100">
        <v>8.5000000000000006E-2</v>
      </c>
      <c r="T209" s="101">
        <v>4.2999999999999997E-2</v>
      </c>
      <c r="U209" s="170" t="s">
        <v>1328</v>
      </c>
      <c r="V209" s="167" t="e">
        <f t="shared" si="70"/>
        <v>#DIV/0!</v>
      </c>
      <c r="W209" s="167">
        <f t="shared" si="75"/>
        <v>0.34693877551020413</v>
      </c>
      <c r="X209" s="101" t="e">
        <f t="shared" si="76"/>
        <v>#DIV/0!</v>
      </c>
      <c r="Y209" s="101" t="e">
        <f t="shared" si="77"/>
        <v>#DIV/0!</v>
      </c>
      <c r="Z209" s="101" t="e">
        <f t="shared" si="78"/>
        <v>#DIV/0!</v>
      </c>
      <c r="AA209" s="102" t="e">
        <f t="shared" si="79"/>
        <v>#DIV/0!</v>
      </c>
      <c r="AB209" s="198"/>
      <c r="AC209" s="378"/>
      <c r="AD209" s="375"/>
      <c r="AE209" s="375"/>
      <c r="AI209" s="89">
        <v>3.4520000000000002E-2</v>
      </c>
    </row>
    <row r="210" spans="1:35" ht="15" customHeight="1" x14ac:dyDescent="0.25">
      <c r="A210" s="98">
        <f>' Cobas assays'!A198</f>
        <v>0</v>
      </c>
      <c r="B210" s="180" t="s">
        <v>1161</v>
      </c>
      <c r="C210" s="99">
        <f>' Cobas assays'!C198</f>
        <v>0</v>
      </c>
      <c r="D210" s="99">
        <f>' Cobas assays'!D198</f>
        <v>0</v>
      </c>
      <c r="E210" s="178">
        <v>0.39</v>
      </c>
      <c r="F210" s="101" t="e">
        <f t="shared" si="69"/>
        <v>#DIV/0!</v>
      </c>
      <c r="G210" s="149" t="e">
        <f t="shared" si="71"/>
        <v>#DIV/0!</v>
      </c>
      <c r="H210" s="99">
        <f>' Cobas assays'!N198</f>
        <v>0</v>
      </c>
      <c r="I210" s="99">
        <f>' Cobas assays'!K198</f>
        <v>0</v>
      </c>
      <c r="J210" s="99">
        <f>' Cobas assays'!L198</f>
        <v>0</v>
      </c>
      <c r="K210" s="99">
        <f>' Cobas assays'!F198</f>
        <v>0</v>
      </c>
      <c r="L210" s="101">
        <v>0.192</v>
      </c>
      <c r="M210" s="170" t="s">
        <v>1328</v>
      </c>
      <c r="N210" s="101" t="e">
        <f t="shared" si="72"/>
        <v>#DIV/0!</v>
      </c>
      <c r="O210" s="149" t="e">
        <f t="shared" si="73"/>
        <v>#DIV/0!</v>
      </c>
      <c r="P210" s="149"/>
      <c r="Q210" s="100" t="e">
        <f t="shared" si="74"/>
        <v>#DIV/0!</v>
      </c>
      <c r="R210" s="100">
        <v>0.73</v>
      </c>
      <c r="S210" s="100">
        <v>0.24</v>
      </c>
      <c r="T210" s="101">
        <v>0.12</v>
      </c>
      <c r="U210" s="170" t="s">
        <v>1328</v>
      </c>
      <c r="V210" s="167" t="e">
        <f t="shared" si="70"/>
        <v>#DIV/0!</v>
      </c>
      <c r="W210" s="167">
        <f t="shared" si="75"/>
        <v>0.32876712328767121</v>
      </c>
      <c r="X210" s="101" t="e">
        <f t="shared" si="76"/>
        <v>#DIV/0!</v>
      </c>
      <c r="Y210" s="101" t="e">
        <f t="shared" si="77"/>
        <v>#DIV/0!</v>
      </c>
      <c r="Z210" s="101" t="e">
        <f t="shared" si="78"/>
        <v>#DIV/0!</v>
      </c>
      <c r="AA210" s="102" t="e">
        <f t="shared" si="79"/>
        <v>#DIV/0!</v>
      </c>
      <c r="AB210" s="198"/>
      <c r="AC210" s="113"/>
      <c r="AD210" s="114"/>
      <c r="AE210" s="114"/>
    </row>
    <row r="211" spans="1:35" ht="15" customHeight="1" x14ac:dyDescent="0.25">
      <c r="A211" s="98">
        <f>' Cobas assays'!A199</f>
        <v>0</v>
      </c>
      <c r="B211" s="180" t="s">
        <v>1161</v>
      </c>
      <c r="C211" s="99">
        <f>' Cobas assays'!C199</f>
        <v>0</v>
      </c>
      <c r="D211" s="99">
        <f>' Cobas assays'!D199</f>
        <v>0</v>
      </c>
      <c r="E211" s="178">
        <v>0.39</v>
      </c>
      <c r="F211" s="101" t="e">
        <f t="shared" si="69"/>
        <v>#DIV/0!</v>
      </c>
      <c r="G211" s="149" t="e">
        <f t="shared" si="71"/>
        <v>#DIV/0!</v>
      </c>
      <c r="H211" s="99">
        <f>' Cobas assays'!N199</f>
        <v>0</v>
      </c>
      <c r="I211" s="99">
        <f>' Cobas assays'!K199</f>
        <v>0</v>
      </c>
      <c r="J211" s="99">
        <f>' Cobas assays'!L199</f>
        <v>0</v>
      </c>
      <c r="K211" s="99">
        <f>' Cobas assays'!F199</f>
        <v>0</v>
      </c>
      <c r="L211" s="101">
        <v>0.192</v>
      </c>
      <c r="M211" s="170" t="s">
        <v>1328</v>
      </c>
      <c r="N211" s="101" t="e">
        <f t="shared" si="72"/>
        <v>#DIV/0!</v>
      </c>
      <c r="O211" s="149" t="e">
        <f t="shared" si="73"/>
        <v>#DIV/0!</v>
      </c>
      <c r="P211" s="149"/>
      <c r="Q211" s="100" t="e">
        <f t="shared" si="74"/>
        <v>#DIV/0!</v>
      </c>
      <c r="R211" s="100">
        <v>0.73</v>
      </c>
      <c r="S211" s="100">
        <v>0.24</v>
      </c>
      <c r="T211" s="101">
        <v>0.12</v>
      </c>
      <c r="U211" s="170" t="s">
        <v>1328</v>
      </c>
      <c r="V211" s="167" t="e">
        <f t="shared" si="70"/>
        <v>#DIV/0!</v>
      </c>
      <c r="W211" s="167">
        <f t="shared" si="75"/>
        <v>0.32876712328767121</v>
      </c>
      <c r="X211" s="101" t="e">
        <f t="shared" si="76"/>
        <v>#DIV/0!</v>
      </c>
      <c r="Y211" s="101" t="e">
        <f t="shared" si="77"/>
        <v>#DIV/0!</v>
      </c>
      <c r="Z211" s="101" t="e">
        <f t="shared" si="78"/>
        <v>#DIV/0!</v>
      </c>
      <c r="AA211" s="102" t="e">
        <f t="shared" si="79"/>
        <v>#DIV/0!</v>
      </c>
      <c r="AB211" s="198"/>
      <c r="AC211" s="113"/>
      <c r="AD211" s="114"/>
      <c r="AE211" s="114"/>
    </row>
    <row r="212" spans="1:35" ht="15" customHeight="1" x14ac:dyDescent="0.25">
      <c r="A212" s="98">
        <f>' Cobas assays'!A200</f>
        <v>0</v>
      </c>
      <c r="B212" s="180" t="s">
        <v>1061</v>
      </c>
      <c r="C212" s="99">
        <f>' Cobas assays'!C200</f>
        <v>0</v>
      </c>
      <c r="D212" s="99">
        <f>' Cobas assays'!D200</f>
        <v>0</v>
      </c>
      <c r="E212" s="178">
        <v>0.20419999999999999</v>
      </c>
      <c r="F212" s="101" t="e">
        <f t="shared" si="69"/>
        <v>#DIV/0!</v>
      </c>
      <c r="G212" s="149" t="e">
        <f t="shared" si="71"/>
        <v>#DIV/0!</v>
      </c>
      <c r="H212" s="99">
        <f>' Cobas assays'!N200</f>
        <v>0</v>
      </c>
      <c r="I212" s="99">
        <f>' Cobas assays'!K200</f>
        <v>0</v>
      </c>
      <c r="J212" s="99">
        <f>' Cobas assays'!L200</f>
        <v>0</v>
      </c>
      <c r="K212" s="99">
        <f>' Cobas assays'!F200</f>
        <v>0</v>
      </c>
      <c r="L212" s="101">
        <v>9.6600000000000005E-2</v>
      </c>
      <c r="M212" s="170" t="s">
        <v>1328</v>
      </c>
      <c r="N212" s="101" t="e">
        <f t="shared" si="72"/>
        <v>#DIV/0!</v>
      </c>
      <c r="O212" s="149" t="e">
        <f t="shared" si="73"/>
        <v>#DIV/0!</v>
      </c>
      <c r="P212" s="149"/>
      <c r="Q212" s="100" t="e">
        <f t="shared" si="74"/>
        <v>#DIV/0!</v>
      </c>
      <c r="R212" s="100">
        <v>0.36349999999999999</v>
      </c>
      <c r="S212" s="101">
        <v>0.1305</v>
      </c>
      <c r="T212" s="101">
        <v>6.5299999999999997E-2</v>
      </c>
      <c r="U212" s="170" t="s">
        <v>1328</v>
      </c>
      <c r="V212" s="167" t="e">
        <f t="shared" si="70"/>
        <v>#DIV/0!</v>
      </c>
      <c r="W212" s="167">
        <f t="shared" si="75"/>
        <v>0.35900962861072905</v>
      </c>
      <c r="X212" s="101" t="e">
        <f t="shared" si="76"/>
        <v>#DIV/0!</v>
      </c>
      <c r="Y212" s="101" t="e">
        <f t="shared" si="77"/>
        <v>#DIV/0!</v>
      </c>
      <c r="Z212" s="101" t="e">
        <f t="shared" si="78"/>
        <v>#DIV/0!</v>
      </c>
      <c r="AA212" s="102" t="e">
        <f t="shared" si="79"/>
        <v>#DIV/0!</v>
      </c>
      <c r="AB212" s="198"/>
      <c r="AC212" s="378"/>
      <c r="AD212" s="375"/>
      <c r="AE212" s="375"/>
      <c r="AI212" s="89">
        <v>2.9399999999999999E-2</v>
      </c>
    </row>
    <row r="213" spans="1:35" ht="15" customHeight="1" x14ac:dyDescent="0.25">
      <c r="A213" s="98">
        <f>' Cobas assays'!A201</f>
        <v>0</v>
      </c>
      <c r="B213" s="180" t="s">
        <v>1061</v>
      </c>
      <c r="C213" s="99">
        <f>' Cobas assays'!C201</f>
        <v>0</v>
      </c>
      <c r="D213" s="99">
        <f>' Cobas assays'!D201</f>
        <v>0</v>
      </c>
      <c r="E213" s="178">
        <v>0.20419999999999999</v>
      </c>
      <c r="F213" s="101" t="e">
        <f t="shared" si="69"/>
        <v>#DIV/0!</v>
      </c>
      <c r="G213" s="149" t="e">
        <f t="shared" si="71"/>
        <v>#DIV/0!</v>
      </c>
      <c r="H213" s="99">
        <f>' Cobas assays'!N201</f>
        <v>0</v>
      </c>
      <c r="I213" s="99">
        <f>' Cobas assays'!K201</f>
        <v>0</v>
      </c>
      <c r="J213" s="99">
        <f>' Cobas assays'!L201</f>
        <v>0</v>
      </c>
      <c r="K213" s="99">
        <f>' Cobas assays'!F201</f>
        <v>0</v>
      </c>
      <c r="L213" s="101">
        <v>9.6600000000000005E-2</v>
      </c>
      <c r="M213" s="170" t="s">
        <v>1328</v>
      </c>
      <c r="N213" s="101" t="e">
        <f t="shared" si="72"/>
        <v>#DIV/0!</v>
      </c>
      <c r="O213" s="149" t="e">
        <f t="shared" si="73"/>
        <v>#DIV/0!</v>
      </c>
      <c r="P213" s="149"/>
      <c r="Q213" s="100" t="e">
        <f t="shared" si="74"/>
        <v>#DIV/0!</v>
      </c>
      <c r="R213" s="100">
        <v>0.36349999999999999</v>
      </c>
      <c r="S213" s="101">
        <v>0.1305</v>
      </c>
      <c r="T213" s="101">
        <v>6.5299999999999997E-2</v>
      </c>
      <c r="U213" s="170" t="s">
        <v>1328</v>
      </c>
      <c r="V213" s="167" t="e">
        <f t="shared" si="70"/>
        <v>#DIV/0!</v>
      </c>
      <c r="W213" s="167">
        <f t="shared" si="75"/>
        <v>0.35900962861072905</v>
      </c>
      <c r="X213" s="101" t="e">
        <f t="shared" si="76"/>
        <v>#DIV/0!</v>
      </c>
      <c r="Y213" s="101" t="e">
        <f t="shared" si="77"/>
        <v>#DIV/0!</v>
      </c>
      <c r="Z213" s="101" t="e">
        <f t="shared" si="78"/>
        <v>#DIV/0!</v>
      </c>
      <c r="AA213" s="102" t="e">
        <f t="shared" si="79"/>
        <v>#DIV/0!</v>
      </c>
      <c r="AB213" s="198"/>
      <c r="AC213" s="378"/>
      <c r="AD213" s="375"/>
      <c r="AE213" s="375"/>
      <c r="AI213" s="89">
        <v>2.7439999999999999E-2</v>
      </c>
    </row>
    <row r="214" spans="1:35" ht="15" customHeight="1" x14ac:dyDescent="0.25">
      <c r="A214" s="98">
        <f>' Cobas assays'!A202</f>
        <v>0</v>
      </c>
      <c r="B214" s="180" t="s">
        <v>1066</v>
      </c>
      <c r="C214" s="99">
        <f>' Cobas assays'!C202</f>
        <v>0</v>
      </c>
      <c r="D214" s="99">
        <f>' Cobas assays'!D202</f>
        <v>0</v>
      </c>
      <c r="E214" s="178">
        <v>0.02</v>
      </c>
      <c r="F214" s="101" t="e">
        <f t="shared" si="69"/>
        <v>#DIV/0!</v>
      </c>
      <c r="G214" s="149" t="e">
        <f t="shared" si="71"/>
        <v>#DIV/0!</v>
      </c>
      <c r="H214" s="99">
        <f>' Cobas assays'!N202</f>
        <v>0</v>
      </c>
      <c r="I214" s="99">
        <f>' Cobas assays'!K202</f>
        <v>0</v>
      </c>
      <c r="J214" s="99">
        <f>' Cobas assays'!L202</f>
        <v>0</v>
      </c>
      <c r="K214" s="99">
        <f>' Cobas assays'!F202</f>
        <v>0</v>
      </c>
      <c r="L214" s="101">
        <v>3.0000000000000001E-3</v>
      </c>
      <c r="M214" s="170" t="s">
        <v>1338</v>
      </c>
      <c r="N214" s="101" t="e">
        <f t="shared" si="72"/>
        <v>#DIV/0!</v>
      </c>
      <c r="O214" s="149" t="e">
        <f t="shared" si="73"/>
        <v>#DIV/0!</v>
      </c>
      <c r="P214" s="149"/>
      <c r="Q214" s="100" t="e">
        <f t="shared" si="74"/>
        <v>#DIV/0!</v>
      </c>
      <c r="R214" s="100">
        <v>7.0000000000000001E-3</v>
      </c>
      <c r="S214" s="101">
        <v>6.0000000000000001E-3</v>
      </c>
      <c r="T214" s="101">
        <v>5.0000000000000001E-3</v>
      </c>
      <c r="U214" s="170" t="s">
        <v>1338</v>
      </c>
      <c r="V214" s="167" t="e">
        <f t="shared" si="70"/>
        <v>#DIV/0!</v>
      </c>
      <c r="W214" s="167">
        <f t="shared" si="75"/>
        <v>0.8571428571428571</v>
      </c>
      <c r="X214" s="101" t="e">
        <f t="shared" si="76"/>
        <v>#DIV/0!</v>
      </c>
      <c r="Y214" s="101" t="e">
        <f t="shared" si="77"/>
        <v>#DIV/0!</v>
      </c>
      <c r="Z214" s="101" t="e">
        <f t="shared" si="78"/>
        <v>#DIV/0!</v>
      </c>
      <c r="AA214" s="102" t="e">
        <f t="shared" si="79"/>
        <v>#DIV/0!</v>
      </c>
      <c r="AB214" s="198"/>
      <c r="AC214" s="378"/>
      <c r="AD214" s="375"/>
      <c r="AE214" s="375"/>
      <c r="AI214" s="89">
        <v>3.7599999999999988E-2</v>
      </c>
    </row>
    <row r="215" spans="1:35" ht="15" customHeight="1" x14ac:dyDescent="0.25">
      <c r="A215" s="98">
        <f>' Cobas assays'!A203</f>
        <v>0</v>
      </c>
      <c r="B215" s="180" t="s">
        <v>1066</v>
      </c>
      <c r="C215" s="99">
        <f>' Cobas assays'!C203</f>
        <v>0</v>
      </c>
      <c r="D215" s="99">
        <f>' Cobas assays'!D203</f>
        <v>0</v>
      </c>
      <c r="E215" s="178">
        <v>0.02</v>
      </c>
      <c r="F215" s="101" t="e">
        <f t="shared" si="69"/>
        <v>#DIV/0!</v>
      </c>
      <c r="G215" s="149" t="e">
        <f t="shared" si="71"/>
        <v>#DIV/0!</v>
      </c>
      <c r="H215" s="99">
        <f>' Cobas assays'!N203</f>
        <v>0</v>
      </c>
      <c r="I215" s="99">
        <f>' Cobas assays'!K203</f>
        <v>0</v>
      </c>
      <c r="J215" s="99">
        <f>' Cobas assays'!L203</f>
        <v>0</v>
      </c>
      <c r="K215" s="99">
        <f>' Cobas assays'!F203</f>
        <v>0</v>
      </c>
      <c r="L215" s="101">
        <v>3.0000000000000001E-3</v>
      </c>
      <c r="M215" s="170" t="s">
        <v>1338</v>
      </c>
      <c r="N215" s="101" t="e">
        <f t="shared" si="72"/>
        <v>#DIV/0!</v>
      </c>
      <c r="O215" s="149" t="e">
        <f t="shared" si="73"/>
        <v>#DIV/0!</v>
      </c>
      <c r="P215" s="149"/>
      <c r="Q215" s="100" t="e">
        <f t="shared" si="74"/>
        <v>#DIV/0!</v>
      </c>
      <c r="R215" s="100">
        <v>7.0000000000000001E-3</v>
      </c>
      <c r="S215" s="101">
        <v>6.0000000000000001E-3</v>
      </c>
      <c r="T215" s="101">
        <v>5.0000000000000001E-3</v>
      </c>
      <c r="U215" s="170" t="s">
        <v>1338</v>
      </c>
      <c r="V215" s="167" t="e">
        <f t="shared" si="70"/>
        <v>#DIV/0!</v>
      </c>
      <c r="W215" s="167">
        <f t="shared" si="75"/>
        <v>0.8571428571428571</v>
      </c>
      <c r="X215" s="101" t="e">
        <f t="shared" si="76"/>
        <v>#DIV/0!</v>
      </c>
      <c r="Y215" s="101" t="e">
        <f t="shared" si="77"/>
        <v>#DIV/0!</v>
      </c>
      <c r="Z215" s="101" t="e">
        <f t="shared" si="78"/>
        <v>#DIV/0!</v>
      </c>
      <c r="AA215" s="102" t="e">
        <f t="shared" si="79"/>
        <v>#DIV/0!</v>
      </c>
      <c r="AB215" s="198"/>
      <c r="AC215" s="378"/>
      <c r="AD215" s="375"/>
      <c r="AE215" s="375"/>
      <c r="AF215" s="103"/>
      <c r="AI215" s="89">
        <v>3.1559999999999998E-2</v>
      </c>
    </row>
    <row r="216" spans="1:35" ht="15" customHeight="1" x14ac:dyDescent="0.25">
      <c r="A216" s="98">
        <f>' Cobas assays'!A204</f>
        <v>0</v>
      </c>
      <c r="B216" s="180" t="s">
        <v>1066</v>
      </c>
      <c r="C216" s="99">
        <f>' Cobas assays'!C204</f>
        <v>0</v>
      </c>
      <c r="D216" s="99">
        <f>' Cobas assays'!D204</f>
        <v>0</v>
      </c>
      <c r="E216" s="178">
        <v>0.02</v>
      </c>
      <c r="F216" s="101" t="e">
        <f t="shared" si="69"/>
        <v>#DIV/0!</v>
      </c>
      <c r="G216" s="149" t="e">
        <f t="shared" si="71"/>
        <v>#DIV/0!</v>
      </c>
      <c r="H216" s="99">
        <f>' Cobas assays'!N204</f>
        <v>0</v>
      </c>
      <c r="I216" s="99">
        <f>' Cobas assays'!K204</f>
        <v>0</v>
      </c>
      <c r="J216" s="99">
        <f>' Cobas assays'!L204</f>
        <v>0</v>
      </c>
      <c r="K216" s="99">
        <f>' Cobas assays'!F204</f>
        <v>0</v>
      </c>
      <c r="L216" s="101">
        <v>3.0000000000000001E-3</v>
      </c>
      <c r="M216" s="170" t="s">
        <v>1338</v>
      </c>
      <c r="N216" s="101" t="e">
        <f t="shared" si="72"/>
        <v>#DIV/0!</v>
      </c>
      <c r="O216" s="149" t="e">
        <f t="shared" si="73"/>
        <v>#DIV/0!</v>
      </c>
      <c r="P216" s="149"/>
      <c r="Q216" s="100" t="e">
        <f t="shared" si="74"/>
        <v>#DIV/0!</v>
      </c>
      <c r="R216" s="100">
        <v>7.0000000000000001E-3</v>
      </c>
      <c r="S216" s="101">
        <v>6.0000000000000001E-3</v>
      </c>
      <c r="T216" s="101">
        <v>5.0000000000000001E-3</v>
      </c>
      <c r="U216" s="170" t="s">
        <v>1338</v>
      </c>
      <c r="V216" s="167" t="e">
        <f t="shared" si="70"/>
        <v>#DIV/0!</v>
      </c>
      <c r="W216" s="167">
        <f t="shared" si="75"/>
        <v>0.8571428571428571</v>
      </c>
      <c r="X216" s="101" t="e">
        <f t="shared" si="76"/>
        <v>#DIV/0!</v>
      </c>
      <c r="Y216" s="101" t="e">
        <f t="shared" si="77"/>
        <v>#DIV/0!</v>
      </c>
      <c r="Z216" s="101" t="e">
        <f t="shared" si="78"/>
        <v>#DIV/0!</v>
      </c>
      <c r="AA216" s="102" t="e">
        <f t="shared" si="79"/>
        <v>#DIV/0!</v>
      </c>
      <c r="AB216" s="198"/>
      <c r="AC216" s="377"/>
      <c r="AD216" s="375"/>
      <c r="AE216" s="374"/>
      <c r="AI216" s="89">
        <v>2.981E-2</v>
      </c>
    </row>
    <row r="217" spans="1:35" ht="15" customHeight="1" x14ac:dyDescent="0.25">
      <c r="A217" s="98">
        <f>' Cobas assays'!A205</f>
        <v>0</v>
      </c>
      <c r="B217" s="180" t="s">
        <v>1066</v>
      </c>
      <c r="C217" s="99">
        <f>' Cobas assays'!C205</f>
        <v>0</v>
      </c>
      <c r="D217" s="99">
        <f>' Cobas assays'!D205</f>
        <v>0</v>
      </c>
      <c r="E217" s="178">
        <v>0.02</v>
      </c>
      <c r="F217" s="101" t="e">
        <f t="shared" si="69"/>
        <v>#DIV/0!</v>
      </c>
      <c r="G217" s="149" t="e">
        <f t="shared" si="71"/>
        <v>#DIV/0!</v>
      </c>
      <c r="H217" s="99">
        <f>' Cobas assays'!N205</f>
        <v>0</v>
      </c>
      <c r="I217" s="99">
        <f>' Cobas assays'!K205</f>
        <v>0</v>
      </c>
      <c r="J217" s="99">
        <f>' Cobas assays'!L205</f>
        <v>0</v>
      </c>
      <c r="K217" s="99">
        <f>' Cobas assays'!F205</f>
        <v>0</v>
      </c>
      <c r="L217" s="101">
        <v>3.0000000000000001E-3</v>
      </c>
      <c r="M217" s="170" t="s">
        <v>1338</v>
      </c>
      <c r="N217" s="101" t="e">
        <f t="shared" si="72"/>
        <v>#DIV/0!</v>
      </c>
      <c r="O217" s="149" t="e">
        <f t="shared" si="73"/>
        <v>#DIV/0!</v>
      </c>
      <c r="P217" s="149"/>
      <c r="Q217" s="100" t="e">
        <f t="shared" si="74"/>
        <v>#DIV/0!</v>
      </c>
      <c r="R217" s="100">
        <v>7.0000000000000001E-3</v>
      </c>
      <c r="S217" s="101">
        <v>6.0000000000000001E-3</v>
      </c>
      <c r="T217" s="101">
        <v>5.0000000000000001E-3</v>
      </c>
      <c r="U217" s="170" t="s">
        <v>1338</v>
      </c>
      <c r="V217" s="167" t="e">
        <f t="shared" si="70"/>
        <v>#DIV/0!</v>
      </c>
      <c r="W217" s="167">
        <f t="shared" si="75"/>
        <v>0.8571428571428571</v>
      </c>
      <c r="X217" s="101" t="e">
        <f t="shared" si="76"/>
        <v>#DIV/0!</v>
      </c>
      <c r="Y217" s="101" t="e">
        <f t="shared" si="77"/>
        <v>#DIV/0!</v>
      </c>
      <c r="Z217" s="101" t="e">
        <f t="shared" si="78"/>
        <v>#DIV/0!</v>
      </c>
      <c r="AA217" s="102" t="e">
        <f t="shared" si="79"/>
        <v>#DIV/0!</v>
      </c>
      <c r="AB217" s="198"/>
      <c r="AC217" s="377"/>
      <c r="AD217" s="375"/>
      <c r="AE217" s="374"/>
      <c r="AI217" s="89">
        <v>9.3600000000000003E-3</v>
      </c>
    </row>
    <row r="218" spans="1:35" ht="15" customHeight="1" x14ac:dyDescent="0.25">
      <c r="A218" s="98">
        <f>' Cobas assays'!A206</f>
        <v>0</v>
      </c>
      <c r="B218" s="180" t="s">
        <v>1186</v>
      </c>
      <c r="C218" s="99">
        <f>' Cobas assays'!C206</f>
        <v>0</v>
      </c>
      <c r="D218" s="99">
        <f>' Cobas assays'!D206</f>
        <v>0</v>
      </c>
      <c r="E218" s="178">
        <v>0.1</v>
      </c>
      <c r="F218" s="101" t="e">
        <f t="shared" si="69"/>
        <v>#DIV/0!</v>
      </c>
      <c r="G218" s="149" t="e">
        <f t="shared" si="71"/>
        <v>#DIV/0!</v>
      </c>
      <c r="H218" s="99">
        <f>' Cobas assays'!N206</f>
        <v>0</v>
      </c>
      <c r="I218" s="99">
        <f>' Cobas assays'!K206</f>
        <v>0</v>
      </c>
      <c r="J218" s="99">
        <f>' Cobas assays'!L206</f>
        <v>0</v>
      </c>
      <c r="K218" s="99">
        <f>' Cobas assays'!F206</f>
        <v>0</v>
      </c>
      <c r="L218" s="101">
        <v>3.0000000000000001E-3</v>
      </c>
      <c r="M218" s="170" t="s">
        <v>1338</v>
      </c>
      <c r="N218" s="101" t="e">
        <f t="shared" si="72"/>
        <v>#DIV/0!</v>
      </c>
      <c r="O218" s="149" t="e">
        <f t="shared" si="73"/>
        <v>#DIV/0!</v>
      </c>
      <c r="P218" s="149"/>
      <c r="Q218" s="100" t="e">
        <f t="shared" si="74"/>
        <v>#DIV/0!</v>
      </c>
      <c r="R218" s="100">
        <v>7.0000000000000001E-3</v>
      </c>
      <c r="S218" s="101">
        <v>6.0000000000000001E-3</v>
      </c>
      <c r="T218" s="101">
        <v>5.0000000000000001E-3</v>
      </c>
      <c r="U218" s="170" t="s">
        <v>1338</v>
      </c>
      <c r="V218" s="167" t="e">
        <f t="shared" si="70"/>
        <v>#DIV/0!</v>
      </c>
      <c r="W218" s="167">
        <f t="shared" si="75"/>
        <v>0.8571428571428571</v>
      </c>
      <c r="X218" s="101" t="e">
        <f t="shared" si="76"/>
        <v>#DIV/0!</v>
      </c>
      <c r="Y218" s="101" t="e">
        <f t="shared" si="77"/>
        <v>#DIV/0!</v>
      </c>
      <c r="Z218" s="101" t="e">
        <f t="shared" si="78"/>
        <v>#DIV/0!</v>
      </c>
      <c r="AA218" s="102" t="e">
        <f t="shared" si="79"/>
        <v>#DIV/0!</v>
      </c>
      <c r="AB218" s="198"/>
      <c r="AC218" s="377"/>
      <c r="AD218" s="375"/>
      <c r="AE218" s="374"/>
      <c r="AI218" s="89">
        <v>1.2330000000000001E-2</v>
      </c>
    </row>
    <row r="219" spans="1:35" ht="15" customHeight="1" x14ac:dyDescent="0.25">
      <c r="A219" s="98">
        <f>' Cobas assays'!A207</f>
        <v>0</v>
      </c>
      <c r="B219" s="180" t="s">
        <v>1186</v>
      </c>
      <c r="C219" s="99">
        <f>' Cobas assays'!C207</f>
        <v>0</v>
      </c>
      <c r="D219" s="99">
        <f>' Cobas assays'!D207</f>
        <v>0</v>
      </c>
      <c r="E219" s="178">
        <v>0.1</v>
      </c>
      <c r="F219" s="101" t="e">
        <f t="shared" si="69"/>
        <v>#DIV/0!</v>
      </c>
      <c r="G219" s="149" t="e">
        <f t="shared" si="71"/>
        <v>#DIV/0!</v>
      </c>
      <c r="H219" s="99">
        <f>' Cobas assays'!N207</f>
        <v>0</v>
      </c>
      <c r="I219" s="99">
        <f>' Cobas assays'!K207</f>
        <v>0</v>
      </c>
      <c r="J219" s="99">
        <f>' Cobas assays'!L207</f>
        <v>0</v>
      </c>
      <c r="K219" s="99">
        <f>' Cobas assays'!F207</f>
        <v>0</v>
      </c>
      <c r="L219" s="101">
        <v>3.0000000000000001E-3</v>
      </c>
      <c r="M219" s="170" t="s">
        <v>1338</v>
      </c>
      <c r="N219" s="101" t="e">
        <f t="shared" si="72"/>
        <v>#DIV/0!</v>
      </c>
      <c r="O219" s="149" t="e">
        <f t="shared" si="73"/>
        <v>#DIV/0!</v>
      </c>
      <c r="P219" s="149"/>
      <c r="Q219" s="100" t="e">
        <f t="shared" si="74"/>
        <v>#DIV/0!</v>
      </c>
      <c r="R219" s="100">
        <v>7.0000000000000001E-3</v>
      </c>
      <c r="S219" s="101">
        <v>6.0000000000000001E-3</v>
      </c>
      <c r="T219" s="101">
        <v>5.0000000000000001E-3</v>
      </c>
      <c r="U219" s="170" t="s">
        <v>1338</v>
      </c>
      <c r="V219" s="167" t="e">
        <f t="shared" si="70"/>
        <v>#DIV/0!</v>
      </c>
      <c r="W219" s="167">
        <f t="shared" si="75"/>
        <v>0.8571428571428571</v>
      </c>
      <c r="X219" s="101" t="e">
        <f t="shared" si="76"/>
        <v>#DIV/0!</v>
      </c>
      <c r="Y219" s="101" t="e">
        <f t="shared" si="77"/>
        <v>#DIV/0!</v>
      </c>
      <c r="Z219" s="101" t="e">
        <f t="shared" si="78"/>
        <v>#DIV/0!</v>
      </c>
      <c r="AA219" s="102" t="e">
        <f t="shared" si="79"/>
        <v>#DIV/0!</v>
      </c>
      <c r="AB219" s="198"/>
      <c r="AC219" s="377"/>
      <c r="AD219" s="375"/>
      <c r="AE219" s="374"/>
      <c r="AI219" s="89">
        <v>2.2200000000000001E-2</v>
      </c>
    </row>
    <row r="220" spans="1:35" ht="15" customHeight="1" x14ac:dyDescent="0.25">
      <c r="A220" s="98">
        <f>' Cobas assays'!A208</f>
        <v>0</v>
      </c>
      <c r="B220" s="180" t="s">
        <v>1076</v>
      </c>
      <c r="C220" s="99">
        <f>' Cobas assays'!C208</f>
        <v>0</v>
      </c>
      <c r="D220" s="99">
        <f>' Cobas assays'!D208</f>
        <v>0</v>
      </c>
      <c r="E220" s="178">
        <v>0.1361</v>
      </c>
      <c r="F220" s="101" t="e">
        <f t="shared" si="69"/>
        <v>#DIV/0!</v>
      </c>
      <c r="G220" s="149" t="e">
        <f t="shared" si="71"/>
        <v>#DIV/0!</v>
      </c>
      <c r="H220" s="99">
        <f>' Cobas assays'!N208</f>
        <v>0</v>
      </c>
      <c r="I220" s="99">
        <f>' Cobas assays'!K208</f>
        <v>0</v>
      </c>
      <c r="J220" s="99">
        <f>' Cobas assays'!L208</f>
        <v>0</v>
      </c>
      <c r="K220" s="99">
        <f>' Cobas assays'!F208</f>
        <v>0</v>
      </c>
      <c r="L220" s="101">
        <v>5.9799999999999999E-2</v>
      </c>
      <c r="M220" s="170" t="s">
        <v>1328</v>
      </c>
      <c r="N220" s="101" t="e">
        <f t="shared" si="72"/>
        <v>#DIV/0!</v>
      </c>
      <c r="O220" s="149" t="e">
        <f t="shared" si="73"/>
        <v>#DIV/0!</v>
      </c>
      <c r="P220" s="149"/>
      <c r="Q220" s="100" t="e">
        <f t="shared" si="74"/>
        <v>#DIV/0!</v>
      </c>
      <c r="R220" s="100">
        <v>0.2205</v>
      </c>
      <c r="S220" s="101">
        <v>9.2499999999999999E-2</v>
      </c>
      <c r="T220" s="101">
        <v>4.6300000000000001E-2</v>
      </c>
      <c r="U220" s="170" t="s">
        <v>1328</v>
      </c>
      <c r="V220" s="167" t="e">
        <f t="shared" si="70"/>
        <v>#DIV/0!</v>
      </c>
      <c r="W220" s="167">
        <f t="shared" si="75"/>
        <v>0.41950113378684806</v>
      </c>
      <c r="X220" s="101" t="e">
        <f t="shared" si="76"/>
        <v>#DIV/0!</v>
      </c>
      <c r="Y220" s="101" t="e">
        <f t="shared" si="77"/>
        <v>#DIV/0!</v>
      </c>
      <c r="Z220" s="101" t="e">
        <f t="shared" si="78"/>
        <v>#DIV/0!</v>
      </c>
      <c r="AA220" s="102" t="e">
        <f t="shared" si="79"/>
        <v>#DIV/0!</v>
      </c>
      <c r="AB220" s="198"/>
      <c r="AC220" s="378"/>
      <c r="AD220" s="375"/>
      <c r="AE220" s="375"/>
      <c r="AI220" s="89">
        <v>1.0500000000000001E-2</v>
      </c>
    </row>
    <row r="221" spans="1:35" ht="15" customHeight="1" x14ac:dyDescent="0.25">
      <c r="A221" s="98">
        <f>' Cobas assays'!A209</f>
        <v>0</v>
      </c>
      <c r="B221" s="180" t="s">
        <v>1076</v>
      </c>
      <c r="C221" s="99">
        <f>' Cobas assays'!C209</f>
        <v>0</v>
      </c>
      <c r="D221" s="99">
        <f>' Cobas assays'!D209</f>
        <v>0</v>
      </c>
      <c r="E221" s="178">
        <v>0.13600000000000001</v>
      </c>
      <c r="F221" s="101" t="e">
        <f t="shared" si="69"/>
        <v>#DIV/0!</v>
      </c>
      <c r="G221" s="149" t="e">
        <f t="shared" si="71"/>
        <v>#DIV/0!</v>
      </c>
      <c r="H221" s="99">
        <f>' Cobas assays'!N209</f>
        <v>0</v>
      </c>
      <c r="I221" s="99">
        <f>' Cobas assays'!K209</f>
        <v>0</v>
      </c>
      <c r="J221" s="99">
        <f>' Cobas assays'!L209</f>
        <v>0</v>
      </c>
      <c r="K221" s="99">
        <f>' Cobas assays'!F209</f>
        <v>0</v>
      </c>
      <c r="L221" s="101">
        <v>5.9799999999999999E-2</v>
      </c>
      <c r="M221" s="170" t="s">
        <v>1328</v>
      </c>
      <c r="N221" s="101" t="e">
        <f t="shared" si="72"/>
        <v>#DIV/0!</v>
      </c>
      <c r="O221" s="149" t="e">
        <f t="shared" si="73"/>
        <v>#DIV/0!</v>
      </c>
      <c r="P221" s="149"/>
      <c r="Q221" s="100" t="e">
        <f t="shared" si="74"/>
        <v>#DIV/0!</v>
      </c>
      <c r="R221" s="100">
        <v>0.2205</v>
      </c>
      <c r="S221" s="101">
        <v>9.2499999999999999E-2</v>
      </c>
      <c r="T221" s="101">
        <v>4.6300000000000001E-2</v>
      </c>
      <c r="U221" s="170" t="s">
        <v>1328</v>
      </c>
      <c r="V221" s="167" t="e">
        <f t="shared" si="70"/>
        <v>#DIV/0!</v>
      </c>
      <c r="W221" s="167">
        <f t="shared" si="75"/>
        <v>0.41950113378684806</v>
      </c>
      <c r="X221" s="101" t="e">
        <f t="shared" si="76"/>
        <v>#DIV/0!</v>
      </c>
      <c r="Y221" s="101" t="e">
        <f t="shared" si="77"/>
        <v>#DIV/0!</v>
      </c>
      <c r="Z221" s="101" t="e">
        <f t="shared" si="78"/>
        <v>#DIV/0!</v>
      </c>
      <c r="AA221" s="102" t="e">
        <f t="shared" si="79"/>
        <v>#DIV/0!</v>
      </c>
      <c r="AB221" s="198"/>
      <c r="AC221" s="378"/>
      <c r="AD221" s="375"/>
      <c r="AE221" s="375"/>
      <c r="AI221" s="89">
        <v>9.1199999999999996E-3</v>
      </c>
    </row>
    <row r="222" spans="1:35" ht="15" customHeight="1" x14ac:dyDescent="0.25">
      <c r="A222" s="98">
        <f>' Cobas assays'!A210</f>
        <v>0</v>
      </c>
      <c r="B222" s="180" t="s">
        <v>1084</v>
      </c>
      <c r="C222" s="99">
        <f>' Cobas assays'!C210</f>
        <v>0</v>
      </c>
      <c r="D222" s="99">
        <f>' Cobas assays'!D210</f>
        <v>0</v>
      </c>
      <c r="E222" s="178">
        <v>0.11</v>
      </c>
      <c r="F222" s="101" t="e">
        <f t="shared" si="69"/>
        <v>#DIV/0!</v>
      </c>
      <c r="G222" s="149" t="e">
        <f t="shared" si="71"/>
        <v>#DIV/0!</v>
      </c>
      <c r="H222" s="99">
        <f>' Cobas assays'!N210</f>
        <v>0</v>
      </c>
      <c r="I222" s="99">
        <f>' Cobas assays'!K210</f>
        <v>0</v>
      </c>
      <c r="J222" s="99">
        <f>' Cobas assays'!L210</f>
        <v>0</v>
      </c>
      <c r="K222" s="99">
        <f>' Cobas assays'!F210</f>
        <v>0</v>
      </c>
      <c r="L222" s="101">
        <v>5.1999999999999998E-2</v>
      </c>
      <c r="M222" s="170" t="s">
        <v>1322</v>
      </c>
      <c r="N222" s="101" t="e">
        <f t="shared" si="72"/>
        <v>#DIV/0!</v>
      </c>
      <c r="O222" s="149" t="e">
        <f t="shared" si="73"/>
        <v>#DIV/0!</v>
      </c>
      <c r="P222" s="149"/>
      <c r="Q222" s="100" t="e">
        <f t="shared" si="74"/>
        <v>#DIV/0!</v>
      </c>
      <c r="R222" s="100">
        <v>0.39</v>
      </c>
      <c r="S222" s="101">
        <v>0.14000000000000001</v>
      </c>
      <c r="T222" s="101">
        <v>3.5000000000000003E-2</v>
      </c>
      <c r="U222" s="170" t="s">
        <v>1322</v>
      </c>
      <c r="V222" s="167" t="e">
        <f t="shared" si="70"/>
        <v>#DIV/0!</v>
      </c>
      <c r="W222" s="167">
        <f t="shared" si="75"/>
        <v>0.35897435897435898</v>
      </c>
      <c r="X222" s="101" t="e">
        <f t="shared" si="76"/>
        <v>#DIV/0!</v>
      </c>
      <c r="Y222" s="101" t="e">
        <f t="shared" si="77"/>
        <v>#DIV/0!</v>
      </c>
      <c r="Z222" s="101" t="e">
        <f t="shared" si="78"/>
        <v>#DIV/0!</v>
      </c>
      <c r="AA222" s="102" t="e">
        <f t="shared" si="79"/>
        <v>#DIV/0!</v>
      </c>
      <c r="AB222" s="198"/>
      <c r="AC222" s="378"/>
      <c r="AD222" s="375"/>
      <c r="AE222" s="375"/>
      <c r="AI222" s="89">
        <v>2.512E-2</v>
      </c>
    </row>
    <row r="223" spans="1:35" ht="15" customHeight="1" x14ac:dyDescent="0.25">
      <c r="A223" s="98">
        <f>' Cobas assays'!A211</f>
        <v>0</v>
      </c>
      <c r="B223" s="180" t="s">
        <v>1084</v>
      </c>
      <c r="C223" s="99">
        <f>' Cobas assays'!C211</f>
        <v>0</v>
      </c>
      <c r="D223" s="99">
        <f>' Cobas assays'!D211</f>
        <v>0</v>
      </c>
      <c r="E223" s="178">
        <v>0.11</v>
      </c>
      <c r="F223" s="101" t="e">
        <f t="shared" si="69"/>
        <v>#DIV/0!</v>
      </c>
      <c r="G223" s="149" t="e">
        <f t="shared" si="71"/>
        <v>#DIV/0!</v>
      </c>
      <c r="H223" s="99">
        <f>' Cobas assays'!N211</f>
        <v>0</v>
      </c>
      <c r="I223" s="99">
        <f>' Cobas assays'!K211</f>
        <v>0</v>
      </c>
      <c r="J223" s="99">
        <f>' Cobas assays'!L211</f>
        <v>0</v>
      </c>
      <c r="K223" s="99">
        <f>' Cobas assays'!F211</f>
        <v>0</v>
      </c>
      <c r="L223" s="101">
        <v>5.1999999999999998E-2</v>
      </c>
      <c r="M223" s="170" t="s">
        <v>1322</v>
      </c>
      <c r="N223" s="101" t="e">
        <f t="shared" si="72"/>
        <v>#DIV/0!</v>
      </c>
      <c r="O223" s="149" t="e">
        <f t="shared" si="73"/>
        <v>#DIV/0!</v>
      </c>
      <c r="P223" s="149"/>
      <c r="Q223" s="100" t="e">
        <f t="shared" si="74"/>
        <v>#DIV/0!</v>
      </c>
      <c r="R223" s="100">
        <v>0.39</v>
      </c>
      <c r="S223" s="101">
        <v>0.14000000000000001</v>
      </c>
      <c r="T223" s="101">
        <v>3.5000000000000003E-2</v>
      </c>
      <c r="U223" s="170" t="s">
        <v>1322</v>
      </c>
      <c r="V223" s="167" t="e">
        <f t="shared" si="70"/>
        <v>#DIV/0!</v>
      </c>
      <c r="W223" s="167">
        <f t="shared" si="75"/>
        <v>0.35897435897435898</v>
      </c>
      <c r="X223" s="101" t="e">
        <f t="shared" si="76"/>
        <v>#DIV/0!</v>
      </c>
      <c r="Y223" s="101" t="e">
        <f t="shared" si="77"/>
        <v>#DIV/0!</v>
      </c>
      <c r="Z223" s="101" t="e">
        <f t="shared" si="78"/>
        <v>#DIV/0!</v>
      </c>
      <c r="AA223" s="102" t="e">
        <f t="shared" si="79"/>
        <v>#DIV/0!</v>
      </c>
      <c r="AB223" s="198"/>
      <c r="AC223" s="378"/>
      <c r="AD223" s="375"/>
      <c r="AE223" s="375"/>
      <c r="AI223" s="89">
        <v>3.8620000000000002E-2</v>
      </c>
    </row>
    <row r="224" spans="1:35" ht="15" customHeight="1" x14ac:dyDescent="0.25">
      <c r="A224" s="98">
        <f>' Cobas assays'!A212</f>
        <v>0</v>
      </c>
      <c r="B224" s="180" t="s">
        <v>1087</v>
      </c>
      <c r="C224" s="99">
        <f>' Cobas assays'!C212</f>
        <v>0</v>
      </c>
      <c r="D224" s="99">
        <f>' Cobas assays'!D212</f>
        <v>0</v>
      </c>
      <c r="E224" s="178">
        <v>0.11899999999999999</v>
      </c>
      <c r="F224" s="101" t="e">
        <f t="shared" si="69"/>
        <v>#DIV/0!</v>
      </c>
      <c r="G224" s="149" t="e">
        <f t="shared" si="71"/>
        <v>#DIV/0!</v>
      </c>
      <c r="H224" s="99">
        <f>' Cobas assays'!N212</f>
        <v>0</v>
      </c>
      <c r="I224" s="99">
        <f>' Cobas assays'!K212</f>
        <v>0</v>
      </c>
      <c r="J224" s="99">
        <f>' Cobas assays'!L212</f>
        <v>0</v>
      </c>
      <c r="K224" s="99">
        <f>' Cobas assays'!F212</f>
        <v>0</v>
      </c>
      <c r="L224" s="101">
        <v>3.9E-2</v>
      </c>
      <c r="M224" s="170" t="s">
        <v>1322</v>
      </c>
      <c r="N224" s="101" t="e">
        <f t="shared" si="72"/>
        <v>#DIV/0!</v>
      </c>
      <c r="O224" s="149" t="e">
        <f t="shared" si="73"/>
        <v>#DIV/0!</v>
      </c>
      <c r="P224" s="149"/>
      <c r="Q224" s="100" t="e">
        <f t="shared" si="74"/>
        <v>#DIV/0!</v>
      </c>
      <c r="R224" s="100">
        <v>0.246</v>
      </c>
      <c r="S224" s="101">
        <v>0.193</v>
      </c>
      <c r="T224" s="101">
        <v>4.8000000000000001E-2</v>
      </c>
      <c r="U224" s="170" t="s">
        <v>1322</v>
      </c>
      <c r="V224" s="167" t="e">
        <f t="shared" si="70"/>
        <v>#DIV/0!</v>
      </c>
      <c r="W224" s="167">
        <f t="shared" si="75"/>
        <v>0.78455284552845528</v>
      </c>
      <c r="X224" s="101" t="e">
        <f t="shared" si="76"/>
        <v>#DIV/0!</v>
      </c>
      <c r="Y224" s="101" t="e">
        <f t="shared" si="77"/>
        <v>#DIV/0!</v>
      </c>
      <c r="Z224" s="101" t="e">
        <f t="shared" si="78"/>
        <v>#DIV/0!</v>
      </c>
      <c r="AA224" s="102" t="e">
        <f t="shared" si="79"/>
        <v>#DIV/0!</v>
      </c>
      <c r="AB224" s="198"/>
      <c r="AC224" s="378"/>
      <c r="AD224" s="375"/>
      <c r="AE224" s="375"/>
      <c r="AI224" s="89">
        <v>3.7339999999999998E-2</v>
      </c>
    </row>
    <row r="225" spans="1:35" ht="15" customHeight="1" x14ac:dyDescent="0.25">
      <c r="A225" s="98">
        <f>' Cobas assays'!A213</f>
        <v>0</v>
      </c>
      <c r="B225" s="180" t="s">
        <v>1087</v>
      </c>
      <c r="C225" s="99">
        <f>' Cobas assays'!C213</f>
        <v>0</v>
      </c>
      <c r="D225" s="99">
        <f>' Cobas assays'!D213</f>
        <v>0</v>
      </c>
      <c r="E225" s="178">
        <v>0.11899999999999999</v>
      </c>
      <c r="F225" s="101" t="e">
        <f t="shared" si="69"/>
        <v>#DIV/0!</v>
      </c>
      <c r="G225" s="149" t="e">
        <f t="shared" si="71"/>
        <v>#DIV/0!</v>
      </c>
      <c r="H225" s="99">
        <f>' Cobas assays'!N213</f>
        <v>0</v>
      </c>
      <c r="I225" s="99">
        <f>' Cobas assays'!K213</f>
        <v>0</v>
      </c>
      <c r="J225" s="99">
        <f>' Cobas assays'!L213</f>
        <v>0</v>
      </c>
      <c r="K225" s="99">
        <f>' Cobas assays'!F213</f>
        <v>0</v>
      </c>
      <c r="L225" s="101">
        <v>3.9E-2</v>
      </c>
      <c r="M225" s="170" t="s">
        <v>1322</v>
      </c>
      <c r="N225" s="101" t="e">
        <f t="shared" si="72"/>
        <v>#DIV/0!</v>
      </c>
      <c r="O225" s="149" t="e">
        <f t="shared" si="73"/>
        <v>#DIV/0!</v>
      </c>
      <c r="P225" s="149"/>
      <c r="Q225" s="100" t="e">
        <f t="shared" si="74"/>
        <v>#DIV/0!</v>
      </c>
      <c r="R225" s="100">
        <v>0.246</v>
      </c>
      <c r="S225" s="101">
        <v>0.193</v>
      </c>
      <c r="T225" s="101">
        <v>4.8000000000000001E-2</v>
      </c>
      <c r="U225" s="170" t="s">
        <v>1322</v>
      </c>
      <c r="V225" s="167" t="e">
        <f t="shared" si="70"/>
        <v>#DIV/0!</v>
      </c>
      <c r="W225" s="167">
        <f t="shared" si="75"/>
        <v>0.78455284552845528</v>
      </c>
      <c r="X225" s="101" t="e">
        <f t="shared" si="76"/>
        <v>#DIV/0!</v>
      </c>
      <c r="Y225" s="101" t="e">
        <f t="shared" si="77"/>
        <v>#DIV/0!</v>
      </c>
      <c r="Z225" s="101" t="e">
        <f t="shared" si="78"/>
        <v>#DIV/0!</v>
      </c>
      <c r="AA225" s="102" t="e">
        <f t="shared" si="79"/>
        <v>#DIV/0!</v>
      </c>
      <c r="AB225" s="198"/>
      <c r="AC225" s="378"/>
      <c r="AD225" s="375"/>
      <c r="AE225" s="375"/>
      <c r="AF225" s="103"/>
      <c r="AI225" s="89">
        <v>6.565E-2</v>
      </c>
    </row>
    <row r="226" spans="1:35" ht="15" customHeight="1" x14ac:dyDescent="0.25">
      <c r="A226" s="98">
        <f>' Cobas assays'!A214</f>
        <v>0</v>
      </c>
      <c r="B226" s="180" t="s">
        <v>1087</v>
      </c>
      <c r="C226" s="99">
        <f>' Cobas assays'!C214</f>
        <v>0</v>
      </c>
      <c r="D226" s="99">
        <f>' Cobas assays'!D214</f>
        <v>0</v>
      </c>
      <c r="E226" s="178">
        <v>0.11899999999999999</v>
      </c>
      <c r="F226" s="101" t="e">
        <f t="shared" si="69"/>
        <v>#DIV/0!</v>
      </c>
      <c r="G226" s="149" t="e">
        <f t="shared" si="71"/>
        <v>#DIV/0!</v>
      </c>
      <c r="H226" s="99">
        <f>' Cobas assays'!N214</f>
        <v>0</v>
      </c>
      <c r="I226" s="99">
        <f>' Cobas assays'!K214</f>
        <v>0</v>
      </c>
      <c r="J226" s="99">
        <f>' Cobas assays'!L214</f>
        <v>0</v>
      </c>
      <c r="K226" s="99">
        <f>' Cobas assays'!F214</f>
        <v>0</v>
      </c>
      <c r="L226" s="101">
        <v>3.9E-2</v>
      </c>
      <c r="M226" s="170" t="s">
        <v>1322</v>
      </c>
      <c r="N226" s="101" t="e">
        <f t="shared" si="72"/>
        <v>#DIV/0!</v>
      </c>
      <c r="O226" s="149" t="e">
        <f t="shared" si="73"/>
        <v>#DIV/0!</v>
      </c>
      <c r="P226" s="149"/>
      <c r="Q226" s="100" t="e">
        <f t="shared" si="74"/>
        <v>#DIV/0!</v>
      </c>
      <c r="R226" s="100">
        <v>0.246</v>
      </c>
      <c r="S226" s="101">
        <v>0.193</v>
      </c>
      <c r="T226" s="101">
        <v>4.8000000000000001E-2</v>
      </c>
      <c r="U226" s="170" t="s">
        <v>1322</v>
      </c>
      <c r="V226" s="167" t="e">
        <f t="shared" si="70"/>
        <v>#DIV/0!</v>
      </c>
      <c r="W226" s="167">
        <f t="shared" si="75"/>
        <v>0.78455284552845528</v>
      </c>
      <c r="X226" s="101" t="e">
        <f t="shared" si="76"/>
        <v>#DIV/0!</v>
      </c>
      <c r="Y226" s="101" t="e">
        <f t="shared" si="77"/>
        <v>#DIV/0!</v>
      </c>
      <c r="Z226" s="101" t="e">
        <f t="shared" si="78"/>
        <v>#DIV/0!</v>
      </c>
      <c r="AA226" s="102" t="e">
        <f t="shared" si="79"/>
        <v>#DIV/0!</v>
      </c>
      <c r="AB226" s="198"/>
      <c r="AC226" s="378"/>
      <c r="AD226" s="375"/>
      <c r="AE226" s="375"/>
      <c r="AI226" s="89">
        <v>3.4569999999999997E-2</v>
      </c>
    </row>
    <row r="227" spans="1:35" ht="15" customHeight="1" x14ac:dyDescent="0.25">
      <c r="A227" s="98">
        <f>' Cobas assays'!A215</f>
        <v>0</v>
      </c>
      <c r="B227" s="180" t="s">
        <v>1087</v>
      </c>
      <c r="C227" s="99">
        <f>' Cobas assays'!C215</f>
        <v>0</v>
      </c>
      <c r="D227" s="99">
        <f>' Cobas assays'!D215</f>
        <v>0</v>
      </c>
      <c r="E227" s="178">
        <v>0.11899999999999999</v>
      </c>
      <c r="F227" s="101" t="e">
        <f t="shared" si="69"/>
        <v>#DIV/0!</v>
      </c>
      <c r="G227" s="149" t="e">
        <f t="shared" si="71"/>
        <v>#DIV/0!</v>
      </c>
      <c r="H227" s="99">
        <f>' Cobas assays'!N215</f>
        <v>0</v>
      </c>
      <c r="I227" s="99">
        <f>' Cobas assays'!K215</f>
        <v>0</v>
      </c>
      <c r="J227" s="99">
        <f>' Cobas assays'!L215</f>
        <v>0</v>
      </c>
      <c r="K227" s="99">
        <f>' Cobas assays'!F215</f>
        <v>0</v>
      </c>
      <c r="L227" s="101">
        <v>3.9E-2</v>
      </c>
      <c r="M227" s="170" t="s">
        <v>1322</v>
      </c>
      <c r="N227" s="101" t="e">
        <f t="shared" si="72"/>
        <v>#DIV/0!</v>
      </c>
      <c r="O227" s="149" t="e">
        <f t="shared" si="73"/>
        <v>#DIV/0!</v>
      </c>
      <c r="P227" s="149"/>
      <c r="Q227" s="100" t="e">
        <f t="shared" si="74"/>
        <v>#DIV/0!</v>
      </c>
      <c r="R227" s="100">
        <v>0.246</v>
      </c>
      <c r="S227" s="101">
        <v>0.193</v>
      </c>
      <c r="T227" s="101">
        <v>4.8000000000000001E-2</v>
      </c>
      <c r="U227" s="170" t="s">
        <v>1322</v>
      </c>
      <c r="V227" s="167" t="e">
        <f t="shared" si="70"/>
        <v>#DIV/0!</v>
      </c>
      <c r="W227" s="167">
        <f t="shared" si="75"/>
        <v>0.78455284552845528</v>
      </c>
      <c r="X227" s="101" t="e">
        <f t="shared" si="76"/>
        <v>#DIV/0!</v>
      </c>
      <c r="Y227" s="101" t="e">
        <f t="shared" si="77"/>
        <v>#DIV/0!</v>
      </c>
      <c r="Z227" s="101" t="e">
        <f t="shared" si="78"/>
        <v>#DIV/0!</v>
      </c>
      <c r="AA227" s="102" t="e">
        <f t="shared" si="79"/>
        <v>#DIV/0!</v>
      </c>
      <c r="AB227" s="198"/>
      <c r="AC227" s="378"/>
      <c r="AD227" s="375"/>
      <c r="AE227" s="375"/>
      <c r="AF227" s="103"/>
      <c r="AI227" s="89">
        <v>1.472E-2</v>
      </c>
    </row>
    <row r="228" spans="1:35" ht="15" customHeight="1" x14ac:dyDescent="0.25">
      <c r="A228" s="98">
        <f>' Cobas assays'!A216</f>
        <v>0</v>
      </c>
      <c r="B228" s="180" t="s">
        <v>777</v>
      </c>
      <c r="C228" s="99">
        <f>' Cobas assays'!C216</f>
        <v>0</v>
      </c>
      <c r="D228" s="99">
        <f>' Cobas assays'!D216</f>
        <v>0</v>
      </c>
      <c r="E228" s="267">
        <v>0.2</v>
      </c>
      <c r="F228" s="101" t="e">
        <f t="shared" si="69"/>
        <v>#DIV/0!</v>
      </c>
      <c r="G228" s="149" t="e">
        <f t="shared" si="71"/>
        <v>#DIV/0!</v>
      </c>
      <c r="H228" s="99">
        <f>' Cobas assays'!N216</f>
        <v>0</v>
      </c>
      <c r="I228" s="99">
        <f>' Cobas assays'!K216</f>
        <v>0</v>
      </c>
      <c r="J228" s="99">
        <f>' Cobas assays'!L216</f>
        <v>0</v>
      </c>
      <c r="K228" s="99">
        <f>' Cobas assays'!F216</f>
        <v>0</v>
      </c>
      <c r="L228" s="268">
        <v>8.3000000000000004E-2</v>
      </c>
      <c r="M228" s="170" t="s">
        <v>1352</v>
      </c>
      <c r="N228" s="101" t="e">
        <f t="shared" si="72"/>
        <v>#DIV/0!</v>
      </c>
      <c r="O228" s="149" t="e">
        <f t="shared" si="73"/>
        <v>#DIV/0!</v>
      </c>
      <c r="P228" s="149"/>
      <c r="Q228" s="100" t="e">
        <f t="shared" si="74"/>
        <v>#DIV/0!</v>
      </c>
      <c r="R228" s="266">
        <v>0.26600000000000001</v>
      </c>
      <c r="S228" s="268">
        <v>0.2</v>
      </c>
      <c r="T228" s="268">
        <v>0.1</v>
      </c>
      <c r="U228" s="170" t="s">
        <v>1352</v>
      </c>
      <c r="V228" s="167" t="e">
        <f t="shared" si="70"/>
        <v>#DIV/0!</v>
      </c>
      <c r="W228" s="167">
        <f t="shared" si="75"/>
        <v>0.75187969924812026</v>
      </c>
      <c r="X228" s="101" t="e">
        <f t="shared" si="76"/>
        <v>#DIV/0!</v>
      </c>
      <c r="Y228" s="101" t="e">
        <f t="shared" si="77"/>
        <v>#DIV/0!</v>
      </c>
      <c r="Z228" s="101" t="e">
        <f t="shared" si="78"/>
        <v>#DIV/0!</v>
      </c>
      <c r="AA228" s="102" t="e">
        <f t="shared" si="79"/>
        <v>#DIV/0!</v>
      </c>
      <c r="AB228" s="198"/>
      <c r="AC228" s="378"/>
      <c r="AD228" s="375"/>
      <c r="AE228" s="375"/>
      <c r="AI228" s="89">
        <v>1.274E-2</v>
      </c>
    </row>
    <row r="229" spans="1:35" ht="15" customHeight="1" x14ac:dyDescent="0.25">
      <c r="A229" s="98">
        <f>' Cobas assays'!A217</f>
        <v>0</v>
      </c>
      <c r="B229" s="180" t="s">
        <v>777</v>
      </c>
      <c r="C229" s="99">
        <f>' Cobas assays'!C217</f>
        <v>0</v>
      </c>
      <c r="D229" s="99">
        <f>' Cobas assays'!D217</f>
        <v>0</v>
      </c>
      <c r="E229" s="267">
        <v>0.2</v>
      </c>
      <c r="F229" s="101" t="e">
        <f t="shared" si="69"/>
        <v>#DIV/0!</v>
      </c>
      <c r="G229" s="149" t="e">
        <f t="shared" si="71"/>
        <v>#DIV/0!</v>
      </c>
      <c r="H229" s="99">
        <f>' Cobas assays'!N217</f>
        <v>0</v>
      </c>
      <c r="I229" s="99">
        <f>' Cobas assays'!K217</f>
        <v>0</v>
      </c>
      <c r="J229" s="99">
        <f>' Cobas assays'!L217</f>
        <v>0</v>
      </c>
      <c r="K229" s="99">
        <f>' Cobas assays'!F217</f>
        <v>0</v>
      </c>
      <c r="L229" s="268">
        <v>8.3000000000000004E-2</v>
      </c>
      <c r="M229" s="170" t="s">
        <v>1352</v>
      </c>
      <c r="N229" s="101" t="e">
        <f t="shared" si="72"/>
        <v>#DIV/0!</v>
      </c>
      <c r="O229" s="149" t="e">
        <f t="shared" si="73"/>
        <v>#DIV/0!</v>
      </c>
      <c r="P229" s="149"/>
      <c r="Q229" s="100" t="e">
        <f t="shared" si="74"/>
        <v>#DIV/0!</v>
      </c>
      <c r="R229" s="266">
        <v>0.26600000000000001</v>
      </c>
      <c r="S229" s="268">
        <v>0.2</v>
      </c>
      <c r="T229" s="268">
        <v>0.1</v>
      </c>
      <c r="U229" s="170" t="s">
        <v>1352</v>
      </c>
      <c r="V229" s="167" t="e">
        <f t="shared" si="70"/>
        <v>#DIV/0!</v>
      </c>
      <c r="W229" s="167">
        <f t="shared" si="75"/>
        <v>0.75187969924812026</v>
      </c>
      <c r="X229" s="101" t="e">
        <f t="shared" si="76"/>
        <v>#DIV/0!</v>
      </c>
      <c r="Y229" s="101" t="e">
        <f t="shared" si="77"/>
        <v>#DIV/0!</v>
      </c>
      <c r="Z229" s="101" t="e">
        <f t="shared" si="78"/>
        <v>#DIV/0!</v>
      </c>
      <c r="AA229" s="102" t="e">
        <f t="shared" si="79"/>
        <v>#DIV/0!</v>
      </c>
      <c r="AB229" s="198"/>
      <c r="AC229" s="378"/>
      <c r="AD229" s="375"/>
      <c r="AE229" s="375"/>
      <c r="AI229" s="89">
        <v>1.5699999999999999E-2</v>
      </c>
    </row>
    <row r="230" spans="1:35" ht="15" customHeight="1" x14ac:dyDescent="0.25">
      <c r="A230" s="98">
        <f>' Cobas assays'!A218</f>
        <v>0</v>
      </c>
      <c r="B230" s="180" t="s">
        <v>777</v>
      </c>
      <c r="C230" s="99">
        <f>' Cobas assays'!C218</f>
        <v>0</v>
      </c>
      <c r="D230" s="99">
        <f>' Cobas assays'!D218</f>
        <v>0</v>
      </c>
      <c r="E230" s="267">
        <v>0.2</v>
      </c>
      <c r="F230" s="101" t="e">
        <f t="shared" si="69"/>
        <v>#DIV/0!</v>
      </c>
      <c r="G230" s="149" t="e">
        <f t="shared" si="71"/>
        <v>#DIV/0!</v>
      </c>
      <c r="H230" s="99">
        <f>' Cobas assays'!N218</f>
        <v>0</v>
      </c>
      <c r="I230" s="99">
        <f>' Cobas assays'!K218</f>
        <v>0</v>
      </c>
      <c r="J230" s="99">
        <f>' Cobas assays'!L218</f>
        <v>0</v>
      </c>
      <c r="K230" s="99">
        <f>' Cobas assays'!F218</f>
        <v>0</v>
      </c>
      <c r="L230" s="268">
        <v>8.3000000000000004E-2</v>
      </c>
      <c r="M230" s="170" t="s">
        <v>1352</v>
      </c>
      <c r="N230" s="101" t="e">
        <f t="shared" si="72"/>
        <v>#DIV/0!</v>
      </c>
      <c r="O230" s="149" t="e">
        <f t="shared" si="73"/>
        <v>#DIV/0!</v>
      </c>
      <c r="P230" s="149"/>
      <c r="Q230" s="100" t="e">
        <f t="shared" si="74"/>
        <v>#DIV/0!</v>
      </c>
      <c r="R230" s="266">
        <v>0.26600000000000001</v>
      </c>
      <c r="S230" s="268">
        <v>0.2</v>
      </c>
      <c r="T230" s="268">
        <v>0.1</v>
      </c>
      <c r="U230" s="170" t="s">
        <v>1352</v>
      </c>
      <c r="V230" s="167" t="e">
        <f t="shared" si="70"/>
        <v>#DIV/0!</v>
      </c>
      <c r="W230" s="167">
        <f t="shared" si="75"/>
        <v>0.75187969924812026</v>
      </c>
      <c r="X230" s="101" t="e">
        <f t="shared" si="76"/>
        <v>#DIV/0!</v>
      </c>
      <c r="Y230" s="101" t="e">
        <f t="shared" si="77"/>
        <v>#DIV/0!</v>
      </c>
      <c r="Z230" s="101" t="e">
        <f t="shared" si="78"/>
        <v>#DIV/0!</v>
      </c>
      <c r="AA230" s="102" t="e">
        <f t="shared" si="79"/>
        <v>#DIV/0!</v>
      </c>
      <c r="AB230" s="198"/>
      <c r="AC230" s="378"/>
      <c r="AD230" s="375"/>
      <c r="AE230" s="375"/>
    </row>
    <row r="231" spans="1:35" ht="15" customHeight="1" x14ac:dyDescent="0.25">
      <c r="A231" s="98">
        <f>' Cobas assays'!A219</f>
        <v>0</v>
      </c>
      <c r="B231" s="180" t="s">
        <v>777</v>
      </c>
      <c r="C231" s="99">
        <f>' Cobas assays'!C219</f>
        <v>0</v>
      </c>
      <c r="D231" s="99">
        <f>' Cobas assays'!D219</f>
        <v>0</v>
      </c>
      <c r="E231" s="267">
        <v>0.2</v>
      </c>
      <c r="F231" s="101" t="e">
        <f t="shared" si="69"/>
        <v>#DIV/0!</v>
      </c>
      <c r="G231" s="149" t="e">
        <f t="shared" si="71"/>
        <v>#DIV/0!</v>
      </c>
      <c r="H231" s="99">
        <f>' Cobas assays'!N219</f>
        <v>0</v>
      </c>
      <c r="I231" s="99">
        <f>' Cobas assays'!K219</f>
        <v>0</v>
      </c>
      <c r="J231" s="99">
        <f>' Cobas assays'!L219</f>
        <v>0</v>
      </c>
      <c r="K231" s="99">
        <f>' Cobas assays'!F219</f>
        <v>0</v>
      </c>
      <c r="L231" s="268">
        <v>8.3000000000000004E-2</v>
      </c>
      <c r="M231" s="170" t="s">
        <v>1352</v>
      </c>
      <c r="N231" s="101" t="e">
        <f t="shared" si="72"/>
        <v>#DIV/0!</v>
      </c>
      <c r="O231" s="149" t="e">
        <f t="shared" si="73"/>
        <v>#DIV/0!</v>
      </c>
      <c r="P231" s="149"/>
      <c r="Q231" s="100" t="e">
        <f t="shared" si="74"/>
        <v>#DIV/0!</v>
      </c>
      <c r="R231" s="266">
        <v>0.26600000000000001</v>
      </c>
      <c r="S231" s="268">
        <v>0.2</v>
      </c>
      <c r="T231" s="268">
        <v>0.1</v>
      </c>
      <c r="U231" s="170" t="s">
        <v>1352</v>
      </c>
      <c r="V231" s="167" t="e">
        <f t="shared" si="70"/>
        <v>#DIV/0!</v>
      </c>
      <c r="W231" s="167">
        <f t="shared" si="75"/>
        <v>0.75187969924812026</v>
      </c>
      <c r="X231" s="101" t="e">
        <f t="shared" si="76"/>
        <v>#DIV/0!</v>
      </c>
      <c r="Y231" s="101" t="e">
        <f t="shared" si="77"/>
        <v>#DIV/0!</v>
      </c>
      <c r="Z231" s="101" t="e">
        <f t="shared" si="78"/>
        <v>#DIV/0!</v>
      </c>
      <c r="AA231" s="102" t="e">
        <f t="shared" si="79"/>
        <v>#DIV/0!</v>
      </c>
      <c r="AB231" s="198"/>
      <c r="AC231" s="378"/>
      <c r="AD231" s="375"/>
      <c r="AE231" s="375"/>
    </row>
    <row r="232" spans="1:35" ht="15" customHeight="1" x14ac:dyDescent="0.25">
      <c r="A232" s="98">
        <f>' Cobas assays'!A220</f>
        <v>0</v>
      </c>
      <c r="B232" s="180" t="s">
        <v>777</v>
      </c>
      <c r="C232" s="99">
        <f>' Cobas assays'!C220</f>
        <v>0</v>
      </c>
      <c r="D232" s="99">
        <f>' Cobas assays'!D220</f>
        <v>0</v>
      </c>
      <c r="E232" s="267">
        <v>0.2</v>
      </c>
      <c r="F232" s="101" t="e">
        <f t="shared" si="69"/>
        <v>#DIV/0!</v>
      </c>
      <c r="G232" s="149" t="e">
        <f t="shared" si="71"/>
        <v>#DIV/0!</v>
      </c>
      <c r="H232" s="99">
        <f>' Cobas assays'!N220</f>
        <v>0</v>
      </c>
      <c r="I232" s="99">
        <f>' Cobas assays'!K220</f>
        <v>0</v>
      </c>
      <c r="J232" s="99">
        <f>' Cobas assays'!L220</f>
        <v>0</v>
      </c>
      <c r="K232" s="99">
        <f>' Cobas assays'!F220</f>
        <v>0</v>
      </c>
      <c r="L232" s="268">
        <v>8.3000000000000004E-2</v>
      </c>
      <c r="M232" s="170" t="s">
        <v>1352</v>
      </c>
      <c r="N232" s="101" t="e">
        <f t="shared" si="72"/>
        <v>#DIV/0!</v>
      </c>
      <c r="O232" s="149" t="e">
        <f t="shared" si="73"/>
        <v>#DIV/0!</v>
      </c>
      <c r="P232" s="149"/>
      <c r="Q232" s="100" t="e">
        <f t="shared" si="74"/>
        <v>#DIV/0!</v>
      </c>
      <c r="R232" s="266">
        <v>0.26</v>
      </c>
      <c r="S232" s="268">
        <v>0.2</v>
      </c>
      <c r="T232" s="268">
        <v>0.1</v>
      </c>
      <c r="U232" s="170" t="s">
        <v>1352</v>
      </c>
      <c r="V232" s="167" t="e">
        <f t="shared" si="70"/>
        <v>#DIV/0!</v>
      </c>
      <c r="W232" s="167">
        <f t="shared" si="75"/>
        <v>0.76923076923076927</v>
      </c>
      <c r="X232" s="101" t="e">
        <f t="shared" si="76"/>
        <v>#DIV/0!</v>
      </c>
      <c r="Y232" s="101" t="e">
        <f t="shared" si="77"/>
        <v>#DIV/0!</v>
      </c>
      <c r="Z232" s="101" t="e">
        <f t="shared" si="78"/>
        <v>#DIV/0!</v>
      </c>
      <c r="AA232" s="102" t="e">
        <f t="shared" si="79"/>
        <v>#DIV/0!</v>
      </c>
      <c r="AB232" s="198"/>
      <c r="AC232" s="378"/>
      <c r="AD232" s="375"/>
      <c r="AE232" s="375"/>
      <c r="AI232" s="89">
        <v>9.9900000000000006E-3</v>
      </c>
    </row>
    <row r="233" spans="1:35" ht="15" customHeight="1" x14ac:dyDescent="0.25">
      <c r="A233" s="98">
        <f>' Cobas assays'!A221</f>
        <v>0</v>
      </c>
      <c r="B233" s="180" t="s">
        <v>777</v>
      </c>
      <c r="C233" s="99">
        <f>' Cobas assays'!C221</f>
        <v>0</v>
      </c>
      <c r="D233" s="99">
        <f>' Cobas assays'!D221</f>
        <v>0</v>
      </c>
      <c r="E233" s="267">
        <v>0.2</v>
      </c>
      <c r="F233" s="101" t="e">
        <f t="shared" si="69"/>
        <v>#DIV/0!</v>
      </c>
      <c r="G233" s="149" t="e">
        <f t="shared" si="71"/>
        <v>#DIV/0!</v>
      </c>
      <c r="H233" s="99">
        <f>' Cobas assays'!N221</f>
        <v>0</v>
      </c>
      <c r="I233" s="99">
        <f>' Cobas assays'!K221</f>
        <v>0</v>
      </c>
      <c r="J233" s="99">
        <f>' Cobas assays'!L221</f>
        <v>0</v>
      </c>
      <c r="K233" s="99">
        <f>' Cobas assays'!F221</f>
        <v>0</v>
      </c>
      <c r="L233" s="268">
        <v>8.3000000000000004E-2</v>
      </c>
      <c r="M233" s="170" t="s">
        <v>1352</v>
      </c>
      <c r="N233" s="101" t="e">
        <f t="shared" si="72"/>
        <v>#DIV/0!</v>
      </c>
      <c r="O233" s="149" t="e">
        <f t="shared" si="73"/>
        <v>#DIV/0!</v>
      </c>
      <c r="P233" s="149"/>
      <c r="Q233" s="100" t="e">
        <f t="shared" si="74"/>
        <v>#DIV/0!</v>
      </c>
      <c r="R233" s="266">
        <v>0.26</v>
      </c>
      <c r="S233" s="268">
        <v>0.2</v>
      </c>
      <c r="T233" s="268">
        <v>0.1</v>
      </c>
      <c r="U233" s="170" t="s">
        <v>1352</v>
      </c>
      <c r="V233" s="167" t="e">
        <f t="shared" si="70"/>
        <v>#DIV/0!</v>
      </c>
      <c r="W233" s="167">
        <f t="shared" si="75"/>
        <v>0.76923076923076927</v>
      </c>
      <c r="X233" s="101" t="e">
        <f t="shared" si="76"/>
        <v>#DIV/0!</v>
      </c>
      <c r="Y233" s="101" t="e">
        <f t="shared" si="77"/>
        <v>#DIV/0!</v>
      </c>
      <c r="Z233" s="101" t="e">
        <f t="shared" si="78"/>
        <v>#DIV/0!</v>
      </c>
      <c r="AA233" s="102" t="e">
        <f t="shared" si="79"/>
        <v>#DIV/0!</v>
      </c>
      <c r="AB233" s="198"/>
      <c r="AC233" s="378"/>
      <c r="AD233" s="375"/>
      <c r="AE233" s="375"/>
      <c r="AI233" s="89">
        <v>3.7359999999999997E-2</v>
      </c>
    </row>
    <row r="234" spans="1:35" ht="15" customHeight="1" x14ac:dyDescent="0.25">
      <c r="A234" s="98">
        <f>' Cobas assays'!A222</f>
        <v>0</v>
      </c>
      <c r="B234" s="180" t="s">
        <v>823</v>
      </c>
      <c r="C234" s="99">
        <f>' Cobas assays'!C222</f>
        <v>0</v>
      </c>
      <c r="D234" s="99">
        <f>' Cobas assays'!D222</f>
        <v>0</v>
      </c>
      <c r="E234" s="267">
        <v>0.1</v>
      </c>
      <c r="F234" s="101" t="e">
        <f t="shared" si="69"/>
        <v>#DIV/0!</v>
      </c>
      <c r="G234" s="149" t="e">
        <f t="shared" si="71"/>
        <v>#DIV/0!</v>
      </c>
      <c r="H234" s="99">
        <f>' Cobas assays'!N222</f>
        <v>0</v>
      </c>
      <c r="I234" s="99">
        <f>' Cobas assays'!K222</f>
        <v>0</v>
      </c>
      <c r="J234" s="99">
        <f>' Cobas assays'!L222</f>
        <v>0</v>
      </c>
      <c r="K234" s="99">
        <f>' Cobas assays'!F222</f>
        <v>0</v>
      </c>
      <c r="L234" s="268">
        <v>4.2999999999999997E-2</v>
      </c>
      <c r="M234" s="170" t="s">
        <v>1352</v>
      </c>
      <c r="N234" s="101" t="e">
        <f t="shared" si="72"/>
        <v>#DIV/0!</v>
      </c>
      <c r="O234" s="149" t="e">
        <f t="shared" si="73"/>
        <v>#DIV/0!</v>
      </c>
      <c r="P234" s="149"/>
      <c r="Q234" s="100" t="e">
        <f t="shared" si="74"/>
        <v>#DIV/0!</v>
      </c>
      <c r="R234" s="266">
        <v>0.16200000000000001</v>
      </c>
      <c r="S234" s="266">
        <v>5.2999999999999999E-2</v>
      </c>
      <c r="T234" s="268">
        <v>2.7E-2</v>
      </c>
      <c r="U234" s="170" t="s">
        <v>1352</v>
      </c>
      <c r="V234" s="167" t="e">
        <f t="shared" si="70"/>
        <v>#DIV/0!</v>
      </c>
      <c r="W234" s="167">
        <f t="shared" si="75"/>
        <v>0.32716049382716045</v>
      </c>
      <c r="X234" s="101" t="e">
        <f t="shared" si="76"/>
        <v>#DIV/0!</v>
      </c>
      <c r="Y234" s="101" t="e">
        <f t="shared" si="77"/>
        <v>#DIV/0!</v>
      </c>
      <c r="Z234" s="101" t="e">
        <f t="shared" si="78"/>
        <v>#DIV/0!</v>
      </c>
      <c r="AA234" s="102" t="e">
        <f t="shared" si="79"/>
        <v>#DIV/0!</v>
      </c>
      <c r="AB234" s="198"/>
      <c r="AC234" s="378"/>
      <c r="AD234" s="375"/>
      <c r="AE234" s="375"/>
      <c r="AI234" s="89">
        <v>4.3020000000000003E-2</v>
      </c>
    </row>
    <row r="235" spans="1:35" ht="15" customHeight="1" x14ac:dyDescent="0.25">
      <c r="A235" s="98">
        <f>' Cobas assays'!A223</f>
        <v>0</v>
      </c>
      <c r="B235" s="180" t="s">
        <v>823</v>
      </c>
      <c r="C235" s="99">
        <f>' Cobas assays'!C223</f>
        <v>0</v>
      </c>
      <c r="D235" s="99">
        <f>' Cobas assays'!D223</f>
        <v>0</v>
      </c>
      <c r="E235" s="267">
        <v>0.1</v>
      </c>
      <c r="F235" s="101" t="e">
        <f t="shared" si="69"/>
        <v>#DIV/0!</v>
      </c>
      <c r="G235" s="149" t="e">
        <f t="shared" si="71"/>
        <v>#DIV/0!</v>
      </c>
      <c r="H235" s="99">
        <f>' Cobas assays'!N223</f>
        <v>0</v>
      </c>
      <c r="I235" s="99">
        <f>' Cobas assays'!K223</f>
        <v>0</v>
      </c>
      <c r="J235" s="99">
        <f>' Cobas assays'!L223</f>
        <v>0</v>
      </c>
      <c r="K235" s="99">
        <f>' Cobas assays'!F223</f>
        <v>0</v>
      </c>
      <c r="L235" s="268">
        <v>4.2999999999999997E-2</v>
      </c>
      <c r="M235" s="170" t="s">
        <v>1352</v>
      </c>
      <c r="N235" s="101" t="e">
        <f t="shared" si="72"/>
        <v>#DIV/0!</v>
      </c>
      <c r="O235" s="149" t="e">
        <f t="shared" si="73"/>
        <v>#DIV/0!</v>
      </c>
      <c r="P235" s="149"/>
      <c r="Q235" s="100" t="e">
        <f t="shared" si="74"/>
        <v>#DIV/0!</v>
      </c>
      <c r="R235" s="266">
        <v>0.16200000000000001</v>
      </c>
      <c r="S235" s="266">
        <v>5.2999999999999999E-2</v>
      </c>
      <c r="T235" s="268">
        <v>2.7E-2</v>
      </c>
      <c r="U235" s="170" t="s">
        <v>1352</v>
      </c>
      <c r="V235" s="167" t="e">
        <f t="shared" si="70"/>
        <v>#DIV/0!</v>
      </c>
      <c r="W235" s="167">
        <f t="shared" si="75"/>
        <v>0.32716049382716045</v>
      </c>
      <c r="X235" s="101" t="e">
        <f t="shared" si="76"/>
        <v>#DIV/0!</v>
      </c>
      <c r="Y235" s="101" t="e">
        <f t="shared" si="77"/>
        <v>#DIV/0!</v>
      </c>
      <c r="Z235" s="101" t="e">
        <f t="shared" si="78"/>
        <v>#DIV/0!</v>
      </c>
      <c r="AA235" s="102" t="e">
        <f t="shared" si="79"/>
        <v>#DIV/0!</v>
      </c>
      <c r="AB235" s="198"/>
      <c r="AC235" s="378"/>
      <c r="AD235" s="375"/>
      <c r="AE235" s="375"/>
      <c r="AI235" s="89">
        <v>3.4950000000000002E-2</v>
      </c>
    </row>
    <row r="236" spans="1:35" ht="15" customHeight="1" x14ac:dyDescent="0.25">
      <c r="A236" s="98">
        <f>' Cobas assays'!A224</f>
        <v>0</v>
      </c>
      <c r="B236" s="180" t="s">
        <v>823</v>
      </c>
      <c r="C236" s="99">
        <f>' Cobas assays'!C224</f>
        <v>0</v>
      </c>
      <c r="D236" s="99">
        <f>' Cobas assays'!D224</f>
        <v>0</v>
      </c>
      <c r="E236" s="267">
        <v>0.1</v>
      </c>
      <c r="F236" s="101" t="e">
        <f t="shared" si="69"/>
        <v>#DIV/0!</v>
      </c>
      <c r="G236" s="149" t="e">
        <f t="shared" si="71"/>
        <v>#DIV/0!</v>
      </c>
      <c r="H236" s="99">
        <f>' Cobas assays'!N224</f>
        <v>0</v>
      </c>
      <c r="I236" s="99">
        <f>' Cobas assays'!K224</f>
        <v>0</v>
      </c>
      <c r="J236" s="99">
        <f>' Cobas assays'!L224</f>
        <v>0</v>
      </c>
      <c r="K236" s="99">
        <f>' Cobas assays'!F224</f>
        <v>0</v>
      </c>
      <c r="L236" s="268">
        <v>4.2999999999999997E-2</v>
      </c>
      <c r="M236" s="170" t="s">
        <v>1352</v>
      </c>
      <c r="N236" s="101" t="e">
        <f t="shared" si="72"/>
        <v>#DIV/0!</v>
      </c>
      <c r="O236" s="149" t="e">
        <f t="shared" si="73"/>
        <v>#DIV/0!</v>
      </c>
      <c r="P236" s="149"/>
      <c r="Q236" s="100" t="e">
        <f t="shared" si="74"/>
        <v>#DIV/0!</v>
      </c>
      <c r="R236" s="266">
        <v>0.16200000000000001</v>
      </c>
      <c r="S236" s="266">
        <v>5.2999999999999999E-2</v>
      </c>
      <c r="T236" s="268">
        <v>2.7E-2</v>
      </c>
      <c r="U236" s="170" t="s">
        <v>1352</v>
      </c>
      <c r="V236" s="167" t="e">
        <f t="shared" si="70"/>
        <v>#DIV/0!</v>
      </c>
      <c r="W236" s="167">
        <f t="shared" si="75"/>
        <v>0.32716049382716045</v>
      </c>
      <c r="X236" s="101" t="e">
        <f t="shared" si="76"/>
        <v>#DIV/0!</v>
      </c>
      <c r="Y236" s="101" t="e">
        <f t="shared" si="77"/>
        <v>#DIV/0!</v>
      </c>
      <c r="Z236" s="101" t="e">
        <f t="shared" si="78"/>
        <v>#DIV/0!</v>
      </c>
      <c r="AA236" s="102" t="e">
        <f t="shared" si="79"/>
        <v>#DIV/0!</v>
      </c>
      <c r="AB236" s="198"/>
      <c r="AC236" s="378"/>
      <c r="AD236" s="375"/>
      <c r="AE236" s="375"/>
      <c r="AI236" s="89">
        <v>3.007E-2</v>
      </c>
    </row>
    <row r="237" spans="1:35" ht="15" customHeight="1" x14ac:dyDescent="0.25">
      <c r="A237" s="98">
        <f>' Cobas assays'!A225</f>
        <v>0</v>
      </c>
      <c r="B237" s="180" t="s">
        <v>823</v>
      </c>
      <c r="C237" s="99">
        <f>' Cobas assays'!C225</f>
        <v>0</v>
      </c>
      <c r="D237" s="99">
        <f>' Cobas assays'!D225</f>
        <v>0</v>
      </c>
      <c r="E237" s="267">
        <v>0.1</v>
      </c>
      <c r="F237" s="101" t="e">
        <f t="shared" si="69"/>
        <v>#DIV/0!</v>
      </c>
      <c r="G237" s="149" t="e">
        <f t="shared" si="71"/>
        <v>#DIV/0!</v>
      </c>
      <c r="H237" s="99">
        <f>' Cobas assays'!N225</f>
        <v>0</v>
      </c>
      <c r="I237" s="99">
        <f>' Cobas assays'!K225</f>
        <v>0</v>
      </c>
      <c r="J237" s="99">
        <f>' Cobas assays'!L225</f>
        <v>0</v>
      </c>
      <c r="K237" s="99">
        <f>' Cobas assays'!F225</f>
        <v>0</v>
      </c>
      <c r="L237" s="268">
        <v>4.2999999999999997E-2</v>
      </c>
      <c r="M237" s="170" t="s">
        <v>1352</v>
      </c>
      <c r="N237" s="101" t="e">
        <f t="shared" si="72"/>
        <v>#DIV/0!</v>
      </c>
      <c r="O237" s="149" t="e">
        <f t="shared" si="73"/>
        <v>#DIV/0!</v>
      </c>
      <c r="P237" s="149"/>
      <c r="Q237" s="100" t="e">
        <f t="shared" si="74"/>
        <v>#DIV/0!</v>
      </c>
      <c r="R237" s="266">
        <v>0.16200000000000001</v>
      </c>
      <c r="S237" s="266">
        <v>5.2999999999999999E-2</v>
      </c>
      <c r="T237" s="268">
        <v>2.7E-2</v>
      </c>
      <c r="U237" s="170" t="s">
        <v>1352</v>
      </c>
      <c r="V237" s="167" t="e">
        <f t="shared" si="70"/>
        <v>#DIV/0!</v>
      </c>
      <c r="W237" s="167">
        <f t="shared" si="75"/>
        <v>0.32716049382716045</v>
      </c>
      <c r="X237" s="101" t="e">
        <f t="shared" si="76"/>
        <v>#DIV/0!</v>
      </c>
      <c r="Y237" s="101" t="e">
        <f t="shared" si="77"/>
        <v>#DIV/0!</v>
      </c>
      <c r="Z237" s="101" t="e">
        <f t="shared" si="78"/>
        <v>#DIV/0!</v>
      </c>
      <c r="AA237" s="102" t="e">
        <f t="shared" si="79"/>
        <v>#DIV/0!</v>
      </c>
      <c r="AB237" s="198"/>
      <c r="AC237" s="378"/>
      <c r="AD237" s="375"/>
      <c r="AE237" s="375"/>
      <c r="AI237" s="89">
        <v>2.853E-2</v>
      </c>
    </row>
    <row r="238" spans="1:35" ht="15" customHeight="1" x14ac:dyDescent="0.25">
      <c r="A238" s="98">
        <f>' Cobas assays'!A226</f>
        <v>0</v>
      </c>
      <c r="B238" s="180" t="s">
        <v>1049</v>
      </c>
      <c r="C238" s="99">
        <f>' Cobas assays'!C226</f>
        <v>0</v>
      </c>
      <c r="D238" s="99">
        <f>' Cobas assays'!D226</f>
        <v>0</v>
      </c>
      <c r="E238" s="267">
        <v>0.1</v>
      </c>
      <c r="F238" s="101" t="e">
        <f t="shared" si="69"/>
        <v>#DIV/0!</v>
      </c>
      <c r="G238" s="149" t="e">
        <f t="shared" ref="G238:G263" si="80">(E238-N238)/Q238</f>
        <v>#DIV/0!</v>
      </c>
      <c r="H238" s="99">
        <f>' Cobas assays'!N226</f>
        <v>0</v>
      </c>
      <c r="I238" s="99">
        <f>' Cobas assays'!K226</f>
        <v>0</v>
      </c>
      <c r="J238" s="99">
        <f>' Cobas assays'!L226</f>
        <v>0</v>
      </c>
      <c r="K238" s="99">
        <f>' Cobas assays'!F226</f>
        <v>0</v>
      </c>
      <c r="L238" s="101">
        <v>0.02</v>
      </c>
      <c r="M238" s="170" t="s">
        <v>1338</v>
      </c>
      <c r="N238" s="101" t="e">
        <f t="shared" ref="N238:N263" si="81">ABS((I238-K238)/K238)</f>
        <v>#DIV/0!</v>
      </c>
      <c r="O238" s="149" t="e">
        <f t="shared" ref="O238:O263" si="82">N238/(SQRT(POWER(S238,2)+POWER(R238,2)))</f>
        <v>#DIV/0!</v>
      </c>
      <c r="P238" s="149"/>
      <c r="Q238" s="100" t="e">
        <f t="shared" ref="Q238:Q263" si="83">(J238/I238)</f>
        <v>#DIV/0!</v>
      </c>
      <c r="R238" s="100">
        <v>4.7E-2</v>
      </c>
      <c r="S238" s="100">
        <v>2.75E-2</v>
      </c>
      <c r="T238" s="101">
        <v>2.1000000000000001E-2</v>
      </c>
      <c r="U238" s="170" t="s">
        <v>1338</v>
      </c>
      <c r="V238" s="167" t="e">
        <f t="shared" si="70"/>
        <v>#DIV/0!</v>
      </c>
      <c r="W238" s="167">
        <f t="shared" ref="W238:W263" si="84">S238/R238</f>
        <v>0.58510638297872342</v>
      </c>
      <c r="X238" s="101" t="e">
        <f t="shared" ref="X238:X263" si="85">SQRT(POWER(Q238,2)+POWER(S238,2))*SQRT(2)*$X$8</f>
        <v>#DIV/0!</v>
      </c>
      <c r="Y238" s="101" t="e">
        <f t="shared" ref="Y238:Y263" si="86">SQRT(Q238^2+S238^2)</f>
        <v>#DIV/0!</v>
      </c>
      <c r="Z238" s="101" t="e">
        <f t="shared" ref="Z238:Z263" si="87">$Z$8*Y238</f>
        <v>#DIV/0!</v>
      </c>
      <c r="AA238" s="102" t="e">
        <f t="shared" ref="AA238:AA263" si="88">Q238/S238</f>
        <v>#DIV/0!</v>
      </c>
      <c r="AB238" s="198"/>
      <c r="AC238" s="378"/>
      <c r="AD238" s="375"/>
      <c r="AE238" s="375"/>
      <c r="AI238" s="89">
        <v>3.508E-2</v>
      </c>
    </row>
    <row r="239" spans="1:35" ht="15" customHeight="1" x14ac:dyDescent="0.25">
      <c r="A239" s="98">
        <f>' Cobas assays'!A227</f>
        <v>0</v>
      </c>
      <c r="B239" s="180" t="s">
        <v>1049</v>
      </c>
      <c r="C239" s="99">
        <f>' Cobas assays'!C227</f>
        <v>0</v>
      </c>
      <c r="D239" s="99">
        <f>' Cobas assays'!D227</f>
        <v>0</v>
      </c>
      <c r="E239" s="267">
        <v>0.1</v>
      </c>
      <c r="F239" s="101" t="e">
        <f t="shared" si="69"/>
        <v>#DIV/0!</v>
      </c>
      <c r="G239" s="149" t="e">
        <f t="shared" si="80"/>
        <v>#DIV/0!</v>
      </c>
      <c r="H239" s="99">
        <f>' Cobas assays'!N227</f>
        <v>0</v>
      </c>
      <c r="I239" s="99">
        <f>' Cobas assays'!K227</f>
        <v>0</v>
      </c>
      <c r="J239" s="99">
        <f>' Cobas assays'!L227</f>
        <v>0</v>
      </c>
      <c r="K239" s="99">
        <f>' Cobas assays'!F227</f>
        <v>0</v>
      </c>
      <c r="L239" s="101">
        <v>0.02</v>
      </c>
      <c r="M239" s="170" t="s">
        <v>1338</v>
      </c>
      <c r="N239" s="101" t="e">
        <f t="shared" si="81"/>
        <v>#DIV/0!</v>
      </c>
      <c r="O239" s="149" t="e">
        <f t="shared" si="82"/>
        <v>#DIV/0!</v>
      </c>
      <c r="P239" s="149"/>
      <c r="Q239" s="100" t="e">
        <f t="shared" si="83"/>
        <v>#DIV/0!</v>
      </c>
      <c r="R239" s="100">
        <v>4.7E-2</v>
      </c>
      <c r="S239" s="100">
        <v>2.75E-2</v>
      </c>
      <c r="T239" s="101">
        <v>2.1000000000000001E-2</v>
      </c>
      <c r="U239" s="170" t="s">
        <v>1338</v>
      </c>
      <c r="V239" s="167" t="e">
        <f t="shared" si="70"/>
        <v>#DIV/0!</v>
      </c>
      <c r="W239" s="167">
        <f t="shared" si="84"/>
        <v>0.58510638297872342</v>
      </c>
      <c r="X239" s="101" t="e">
        <f t="shared" si="85"/>
        <v>#DIV/0!</v>
      </c>
      <c r="Y239" s="101" t="e">
        <f t="shared" si="86"/>
        <v>#DIV/0!</v>
      </c>
      <c r="Z239" s="101" t="e">
        <f t="shared" si="87"/>
        <v>#DIV/0!</v>
      </c>
      <c r="AA239" s="102" t="e">
        <f t="shared" si="88"/>
        <v>#DIV/0!</v>
      </c>
      <c r="AB239" s="198"/>
      <c r="AC239" s="378"/>
      <c r="AD239" s="375"/>
      <c r="AE239" s="375"/>
      <c r="AI239" s="89">
        <v>2.726E-2</v>
      </c>
    </row>
    <row r="240" spans="1:35" ht="15" customHeight="1" x14ac:dyDescent="0.25">
      <c r="A240" s="98">
        <f>' Cobas assays'!A228</f>
        <v>0</v>
      </c>
      <c r="B240" s="180" t="s">
        <v>1049</v>
      </c>
      <c r="C240" s="99">
        <f>' Cobas assays'!C228</f>
        <v>0</v>
      </c>
      <c r="D240" s="99">
        <f>' Cobas assays'!D228</f>
        <v>0</v>
      </c>
      <c r="E240" s="267">
        <v>0.1</v>
      </c>
      <c r="F240" s="101" t="e">
        <f t="shared" si="69"/>
        <v>#DIV/0!</v>
      </c>
      <c r="G240" s="149" t="e">
        <f t="shared" si="80"/>
        <v>#DIV/0!</v>
      </c>
      <c r="H240" s="99">
        <f>' Cobas assays'!N228</f>
        <v>0</v>
      </c>
      <c r="I240" s="99">
        <f>' Cobas assays'!K228</f>
        <v>0</v>
      </c>
      <c r="J240" s="99">
        <f>' Cobas assays'!L228</f>
        <v>0</v>
      </c>
      <c r="K240" s="99">
        <f>' Cobas assays'!F228</f>
        <v>0</v>
      </c>
      <c r="L240" s="101">
        <v>0.02</v>
      </c>
      <c r="M240" s="170" t="s">
        <v>1338</v>
      </c>
      <c r="N240" s="101" t="e">
        <f t="shared" si="81"/>
        <v>#DIV/0!</v>
      </c>
      <c r="O240" s="149" t="e">
        <f t="shared" si="82"/>
        <v>#DIV/0!</v>
      </c>
      <c r="P240" s="149"/>
      <c r="Q240" s="100" t="e">
        <f t="shared" si="83"/>
        <v>#DIV/0!</v>
      </c>
      <c r="R240" s="100">
        <v>4.7E-2</v>
      </c>
      <c r="S240" s="100">
        <v>2.75E-2</v>
      </c>
      <c r="T240" s="101">
        <v>2.1000000000000001E-2</v>
      </c>
      <c r="U240" s="170" t="s">
        <v>1338</v>
      </c>
      <c r="V240" s="167" t="e">
        <f t="shared" si="70"/>
        <v>#DIV/0!</v>
      </c>
      <c r="W240" s="167">
        <f t="shared" si="84"/>
        <v>0.58510638297872342</v>
      </c>
      <c r="X240" s="101" t="e">
        <f t="shared" si="85"/>
        <v>#DIV/0!</v>
      </c>
      <c r="Y240" s="101" t="e">
        <f t="shared" si="86"/>
        <v>#DIV/0!</v>
      </c>
      <c r="Z240" s="101" t="e">
        <f t="shared" si="87"/>
        <v>#DIV/0!</v>
      </c>
      <c r="AA240" s="102" t="e">
        <f t="shared" si="88"/>
        <v>#DIV/0!</v>
      </c>
      <c r="AB240" s="198"/>
      <c r="AC240" s="378"/>
      <c r="AD240" s="375"/>
      <c r="AE240" s="375"/>
      <c r="AI240" s="89">
        <v>2.6509999999999999E-2</v>
      </c>
    </row>
    <row r="241" spans="1:35" ht="15" customHeight="1" x14ac:dyDescent="0.25">
      <c r="A241" s="98">
        <f>' Cobas assays'!A229</f>
        <v>0</v>
      </c>
      <c r="B241" s="48" t="s">
        <v>1049</v>
      </c>
      <c r="C241" s="99">
        <f>' Cobas assays'!C229</f>
        <v>0</v>
      </c>
      <c r="D241" s="99">
        <f>' Cobas assays'!D229</f>
        <v>0</v>
      </c>
      <c r="E241" s="267">
        <v>0.1</v>
      </c>
      <c r="F241" s="101" t="e">
        <f t="shared" si="69"/>
        <v>#DIV/0!</v>
      </c>
      <c r="G241" s="149" t="e">
        <f t="shared" si="80"/>
        <v>#DIV/0!</v>
      </c>
      <c r="H241" s="99">
        <f>' Cobas assays'!N229</f>
        <v>0</v>
      </c>
      <c r="I241" s="99">
        <f>' Cobas assays'!K229</f>
        <v>0</v>
      </c>
      <c r="J241" s="99">
        <f>' Cobas assays'!L229</f>
        <v>0</v>
      </c>
      <c r="K241" s="99">
        <f>' Cobas assays'!F229</f>
        <v>0</v>
      </c>
      <c r="L241" s="101">
        <v>0.02</v>
      </c>
      <c r="M241" s="170" t="s">
        <v>1338</v>
      </c>
      <c r="N241" s="101" t="e">
        <f t="shared" si="81"/>
        <v>#DIV/0!</v>
      </c>
      <c r="O241" s="149" t="e">
        <f t="shared" si="82"/>
        <v>#DIV/0!</v>
      </c>
      <c r="P241" s="149"/>
      <c r="Q241" s="100" t="e">
        <f t="shared" si="83"/>
        <v>#DIV/0!</v>
      </c>
      <c r="R241" s="100">
        <v>4.7E-2</v>
      </c>
      <c r="S241" s="100">
        <v>2.75E-2</v>
      </c>
      <c r="T241" s="101">
        <v>2.1000000000000001E-2</v>
      </c>
      <c r="U241" s="170" t="s">
        <v>1338</v>
      </c>
      <c r="V241" s="167" t="e">
        <f t="shared" si="70"/>
        <v>#DIV/0!</v>
      </c>
      <c r="W241" s="167">
        <f t="shared" si="84"/>
        <v>0.58510638297872342</v>
      </c>
      <c r="X241" s="101" t="e">
        <f t="shared" si="85"/>
        <v>#DIV/0!</v>
      </c>
      <c r="Y241" s="101" t="e">
        <f t="shared" si="86"/>
        <v>#DIV/0!</v>
      </c>
      <c r="Z241" s="101" t="e">
        <f t="shared" si="87"/>
        <v>#DIV/0!</v>
      </c>
      <c r="AA241" s="102" t="e">
        <f t="shared" si="88"/>
        <v>#DIV/0!</v>
      </c>
      <c r="AB241" s="198"/>
      <c r="AC241" s="378"/>
      <c r="AD241" s="375"/>
      <c r="AE241" s="375"/>
      <c r="AI241" s="89">
        <v>2.955E-2</v>
      </c>
    </row>
    <row r="242" spans="1:35" ht="15" customHeight="1" x14ac:dyDescent="0.25">
      <c r="A242" s="98">
        <f>' Cobas assays'!A230</f>
        <v>0</v>
      </c>
      <c r="B242" s="207" t="s">
        <v>1103</v>
      </c>
      <c r="C242" s="99">
        <f>' Cobas assays'!C230</f>
        <v>0</v>
      </c>
      <c r="D242" s="99">
        <f>' Cobas assays'!D230</f>
        <v>0</v>
      </c>
      <c r="E242" s="267">
        <v>0.2</v>
      </c>
      <c r="F242" s="101" t="e">
        <f t="shared" si="69"/>
        <v>#DIV/0!</v>
      </c>
      <c r="G242" s="149" t="e">
        <f t="shared" si="80"/>
        <v>#DIV/0!</v>
      </c>
      <c r="H242" s="99">
        <f>' Cobas assays'!N230</f>
        <v>0</v>
      </c>
      <c r="I242" s="99">
        <f>' Cobas assays'!K230</f>
        <v>0</v>
      </c>
      <c r="J242" s="99">
        <f>' Cobas assays'!L230</f>
        <v>0</v>
      </c>
      <c r="K242" s="99">
        <f>' Cobas assays'!F230</f>
        <v>0</v>
      </c>
      <c r="L242" s="268">
        <v>5.3999999999999999E-2</v>
      </c>
      <c r="M242" s="170" t="s">
        <v>1353</v>
      </c>
      <c r="N242" s="101" t="e">
        <f t="shared" si="81"/>
        <v>#DIV/0!</v>
      </c>
      <c r="O242" s="149" t="e">
        <f t="shared" si="82"/>
        <v>#DIV/0!</v>
      </c>
      <c r="P242" s="149"/>
      <c r="Q242" s="100" t="e">
        <f t="shared" si="83"/>
        <v>#DIV/0!</v>
      </c>
      <c r="R242" s="266">
        <v>0.13900000000000001</v>
      </c>
      <c r="S242" s="266">
        <v>3.7999999999999999E-2</v>
      </c>
      <c r="T242" s="268">
        <v>2.9000000000000001E-2</v>
      </c>
      <c r="U242" s="170" t="s">
        <v>1353</v>
      </c>
      <c r="V242" s="167" t="e">
        <f t="shared" si="70"/>
        <v>#DIV/0!</v>
      </c>
      <c r="W242" s="167">
        <f t="shared" si="84"/>
        <v>0.27338129496402874</v>
      </c>
      <c r="X242" s="101" t="e">
        <f t="shared" si="85"/>
        <v>#DIV/0!</v>
      </c>
      <c r="Y242" s="101" t="e">
        <f t="shared" si="86"/>
        <v>#DIV/0!</v>
      </c>
      <c r="Z242" s="101" t="e">
        <f t="shared" si="87"/>
        <v>#DIV/0!</v>
      </c>
      <c r="AA242" s="102" t="e">
        <f t="shared" si="88"/>
        <v>#DIV/0!</v>
      </c>
      <c r="AB242" s="198"/>
      <c r="AC242" s="378"/>
      <c r="AD242" s="375"/>
      <c r="AE242" s="375"/>
      <c r="AI242" s="89">
        <v>1.9650000000000001E-2</v>
      </c>
    </row>
    <row r="243" spans="1:35" ht="15" customHeight="1" x14ac:dyDescent="0.25">
      <c r="A243" s="98">
        <f>' Cobas assays'!A231</f>
        <v>0</v>
      </c>
      <c r="B243" s="180" t="s">
        <v>1103</v>
      </c>
      <c r="C243" s="99">
        <f>' Cobas assays'!C231</f>
        <v>0</v>
      </c>
      <c r="D243" s="99">
        <f>' Cobas assays'!D231</f>
        <v>0</v>
      </c>
      <c r="E243" s="267">
        <v>0.2</v>
      </c>
      <c r="F243" s="101" t="e">
        <f t="shared" si="69"/>
        <v>#DIV/0!</v>
      </c>
      <c r="G243" s="149" t="e">
        <f t="shared" si="80"/>
        <v>#DIV/0!</v>
      </c>
      <c r="H243" s="99">
        <f>' Cobas assays'!N231</f>
        <v>0</v>
      </c>
      <c r="I243" s="99">
        <f>' Cobas assays'!K231</f>
        <v>0</v>
      </c>
      <c r="J243" s="99">
        <f>' Cobas assays'!L231</f>
        <v>0</v>
      </c>
      <c r="K243" s="99">
        <f>' Cobas assays'!F231</f>
        <v>0</v>
      </c>
      <c r="L243" s="268">
        <v>5.3999999999999999E-2</v>
      </c>
      <c r="M243" s="170" t="s">
        <v>1353</v>
      </c>
      <c r="N243" s="101" t="e">
        <f t="shared" si="81"/>
        <v>#DIV/0!</v>
      </c>
      <c r="O243" s="149" t="e">
        <f t="shared" si="82"/>
        <v>#DIV/0!</v>
      </c>
      <c r="P243" s="149"/>
      <c r="Q243" s="100" t="e">
        <f t="shared" si="83"/>
        <v>#DIV/0!</v>
      </c>
      <c r="R243" s="266">
        <v>0.13900000000000001</v>
      </c>
      <c r="S243" s="266">
        <v>3.7999999999999999E-2</v>
      </c>
      <c r="T243" s="268">
        <v>2.9000000000000001E-2</v>
      </c>
      <c r="U243" s="170" t="s">
        <v>1353</v>
      </c>
      <c r="V243" s="167" t="e">
        <f t="shared" si="70"/>
        <v>#DIV/0!</v>
      </c>
      <c r="W243" s="167">
        <f t="shared" si="84"/>
        <v>0.27338129496402874</v>
      </c>
      <c r="X243" s="101" t="e">
        <f t="shared" si="85"/>
        <v>#DIV/0!</v>
      </c>
      <c r="Y243" s="101" t="e">
        <f t="shared" si="86"/>
        <v>#DIV/0!</v>
      </c>
      <c r="Z243" s="101" t="e">
        <f t="shared" si="87"/>
        <v>#DIV/0!</v>
      </c>
      <c r="AA243" s="102" t="e">
        <f t="shared" si="88"/>
        <v>#DIV/0!</v>
      </c>
      <c r="AB243" s="198"/>
      <c r="AC243" s="378"/>
      <c r="AD243" s="375"/>
      <c r="AE243" s="375"/>
      <c r="AI243" s="89">
        <v>2.6880000000000001E-2</v>
      </c>
    </row>
    <row r="244" spans="1:35" ht="15" customHeight="1" x14ac:dyDescent="0.25">
      <c r="A244" s="98">
        <f>' Cobas assays'!A232</f>
        <v>0</v>
      </c>
      <c r="B244" s="180" t="s">
        <v>1108</v>
      </c>
      <c r="C244" s="99">
        <f>' Cobas assays'!C232</f>
        <v>0</v>
      </c>
      <c r="D244" s="99">
        <f>' Cobas assays'!D232</f>
        <v>0</v>
      </c>
      <c r="E244" s="267">
        <v>0.25</v>
      </c>
      <c r="F244" s="101" t="e">
        <f t="shared" si="69"/>
        <v>#DIV/0!</v>
      </c>
      <c r="G244" s="149" t="e">
        <f t="shared" si="80"/>
        <v>#DIV/0!</v>
      </c>
      <c r="H244" s="99">
        <f>' Cobas assays'!N232</f>
        <v>0</v>
      </c>
      <c r="I244" s="99">
        <f>' Cobas assays'!K232</f>
        <v>0</v>
      </c>
      <c r="J244" s="99">
        <f>' Cobas assays'!L232</f>
        <v>0</v>
      </c>
      <c r="K244" s="99">
        <f>' Cobas assays'!F232</f>
        <v>0</v>
      </c>
      <c r="L244" s="268">
        <v>0.105</v>
      </c>
      <c r="M244" s="170" t="s">
        <v>1352</v>
      </c>
      <c r="N244" s="101" t="e">
        <f t="shared" si="81"/>
        <v>#DIV/0!</v>
      </c>
      <c r="O244" s="149" t="e">
        <f t="shared" si="82"/>
        <v>#DIV/0!</v>
      </c>
      <c r="P244" s="149"/>
      <c r="Q244" s="100" t="e">
        <f t="shared" si="83"/>
        <v>#DIV/0!</v>
      </c>
      <c r="R244" s="266">
        <v>0.37</v>
      </c>
      <c r="S244" s="268">
        <v>0.2</v>
      </c>
      <c r="T244" s="268">
        <v>0.1</v>
      </c>
      <c r="U244" s="170" t="s">
        <v>1352</v>
      </c>
      <c r="V244" s="167" t="e">
        <f t="shared" si="70"/>
        <v>#DIV/0!</v>
      </c>
      <c r="W244" s="167">
        <f t="shared" si="84"/>
        <v>0.54054054054054057</v>
      </c>
      <c r="X244" s="101" t="e">
        <f t="shared" si="85"/>
        <v>#DIV/0!</v>
      </c>
      <c r="Y244" s="101" t="e">
        <f t="shared" si="86"/>
        <v>#DIV/0!</v>
      </c>
      <c r="Z244" s="101" t="e">
        <f t="shared" si="87"/>
        <v>#DIV/0!</v>
      </c>
      <c r="AA244" s="102" t="e">
        <f t="shared" si="88"/>
        <v>#DIV/0!</v>
      </c>
      <c r="AB244" s="198"/>
      <c r="AC244" s="377"/>
      <c r="AD244" s="375"/>
      <c r="AE244" s="374"/>
      <c r="AI244" s="89">
        <v>3.6249999999999998E-2</v>
      </c>
    </row>
    <row r="245" spans="1:35" ht="15" customHeight="1" x14ac:dyDescent="0.25">
      <c r="A245" s="98">
        <f>' Cobas assays'!A233</f>
        <v>0</v>
      </c>
      <c r="B245" s="180" t="s">
        <v>1108</v>
      </c>
      <c r="C245" s="99">
        <f>' Cobas assays'!C233</f>
        <v>0</v>
      </c>
      <c r="D245" s="99">
        <f>' Cobas assays'!D233</f>
        <v>0</v>
      </c>
      <c r="E245" s="267">
        <v>0.25</v>
      </c>
      <c r="F245" s="101" t="e">
        <f t="shared" si="69"/>
        <v>#DIV/0!</v>
      </c>
      <c r="G245" s="149" t="e">
        <f t="shared" si="80"/>
        <v>#DIV/0!</v>
      </c>
      <c r="H245" s="99">
        <f>' Cobas assays'!N233</f>
        <v>0</v>
      </c>
      <c r="I245" s="99">
        <f>' Cobas assays'!K233</f>
        <v>0</v>
      </c>
      <c r="J245" s="99">
        <f>' Cobas assays'!L233</f>
        <v>0</v>
      </c>
      <c r="K245" s="99">
        <f>' Cobas assays'!F233</f>
        <v>0</v>
      </c>
      <c r="L245" s="268">
        <v>0.105</v>
      </c>
      <c r="M245" s="170" t="s">
        <v>1352</v>
      </c>
      <c r="N245" s="101" t="e">
        <f t="shared" si="81"/>
        <v>#DIV/0!</v>
      </c>
      <c r="O245" s="149" t="e">
        <f t="shared" si="82"/>
        <v>#DIV/0!</v>
      </c>
      <c r="P245" s="149"/>
      <c r="Q245" s="100" t="e">
        <f t="shared" si="83"/>
        <v>#DIV/0!</v>
      </c>
      <c r="R245" s="266">
        <v>0.37</v>
      </c>
      <c r="S245" s="268">
        <v>0.2</v>
      </c>
      <c r="T245" s="268">
        <v>0.1</v>
      </c>
      <c r="U245" s="170" t="s">
        <v>1352</v>
      </c>
      <c r="V245" s="167" t="e">
        <f t="shared" si="70"/>
        <v>#DIV/0!</v>
      </c>
      <c r="W245" s="167">
        <f t="shared" si="84"/>
        <v>0.54054054054054057</v>
      </c>
      <c r="X245" s="101" t="e">
        <f t="shared" si="85"/>
        <v>#DIV/0!</v>
      </c>
      <c r="Y245" s="101" t="e">
        <f t="shared" si="86"/>
        <v>#DIV/0!</v>
      </c>
      <c r="Z245" s="101" t="e">
        <f t="shared" si="87"/>
        <v>#DIV/0!</v>
      </c>
      <c r="AA245" s="102" t="e">
        <f t="shared" si="88"/>
        <v>#DIV/0!</v>
      </c>
      <c r="AB245" s="198"/>
      <c r="AC245" s="377"/>
      <c r="AD245" s="375"/>
      <c r="AE245" s="374"/>
      <c r="AI245" s="89">
        <v>1.461E-2</v>
      </c>
    </row>
    <row r="246" spans="1:35" ht="15" customHeight="1" x14ac:dyDescent="0.25">
      <c r="A246" s="98">
        <f>' Cobas assays'!A234</f>
        <v>0</v>
      </c>
      <c r="B246" s="180" t="s">
        <v>1113</v>
      </c>
      <c r="C246" s="99">
        <f>' Cobas assays'!C234</f>
        <v>0</v>
      </c>
      <c r="D246" s="99">
        <f>' Cobas assays'!D234</f>
        <v>0</v>
      </c>
      <c r="E246" s="178">
        <v>0.113</v>
      </c>
      <c r="F246" s="101" t="e">
        <f t="shared" si="69"/>
        <v>#DIV/0!</v>
      </c>
      <c r="G246" s="149" t="e">
        <f t="shared" si="80"/>
        <v>#DIV/0!</v>
      </c>
      <c r="H246" s="99">
        <f>' Cobas assays'!N234</f>
        <v>0</v>
      </c>
      <c r="I246" s="99">
        <f>' Cobas assays'!K234</f>
        <v>0</v>
      </c>
      <c r="J246" s="99">
        <f>' Cobas assays'!L234</f>
        <v>0</v>
      </c>
      <c r="K246" s="99">
        <f>' Cobas assays'!F234</f>
        <v>0</v>
      </c>
      <c r="L246" s="101">
        <v>4.8000000000000001E-2</v>
      </c>
      <c r="M246" s="170" t="s">
        <v>1328</v>
      </c>
      <c r="N246" s="101" t="e">
        <f t="shared" si="81"/>
        <v>#DIV/0!</v>
      </c>
      <c r="O246" s="149" t="e">
        <f t="shared" si="82"/>
        <v>#DIV/0!</v>
      </c>
      <c r="P246" s="149"/>
      <c r="Q246" s="100" t="e">
        <f t="shared" si="83"/>
        <v>#DIV/0!</v>
      </c>
      <c r="R246" s="100">
        <v>0.17599999999999999</v>
      </c>
      <c r="S246" s="101">
        <v>7.9000000000000001E-2</v>
      </c>
      <c r="T246" s="101">
        <v>0.04</v>
      </c>
      <c r="U246" s="170" t="s">
        <v>1328</v>
      </c>
      <c r="V246" s="167" t="e">
        <f t="shared" si="70"/>
        <v>#DIV/0!</v>
      </c>
      <c r="W246" s="167">
        <f t="shared" si="84"/>
        <v>0.44886363636363641</v>
      </c>
      <c r="X246" s="101" t="e">
        <f t="shared" si="85"/>
        <v>#DIV/0!</v>
      </c>
      <c r="Y246" s="101" t="e">
        <f t="shared" si="86"/>
        <v>#DIV/0!</v>
      </c>
      <c r="Z246" s="101" t="e">
        <f t="shared" si="87"/>
        <v>#DIV/0!</v>
      </c>
      <c r="AA246" s="102" t="e">
        <f t="shared" si="88"/>
        <v>#DIV/0!</v>
      </c>
      <c r="AB246" s="198"/>
      <c r="AC246" s="378"/>
      <c r="AD246" s="375"/>
      <c r="AE246" s="375"/>
      <c r="AI246" s="89">
        <v>2.0209999999999999E-2</v>
      </c>
    </row>
    <row r="247" spans="1:35" ht="15" customHeight="1" x14ac:dyDescent="0.25">
      <c r="A247" s="98">
        <f>' Cobas assays'!A235</f>
        <v>0</v>
      </c>
      <c r="B247" s="180" t="s">
        <v>1113</v>
      </c>
      <c r="C247" s="99">
        <f>' Cobas assays'!C235</f>
        <v>0</v>
      </c>
      <c r="D247" s="99">
        <f>' Cobas assays'!D235</f>
        <v>0</v>
      </c>
      <c r="E247" s="178">
        <v>0.113</v>
      </c>
      <c r="F247" s="101" t="e">
        <f t="shared" si="69"/>
        <v>#DIV/0!</v>
      </c>
      <c r="G247" s="149" t="e">
        <f t="shared" si="80"/>
        <v>#DIV/0!</v>
      </c>
      <c r="H247" s="99">
        <f>' Cobas assays'!N235</f>
        <v>0</v>
      </c>
      <c r="I247" s="99">
        <f>' Cobas assays'!K235</f>
        <v>0</v>
      </c>
      <c r="J247" s="99">
        <f>' Cobas assays'!L235</f>
        <v>0</v>
      </c>
      <c r="K247" s="99">
        <f>' Cobas assays'!F235</f>
        <v>0</v>
      </c>
      <c r="L247" s="101">
        <v>4.8000000000000001E-2</v>
      </c>
      <c r="M247" s="170" t="s">
        <v>1328</v>
      </c>
      <c r="N247" s="101" t="e">
        <f t="shared" si="81"/>
        <v>#DIV/0!</v>
      </c>
      <c r="O247" s="149" t="e">
        <f t="shared" si="82"/>
        <v>#DIV/0!</v>
      </c>
      <c r="P247" s="149"/>
      <c r="Q247" s="100" t="e">
        <f t="shared" si="83"/>
        <v>#DIV/0!</v>
      </c>
      <c r="R247" s="100">
        <v>0.17599999999999999</v>
      </c>
      <c r="S247" s="101">
        <v>7.9000000000000001E-2</v>
      </c>
      <c r="T247" s="101">
        <v>0.04</v>
      </c>
      <c r="U247" s="170" t="s">
        <v>1328</v>
      </c>
      <c r="V247" s="167" t="e">
        <f t="shared" si="70"/>
        <v>#DIV/0!</v>
      </c>
      <c r="W247" s="167">
        <f t="shared" si="84"/>
        <v>0.44886363636363641</v>
      </c>
      <c r="X247" s="101" t="e">
        <f t="shared" si="85"/>
        <v>#DIV/0!</v>
      </c>
      <c r="Y247" s="101" t="e">
        <f t="shared" si="86"/>
        <v>#DIV/0!</v>
      </c>
      <c r="Z247" s="101" t="e">
        <f t="shared" si="87"/>
        <v>#DIV/0!</v>
      </c>
      <c r="AA247" s="102" t="e">
        <f t="shared" si="88"/>
        <v>#DIV/0!</v>
      </c>
      <c r="AB247" s="198"/>
      <c r="AC247" s="378"/>
      <c r="AD247" s="375"/>
      <c r="AE247" s="375"/>
      <c r="AI247" s="89">
        <v>1.414E-2</v>
      </c>
    </row>
    <row r="248" spans="1:35" ht="15" customHeight="1" x14ac:dyDescent="0.25">
      <c r="A248" s="98">
        <f>' Cobas assays'!A236</f>
        <v>0</v>
      </c>
      <c r="B248" s="180" t="s">
        <v>1130</v>
      </c>
      <c r="C248" s="99">
        <f>' Cobas assays'!C236</f>
        <v>0</v>
      </c>
      <c r="D248" s="99">
        <f>' Cobas assays'!D236</f>
        <v>0</v>
      </c>
      <c r="E248" s="267">
        <v>0.09</v>
      </c>
      <c r="F248" s="101" t="e">
        <f t="shared" si="69"/>
        <v>#DIV/0!</v>
      </c>
      <c r="G248" s="149" t="e">
        <f t="shared" si="80"/>
        <v>#DIV/0!</v>
      </c>
      <c r="H248" s="99">
        <f>' Cobas assays'!N236</f>
        <v>0</v>
      </c>
      <c r="I248" s="99">
        <f>' Cobas assays'!K236</f>
        <v>0</v>
      </c>
      <c r="J248" s="99">
        <f>' Cobas assays'!L236</f>
        <v>0</v>
      </c>
      <c r="K248" s="99">
        <f>' Cobas assays'!F236</f>
        <v>0</v>
      </c>
      <c r="L248" s="268">
        <v>3.1E-2</v>
      </c>
      <c r="M248" s="170" t="s">
        <v>1357</v>
      </c>
      <c r="N248" s="101" t="e">
        <f t="shared" si="81"/>
        <v>#DIV/0!</v>
      </c>
      <c r="O248" s="149" t="e">
        <f t="shared" si="82"/>
        <v>#DIV/0!</v>
      </c>
      <c r="P248" s="149"/>
      <c r="Q248" s="100" t="e">
        <f t="shared" si="83"/>
        <v>#DIV/0!</v>
      </c>
      <c r="R248" s="266">
        <v>0.20899999999999999</v>
      </c>
      <c r="S248" s="268">
        <v>0.13900000000000001</v>
      </c>
      <c r="T248" s="268">
        <v>3.5000000000000003E-2</v>
      </c>
      <c r="U248" s="170" t="s">
        <v>1357</v>
      </c>
      <c r="V248" s="167" t="e">
        <f t="shared" si="70"/>
        <v>#DIV/0!</v>
      </c>
      <c r="W248" s="167">
        <f t="shared" si="84"/>
        <v>0.66507177033492837</v>
      </c>
      <c r="X248" s="101" t="e">
        <f t="shared" si="85"/>
        <v>#DIV/0!</v>
      </c>
      <c r="Y248" s="101" t="e">
        <f t="shared" si="86"/>
        <v>#DIV/0!</v>
      </c>
      <c r="Z248" s="101" t="e">
        <f t="shared" si="87"/>
        <v>#DIV/0!</v>
      </c>
      <c r="AA248" s="102" t="e">
        <f t="shared" si="88"/>
        <v>#DIV/0!</v>
      </c>
      <c r="AB248" s="198"/>
      <c r="AC248" s="378"/>
      <c r="AD248" s="375"/>
      <c r="AE248" s="375"/>
      <c r="AI248" s="89">
        <v>1.7000000000000001E-2</v>
      </c>
    </row>
    <row r="249" spans="1:35" ht="15" customHeight="1" x14ac:dyDescent="0.25">
      <c r="A249" s="98">
        <f>' Cobas assays'!A237</f>
        <v>0</v>
      </c>
      <c r="B249" s="180" t="s">
        <v>1130</v>
      </c>
      <c r="C249" s="99">
        <f>' Cobas assays'!C237</f>
        <v>0</v>
      </c>
      <c r="D249" s="99">
        <f>' Cobas assays'!D237</f>
        <v>0</v>
      </c>
      <c r="E249" s="267">
        <v>0.09</v>
      </c>
      <c r="F249" s="101" t="e">
        <f t="shared" si="69"/>
        <v>#DIV/0!</v>
      </c>
      <c r="G249" s="149" t="e">
        <f t="shared" si="80"/>
        <v>#DIV/0!</v>
      </c>
      <c r="H249" s="99">
        <f>' Cobas assays'!N237</f>
        <v>0</v>
      </c>
      <c r="I249" s="99">
        <f>' Cobas assays'!K237</f>
        <v>0</v>
      </c>
      <c r="J249" s="99">
        <f>' Cobas assays'!L237</f>
        <v>0</v>
      </c>
      <c r="K249" s="99">
        <f>' Cobas assays'!F237</f>
        <v>0</v>
      </c>
      <c r="L249" s="268">
        <v>3.1E-2</v>
      </c>
      <c r="M249" s="170" t="s">
        <v>1357</v>
      </c>
      <c r="N249" s="101" t="e">
        <f t="shared" si="81"/>
        <v>#DIV/0!</v>
      </c>
      <c r="O249" s="149" t="e">
        <f t="shared" si="82"/>
        <v>#DIV/0!</v>
      </c>
      <c r="P249" s="149"/>
      <c r="Q249" s="100" t="e">
        <f t="shared" si="83"/>
        <v>#DIV/0!</v>
      </c>
      <c r="R249" s="266">
        <v>0.20899999999999999</v>
      </c>
      <c r="S249" s="268">
        <v>0.13900000000000001</v>
      </c>
      <c r="T249" s="268">
        <v>3.5000000000000003E-2</v>
      </c>
      <c r="U249" s="170" t="s">
        <v>1357</v>
      </c>
      <c r="V249" s="167" t="e">
        <f t="shared" si="70"/>
        <v>#DIV/0!</v>
      </c>
      <c r="W249" s="167">
        <f t="shared" si="84"/>
        <v>0.66507177033492837</v>
      </c>
      <c r="X249" s="101" t="e">
        <f t="shared" si="85"/>
        <v>#DIV/0!</v>
      </c>
      <c r="Y249" s="101" t="e">
        <f t="shared" si="86"/>
        <v>#DIV/0!</v>
      </c>
      <c r="Z249" s="101" t="e">
        <f t="shared" si="87"/>
        <v>#DIV/0!</v>
      </c>
      <c r="AA249" s="102" t="e">
        <f t="shared" si="88"/>
        <v>#DIV/0!</v>
      </c>
      <c r="AB249" s="198"/>
      <c r="AC249" s="378"/>
      <c r="AD249" s="375"/>
      <c r="AE249" s="375"/>
      <c r="AI249" s="89">
        <v>1.7919999999999998E-2</v>
      </c>
    </row>
    <row r="250" spans="1:35" ht="15" customHeight="1" x14ac:dyDescent="0.25">
      <c r="A250" s="98">
        <f>' Cobas assays'!A238</f>
        <v>0</v>
      </c>
      <c r="B250" s="180" t="s">
        <v>1130</v>
      </c>
      <c r="C250" s="99">
        <f>' Cobas assays'!C238</f>
        <v>0</v>
      </c>
      <c r="D250" s="99">
        <f>' Cobas assays'!D238</f>
        <v>0</v>
      </c>
      <c r="E250" s="267">
        <v>0.09</v>
      </c>
      <c r="F250" s="101" t="e">
        <f t="shared" si="69"/>
        <v>#DIV/0!</v>
      </c>
      <c r="G250" s="149" t="e">
        <f t="shared" si="80"/>
        <v>#DIV/0!</v>
      </c>
      <c r="H250" s="99">
        <f>' Cobas assays'!N238</f>
        <v>0</v>
      </c>
      <c r="I250" s="99">
        <f>' Cobas assays'!K238</f>
        <v>0</v>
      </c>
      <c r="J250" s="99">
        <f>' Cobas assays'!L238</f>
        <v>0</v>
      </c>
      <c r="K250" s="99">
        <f>' Cobas assays'!F238</f>
        <v>0</v>
      </c>
      <c r="L250" s="268">
        <v>3.1E-2</v>
      </c>
      <c r="M250" s="170" t="s">
        <v>1357</v>
      </c>
      <c r="N250" s="101" t="e">
        <f t="shared" si="81"/>
        <v>#DIV/0!</v>
      </c>
      <c r="O250" s="149" t="e">
        <f t="shared" si="82"/>
        <v>#DIV/0!</v>
      </c>
      <c r="P250" s="149"/>
      <c r="Q250" s="100" t="e">
        <f t="shared" si="83"/>
        <v>#DIV/0!</v>
      </c>
      <c r="R250" s="266">
        <v>0.20899999999999999</v>
      </c>
      <c r="S250" s="268">
        <v>0.13900000000000001</v>
      </c>
      <c r="T250" s="268">
        <v>3.5000000000000003E-2</v>
      </c>
      <c r="U250" s="170" t="s">
        <v>1357</v>
      </c>
      <c r="V250" s="167" t="e">
        <f t="shared" si="70"/>
        <v>#DIV/0!</v>
      </c>
      <c r="W250" s="167">
        <f t="shared" si="84"/>
        <v>0.66507177033492837</v>
      </c>
      <c r="X250" s="101" t="e">
        <f t="shared" si="85"/>
        <v>#DIV/0!</v>
      </c>
      <c r="Y250" s="101" t="e">
        <f t="shared" si="86"/>
        <v>#DIV/0!</v>
      </c>
      <c r="Z250" s="101" t="e">
        <f t="shared" si="87"/>
        <v>#DIV/0!</v>
      </c>
      <c r="AA250" s="102" t="e">
        <f t="shared" si="88"/>
        <v>#DIV/0!</v>
      </c>
      <c r="AB250" s="198"/>
      <c r="AC250" s="378"/>
      <c r="AD250" s="375"/>
      <c r="AE250" s="375"/>
      <c r="AI250" s="89">
        <v>1.9869999999999999E-2</v>
      </c>
    </row>
    <row r="251" spans="1:35" ht="15" customHeight="1" x14ac:dyDescent="0.25">
      <c r="A251" s="98">
        <f>' Cobas assays'!A239</f>
        <v>0</v>
      </c>
      <c r="B251" s="180" t="s">
        <v>1130</v>
      </c>
      <c r="C251" s="99">
        <f>' Cobas assays'!C239</f>
        <v>0</v>
      </c>
      <c r="D251" s="99">
        <f>' Cobas assays'!D239</f>
        <v>0</v>
      </c>
      <c r="E251" s="267">
        <v>0.09</v>
      </c>
      <c r="F251" s="101" t="e">
        <f t="shared" si="69"/>
        <v>#DIV/0!</v>
      </c>
      <c r="G251" s="149" t="e">
        <f t="shared" si="80"/>
        <v>#DIV/0!</v>
      </c>
      <c r="H251" s="99">
        <f>' Cobas assays'!N239</f>
        <v>0</v>
      </c>
      <c r="I251" s="99">
        <f>' Cobas assays'!K239</f>
        <v>0</v>
      </c>
      <c r="J251" s="99">
        <f>' Cobas assays'!L239</f>
        <v>0</v>
      </c>
      <c r="K251" s="99">
        <f>' Cobas assays'!F239</f>
        <v>0</v>
      </c>
      <c r="L251" s="268">
        <v>3.1E-2</v>
      </c>
      <c r="M251" s="170" t="s">
        <v>1357</v>
      </c>
      <c r="N251" s="101" t="e">
        <f t="shared" si="81"/>
        <v>#DIV/0!</v>
      </c>
      <c r="O251" s="149" t="e">
        <f t="shared" si="82"/>
        <v>#DIV/0!</v>
      </c>
      <c r="P251" s="149"/>
      <c r="Q251" s="100" t="e">
        <f t="shared" si="83"/>
        <v>#DIV/0!</v>
      </c>
      <c r="R251" s="266">
        <v>0.20899999999999999</v>
      </c>
      <c r="S251" s="268">
        <v>0.13900000000000001</v>
      </c>
      <c r="T251" s="268">
        <v>3.5000000000000003E-2</v>
      </c>
      <c r="U251" s="170" t="s">
        <v>1357</v>
      </c>
      <c r="V251" s="167" t="e">
        <f t="shared" si="70"/>
        <v>#DIV/0!</v>
      </c>
      <c r="W251" s="167">
        <f t="shared" si="84"/>
        <v>0.66507177033492837</v>
      </c>
      <c r="X251" s="101" t="e">
        <f t="shared" si="85"/>
        <v>#DIV/0!</v>
      </c>
      <c r="Y251" s="101" t="e">
        <f t="shared" si="86"/>
        <v>#DIV/0!</v>
      </c>
      <c r="Z251" s="101" t="e">
        <f t="shared" si="87"/>
        <v>#DIV/0!</v>
      </c>
      <c r="AA251" s="102" t="e">
        <f t="shared" si="88"/>
        <v>#DIV/0!</v>
      </c>
      <c r="AB251" s="198"/>
      <c r="AC251" s="378"/>
      <c r="AD251" s="375"/>
      <c r="AE251" s="375"/>
      <c r="AI251" s="89">
        <v>2.8889999999999999E-2</v>
      </c>
    </row>
    <row r="252" spans="1:35" ht="15" customHeight="1" x14ac:dyDescent="0.25">
      <c r="A252" s="98">
        <f>' Cobas assays'!A240</f>
        <v>0</v>
      </c>
      <c r="B252" s="180" t="s">
        <v>1189</v>
      </c>
      <c r="C252" s="99">
        <f>' Cobas assays'!C240</f>
        <v>0</v>
      </c>
      <c r="D252" s="99">
        <f>' Cobas assays'!D240</f>
        <v>0</v>
      </c>
      <c r="E252" s="178">
        <v>0.11</v>
      </c>
      <c r="F252" s="101" t="e">
        <f t="shared" si="69"/>
        <v>#DIV/0!</v>
      </c>
      <c r="G252" s="149" t="e">
        <f t="shared" si="80"/>
        <v>#DIV/0!</v>
      </c>
      <c r="H252" s="99">
        <f>' Cobas assays'!N240</f>
        <v>0</v>
      </c>
      <c r="I252" s="99">
        <f>' Cobas assays'!K240</f>
        <v>0</v>
      </c>
      <c r="J252" s="99">
        <f>' Cobas assays'!L240</f>
        <v>0</v>
      </c>
      <c r="K252" s="99">
        <f>' Cobas assays'!F240</f>
        <v>0</v>
      </c>
      <c r="L252" s="101">
        <v>2.8000000000000001E-2</v>
      </c>
      <c r="M252" s="170" t="s">
        <v>1322</v>
      </c>
      <c r="N252" s="101" t="e">
        <f t="shared" si="81"/>
        <v>#DIV/0!</v>
      </c>
      <c r="O252" s="149" t="e">
        <f t="shared" si="82"/>
        <v>#DIV/0!</v>
      </c>
      <c r="P252" s="149"/>
      <c r="Q252" s="100" t="e">
        <f t="shared" si="83"/>
        <v>#DIV/0!</v>
      </c>
      <c r="R252" s="100">
        <v>0.187</v>
      </c>
      <c r="S252" s="101">
        <v>0.121</v>
      </c>
      <c r="T252" s="101">
        <v>0.03</v>
      </c>
      <c r="U252" s="170" t="s">
        <v>1322</v>
      </c>
      <c r="V252" s="167" t="e">
        <f t="shared" si="70"/>
        <v>#DIV/0!</v>
      </c>
      <c r="W252" s="167">
        <f t="shared" si="84"/>
        <v>0.6470588235294118</v>
      </c>
      <c r="X252" s="101" t="e">
        <f t="shared" si="85"/>
        <v>#DIV/0!</v>
      </c>
      <c r="Y252" s="101" t="e">
        <f t="shared" si="86"/>
        <v>#DIV/0!</v>
      </c>
      <c r="Z252" s="101" t="e">
        <f t="shared" si="87"/>
        <v>#DIV/0!</v>
      </c>
      <c r="AA252" s="102" t="e">
        <f t="shared" si="88"/>
        <v>#DIV/0!</v>
      </c>
      <c r="AB252" s="198"/>
      <c r="AC252" s="378"/>
      <c r="AD252" s="375"/>
      <c r="AE252" s="375"/>
      <c r="AI252" s="89">
        <v>2.5669999999999998E-2</v>
      </c>
    </row>
    <row r="253" spans="1:35" ht="15" customHeight="1" x14ac:dyDescent="0.25">
      <c r="A253" s="98">
        <f>' Cobas assays'!A241</f>
        <v>0</v>
      </c>
      <c r="B253" s="180" t="s">
        <v>1189</v>
      </c>
      <c r="C253" s="99">
        <f>' Cobas assays'!C241</f>
        <v>0</v>
      </c>
      <c r="D253" s="99">
        <f>' Cobas assays'!D241</f>
        <v>0</v>
      </c>
      <c r="E253" s="178">
        <v>0.11</v>
      </c>
      <c r="F253" s="101" t="e">
        <f t="shared" si="69"/>
        <v>#DIV/0!</v>
      </c>
      <c r="G253" s="149" t="e">
        <f t="shared" si="80"/>
        <v>#DIV/0!</v>
      </c>
      <c r="H253" s="99">
        <f>' Cobas assays'!N241</f>
        <v>0</v>
      </c>
      <c r="I253" s="99">
        <f>' Cobas assays'!K241</f>
        <v>0</v>
      </c>
      <c r="J253" s="99">
        <f>' Cobas assays'!L241</f>
        <v>0</v>
      </c>
      <c r="K253" s="99">
        <f>' Cobas assays'!F241</f>
        <v>0</v>
      </c>
      <c r="L253" s="101">
        <v>2.8000000000000001E-2</v>
      </c>
      <c r="M253" s="170" t="s">
        <v>1322</v>
      </c>
      <c r="N253" s="101" t="e">
        <f t="shared" si="81"/>
        <v>#DIV/0!</v>
      </c>
      <c r="O253" s="149" t="e">
        <f t="shared" si="82"/>
        <v>#DIV/0!</v>
      </c>
      <c r="P253" s="149"/>
      <c r="Q253" s="100" t="e">
        <f t="shared" si="83"/>
        <v>#DIV/0!</v>
      </c>
      <c r="R253" s="100">
        <v>0.187</v>
      </c>
      <c r="S253" s="101">
        <v>0.121</v>
      </c>
      <c r="T253" s="101">
        <v>0.03</v>
      </c>
      <c r="U253" s="170" t="s">
        <v>1322</v>
      </c>
      <c r="V253" s="167" t="e">
        <f t="shared" si="70"/>
        <v>#DIV/0!</v>
      </c>
      <c r="W253" s="167">
        <f t="shared" si="84"/>
        <v>0.6470588235294118</v>
      </c>
      <c r="X253" s="101" t="e">
        <f t="shared" si="85"/>
        <v>#DIV/0!</v>
      </c>
      <c r="Y253" s="101" t="e">
        <f t="shared" si="86"/>
        <v>#DIV/0!</v>
      </c>
      <c r="Z253" s="101" t="e">
        <f t="shared" si="87"/>
        <v>#DIV/0!</v>
      </c>
      <c r="AA253" s="102" t="e">
        <f t="shared" si="88"/>
        <v>#DIV/0!</v>
      </c>
      <c r="AB253" s="198"/>
      <c r="AC253" s="378"/>
      <c r="AD253" s="375"/>
      <c r="AE253" s="375"/>
      <c r="AI253" s="89">
        <v>1.5429999999999999E-2</v>
      </c>
    </row>
    <row r="254" spans="1:35" ht="15" customHeight="1" x14ac:dyDescent="0.25">
      <c r="A254" s="98">
        <f>' Cobas assays'!A242</f>
        <v>0</v>
      </c>
      <c r="B254" s="180" t="s">
        <v>1126</v>
      </c>
      <c r="C254" s="99">
        <f>' Cobas assays'!C242</f>
        <v>0</v>
      </c>
      <c r="D254" s="99">
        <f>' Cobas assays'!D242</f>
        <v>0</v>
      </c>
      <c r="E254" s="267">
        <v>0.17</v>
      </c>
      <c r="F254" s="101" t="e">
        <f t="shared" si="69"/>
        <v>#DIV/0!</v>
      </c>
      <c r="G254" s="149" t="e">
        <f t="shared" si="80"/>
        <v>#DIV/0!</v>
      </c>
      <c r="H254" s="99">
        <f>' Cobas assays'!N242</f>
        <v>0</v>
      </c>
      <c r="I254" s="99">
        <f>' Cobas assays'!K242</f>
        <v>0</v>
      </c>
      <c r="J254" s="99">
        <f>' Cobas assays'!L242</f>
        <v>0</v>
      </c>
      <c r="K254" s="99">
        <f>' Cobas assays'!F242</f>
        <v>0</v>
      </c>
      <c r="L254" s="268">
        <v>8.8999999999999996E-2</v>
      </c>
      <c r="M254" s="170" t="s">
        <v>1353</v>
      </c>
      <c r="N254" s="101" t="e">
        <f t="shared" si="81"/>
        <v>#DIV/0!</v>
      </c>
      <c r="O254" s="149" t="e">
        <f t="shared" si="82"/>
        <v>#DIV/0!</v>
      </c>
      <c r="P254" s="149"/>
      <c r="Q254" s="100" t="e">
        <f t="shared" si="83"/>
        <v>#DIV/0!</v>
      </c>
      <c r="R254" s="266">
        <v>0.224</v>
      </c>
      <c r="S254" s="268">
        <v>8.2000000000000003E-2</v>
      </c>
      <c r="T254" s="268">
        <v>6.2E-2</v>
      </c>
      <c r="U254" s="170" t="s">
        <v>1353</v>
      </c>
      <c r="V254" s="167" t="e">
        <f t="shared" si="70"/>
        <v>#DIV/0!</v>
      </c>
      <c r="W254" s="167">
        <f t="shared" si="84"/>
        <v>0.3660714285714286</v>
      </c>
      <c r="X254" s="101" t="e">
        <f t="shared" si="85"/>
        <v>#DIV/0!</v>
      </c>
      <c r="Y254" s="101" t="e">
        <f t="shared" si="86"/>
        <v>#DIV/0!</v>
      </c>
      <c r="Z254" s="101" t="e">
        <f t="shared" si="87"/>
        <v>#DIV/0!</v>
      </c>
      <c r="AA254" s="102" t="e">
        <f t="shared" si="88"/>
        <v>#DIV/0!</v>
      </c>
      <c r="AB254" s="198"/>
      <c r="AC254" s="378"/>
      <c r="AD254" s="375"/>
      <c r="AE254" s="375"/>
      <c r="AI254" s="89">
        <v>1.7389999999999999E-2</v>
      </c>
    </row>
    <row r="255" spans="1:35" s="105" customFormat="1" ht="16.5" customHeight="1" x14ac:dyDescent="0.25">
      <c r="A255" s="98">
        <f>' Cobas assays'!A243</f>
        <v>0</v>
      </c>
      <c r="B255" s="180" t="s">
        <v>1126</v>
      </c>
      <c r="C255" s="99">
        <f>' Cobas assays'!C243</f>
        <v>0</v>
      </c>
      <c r="D255" s="99">
        <f>' Cobas assays'!D243</f>
        <v>0</v>
      </c>
      <c r="E255" s="267">
        <v>0.17</v>
      </c>
      <c r="F255" s="101" t="e">
        <f t="shared" si="69"/>
        <v>#DIV/0!</v>
      </c>
      <c r="G255" s="149" t="e">
        <f t="shared" si="80"/>
        <v>#DIV/0!</v>
      </c>
      <c r="H255" s="99">
        <f>' Cobas assays'!N243</f>
        <v>0</v>
      </c>
      <c r="I255" s="99">
        <f>' Cobas assays'!K243</f>
        <v>0</v>
      </c>
      <c r="J255" s="99">
        <f>' Cobas assays'!L243</f>
        <v>0</v>
      </c>
      <c r="K255" s="99">
        <f>' Cobas assays'!F243</f>
        <v>0</v>
      </c>
      <c r="L255" s="268">
        <v>8.8999999999999996E-2</v>
      </c>
      <c r="M255" s="170" t="s">
        <v>1353</v>
      </c>
      <c r="N255" s="101" t="e">
        <f t="shared" si="81"/>
        <v>#DIV/0!</v>
      </c>
      <c r="O255" s="149" t="e">
        <f t="shared" si="82"/>
        <v>#DIV/0!</v>
      </c>
      <c r="P255" s="149"/>
      <c r="Q255" s="100" t="e">
        <f t="shared" si="83"/>
        <v>#DIV/0!</v>
      </c>
      <c r="R255" s="266">
        <v>0.224</v>
      </c>
      <c r="S255" s="268">
        <v>8.2000000000000003E-2</v>
      </c>
      <c r="T255" s="268">
        <v>6.2E-2</v>
      </c>
      <c r="U255" s="170" t="s">
        <v>1353</v>
      </c>
      <c r="V255" s="167" t="e">
        <f t="shared" si="70"/>
        <v>#DIV/0!</v>
      </c>
      <c r="W255" s="167">
        <f t="shared" si="84"/>
        <v>0.3660714285714286</v>
      </c>
      <c r="X255" s="101" t="e">
        <f t="shared" si="85"/>
        <v>#DIV/0!</v>
      </c>
      <c r="Y255" s="101" t="e">
        <f t="shared" si="86"/>
        <v>#DIV/0!</v>
      </c>
      <c r="Z255" s="101" t="e">
        <f t="shared" si="87"/>
        <v>#DIV/0!</v>
      </c>
      <c r="AA255" s="102" t="e">
        <f t="shared" si="88"/>
        <v>#DIV/0!</v>
      </c>
      <c r="AB255" s="198"/>
      <c r="AC255" s="378"/>
      <c r="AD255" s="375"/>
      <c r="AE255" s="375"/>
      <c r="AI255" s="105">
        <v>2.623E-2</v>
      </c>
    </row>
    <row r="256" spans="1:35" s="105" customFormat="1" ht="15" customHeight="1" x14ac:dyDescent="0.25">
      <c r="A256" s="98">
        <f>' Cobas assays'!A244</f>
        <v>0</v>
      </c>
      <c r="B256" s="180" t="s">
        <v>1126</v>
      </c>
      <c r="C256" s="99">
        <f>' Cobas assays'!C244</f>
        <v>0</v>
      </c>
      <c r="D256" s="99">
        <f>' Cobas assays'!D244</f>
        <v>0</v>
      </c>
      <c r="E256" s="267">
        <v>0.17</v>
      </c>
      <c r="F256" s="101" t="e">
        <f t="shared" si="69"/>
        <v>#DIV/0!</v>
      </c>
      <c r="G256" s="149" t="e">
        <f t="shared" si="80"/>
        <v>#DIV/0!</v>
      </c>
      <c r="H256" s="99">
        <f>' Cobas assays'!N244</f>
        <v>0</v>
      </c>
      <c r="I256" s="99">
        <f>' Cobas assays'!K244</f>
        <v>0</v>
      </c>
      <c r="J256" s="99">
        <f>' Cobas assays'!L244</f>
        <v>0</v>
      </c>
      <c r="K256" s="99">
        <f>' Cobas assays'!F244</f>
        <v>0</v>
      </c>
      <c r="L256" s="268">
        <v>8.8999999999999996E-2</v>
      </c>
      <c r="M256" s="170" t="s">
        <v>1353</v>
      </c>
      <c r="N256" s="101" t="e">
        <f t="shared" si="81"/>
        <v>#DIV/0!</v>
      </c>
      <c r="O256" s="149" t="e">
        <f t="shared" si="82"/>
        <v>#DIV/0!</v>
      </c>
      <c r="P256" s="149"/>
      <c r="Q256" s="100" t="e">
        <f t="shared" si="83"/>
        <v>#DIV/0!</v>
      </c>
      <c r="R256" s="266">
        <v>0.224</v>
      </c>
      <c r="S256" s="268">
        <v>8.2000000000000003E-2</v>
      </c>
      <c r="T256" s="268">
        <v>6.2E-2</v>
      </c>
      <c r="U256" s="170" t="s">
        <v>1353</v>
      </c>
      <c r="V256" s="167" t="e">
        <f t="shared" si="70"/>
        <v>#DIV/0!</v>
      </c>
      <c r="W256" s="167">
        <f t="shared" si="84"/>
        <v>0.3660714285714286</v>
      </c>
      <c r="X256" s="101" t="e">
        <f t="shared" si="85"/>
        <v>#DIV/0!</v>
      </c>
      <c r="Y256" s="101" t="e">
        <f t="shared" si="86"/>
        <v>#DIV/0!</v>
      </c>
      <c r="Z256" s="101" t="e">
        <f t="shared" si="87"/>
        <v>#DIV/0!</v>
      </c>
      <c r="AA256" s="102" t="e">
        <f t="shared" si="88"/>
        <v>#DIV/0!</v>
      </c>
      <c r="AB256" s="198"/>
      <c r="AC256" s="378"/>
      <c r="AD256" s="375"/>
      <c r="AE256" s="375"/>
      <c r="AI256" s="105">
        <v>2.0029999999999999E-2</v>
      </c>
    </row>
    <row r="257" spans="1:35" s="105" customFormat="1" ht="15" customHeight="1" x14ac:dyDescent="0.25">
      <c r="A257" s="98">
        <f>' Cobas assays'!A245</f>
        <v>0</v>
      </c>
      <c r="B257" s="180" t="s">
        <v>1126</v>
      </c>
      <c r="C257" s="99">
        <f>' Cobas assays'!C245</f>
        <v>0</v>
      </c>
      <c r="D257" s="99">
        <f>' Cobas assays'!D245</f>
        <v>0</v>
      </c>
      <c r="E257" s="267">
        <v>0.17</v>
      </c>
      <c r="F257" s="101" t="e">
        <f t="shared" si="69"/>
        <v>#DIV/0!</v>
      </c>
      <c r="G257" s="149" t="e">
        <f t="shared" si="80"/>
        <v>#DIV/0!</v>
      </c>
      <c r="H257" s="99">
        <f>' Cobas assays'!N245</f>
        <v>0</v>
      </c>
      <c r="I257" s="99">
        <f>' Cobas assays'!K245</f>
        <v>0</v>
      </c>
      <c r="J257" s="99">
        <f>' Cobas assays'!L245</f>
        <v>0</v>
      </c>
      <c r="K257" s="99">
        <f>' Cobas assays'!F245</f>
        <v>0</v>
      </c>
      <c r="L257" s="268">
        <v>8.8999999999999996E-2</v>
      </c>
      <c r="M257" s="170" t="s">
        <v>1353</v>
      </c>
      <c r="N257" s="101" t="e">
        <f t="shared" si="81"/>
        <v>#DIV/0!</v>
      </c>
      <c r="O257" s="149" t="e">
        <f t="shared" si="82"/>
        <v>#DIV/0!</v>
      </c>
      <c r="P257" s="149"/>
      <c r="Q257" s="100" t="e">
        <f t="shared" si="83"/>
        <v>#DIV/0!</v>
      </c>
      <c r="R257" s="266">
        <v>0.224</v>
      </c>
      <c r="S257" s="268">
        <v>8.2000000000000003E-2</v>
      </c>
      <c r="T257" s="268">
        <v>6.2E-2</v>
      </c>
      <c r="U257" s="170" t="s">
        <v>1353</v>
      </c>
      <c r="V257" s="167" t="e">
        <f t="shared" si="70"/>
        <v>#DIV/0!</v>
      </c>
      <c r="W257" s="167">
        <f t="shared" si="84"/>
        <v>0.3660714285714286</v>
      </c>
      <c r="X257" s="101" t="e">
        <f t="shared" si="85"/>
        <v>#DIV/0!</v>
      </c>
      <c r="Y257" s="101" t="e">
        <f t="shared" si="86"/>
        <v>#DIV/0!</v>
      </c>
      <c r="Z257" s="101" t="e">
        <f t="shared" si="87"/>
        <v>#DIV/0!</v>
      </c>
      <c r="AA257" s="102" t="e">
        <f t="shared" si="88"/>
        <v>#DIV/0!</v>
      </c>
      <c r="AB257" s="198"/>
      <c r="AC257" s="378"/>
      <c r="AD257" s="375"/>
      <c r="AE257" s="375"/>
      <c r="AI257" s="105">
        <v>3.8240000000000003E-2</v>
      </c>
    </row>
    <row r="258" spans="1:35" s="105" customFormat="1" ht="15" customHeight="1" x14ac:dyDescent="0.25">
      <c r="A258" s="98">
        <f>' Cobas assays'!A246</f>
        <v>0</v>
      </c>
      <c r="B258" s="200" t="s">
        <v>1195</v>
      </c>
      <c r="C258" s="99">
        <f>' Cobas assays'!C246</f>
        <v>0</v>
      </c>
      <c r="D258" s="99">
        <f>' Cobas assays'!D246</f>
        <v>0</v>
      </c>
      <c r="E258" s="178">
        <v>9.7000000000000003E-2</v>
      </c>
      <c r="F258" s="101" t="e">
        <f t="shared" si="69"/>
        <v>#DIV/0!</v>
      </c>
      <c r="G258" s="149" t="e">
        <f t="shared" si="80"/>
        <v>#DIV/0!</v>
      </c>
      <c r="H258" s="99">
        <f>' Cobas assays'!N246</f>
        <v>0</v>
      </c>
      <c r="I258" s="99">
        <f>' Cobas assays'!K246</f>
        <v>0</v>
      </c>
      <c r="J258" s="99">
        <f>' Cobas assays'!L246</f>
        <v>0</v>
      </c>
      <c r="K258" s="99">
        <f>' Cobas assays'!F246</f>
        <v>0</v>
      </c>
      <c r="L258" s="101">
        <v>4.9000000000000002E-2</v>
      </c>
      <c r="M258" s="170" t="s">
        <v>1328</v>
      </c>
      <c r="N258" s="101" t="e">
        <f t="shared" si="81"/>
        <v>#DIV/0!</v>
      </c>
      <c r="O258" s="149" t="e">
        <f t="shared" si="82"/>
        <v>#DIV/0!</v>
      </c>
      <c r="P258" s="149"/>
      <c r="Q258" s="100" t="e">
        <f t="shared" si="83"/>
        <v>#DIV/0!</v>
      </c>
      <c r="R258" s="100">
        <v>0.17499999999999999</v>
      </c>
      <c r="S258" s="101">
        <v>8.5999999999999993E-2</v>
      </c>
      <c r="T258" s="101">
        <v>4.2999999999999997E-2</v>
      </c>
      <c r="U258" s="170" t="s">
        <v>1328</v>
      </c>
      <c r="V258" s="167" t="e">
        <f t="shared" si="70"/>
        <v>#DIV/0!</v>
      </c>
      <c r="W258" s="167">
        <f t="shared" si="84"/>
        <v>0.49142857142857144</v>
      </c>
      <c r="X258" s="101" t="e">
        <f t="shared" si="85"/>
        <v>#DIV/0!</v>
      </c>
      <c r="Y258" s="101" t="e">
        <f t="shared" si="86"/>
        <v>#DIV/0!</v>
      </c>
      <c r="Z258" s="101" t="e">
        <f t="shared" si="87"/>
        <v>#DIV/0!</v>
      </c>
      <c r="AA258" s="102" t="e">
        <f t="shared" si="88"/>
        <v>#DIV/0!</v>
      </c>
      <c r="AB258" s="198"/>
      <c r="AC258" s="378"/>
      <c r="AD258" s="375"/>
      <c r="AE258" s="375"/>
      <c r="AI258" s="105">
        <v>1.9650000000000001E-2</v>
      </c>
    </row>
    <row r="259" spans="1:35" s="105" customFormat="1" ht="15" customHeight="1" x14ac:dyDescent="0.25">
      <c r="A259" s="98">
        <f>' Cobas assays'!A247</f>
        <v>0</v>
      </c>
      <c r="B259" s="269" t="s">
        <v>1195</v>
      </c>
      <c r="C259" s="99">
        <f>' Cobas assays'!C247</f>
        <v>0</v>
      </c>
      <c r="D259" s="99">
        <f>' Cobas assays'!D247</f>
        <v>0</v>
      </c>
      <c r="E259" s="178">
        <v>9.7000000000000003E-2</v>
      </c>
      <c r="F259" s="101" t="e">
        <f t="shared" si="69"/>
        <v>#DIV/0!</v>
      </c>
      <c r="G259" s="149" t="e">
        <f t="shared" si="80"/>
        <v>#DIV/0!</v>
      </c>
      <c r="H259" s="99">
        <f>' Cobas assays'!N247</f>
        <v>0</v>
      </c>
      <c r="I259" s="99">
        <f>' Cobas assays'!K247</f>
        <v>0</v>
      </c>
      <c r="J259" s="99">
        <f>' Cobas assays'!L247</f>
        <v>0</v>
      </c>
      <c r="K259" s="99">
        <f>' Cobas assays'!F247</f>
        <v>0</v>
      </c>
      <c r="L259" s="101">
        <v>4.9000000000000002E-2</v>
      </c>
      <c r="M259" s="170" t="s">
        <v>1328</v>
      </c>
      <c r="N259" s="101" t="e">
        <f t="shared" si="81"/>
        <v>#DIV/0!</v>
      </c>
      <c r="O259" s="149" t="e">
        <f t="shared" si="82"/>
        <v>#DIV/0!</v>
      </c>
      <c r="P259" s="149"/>
      <c r="Q259" s="100" t="e">
        <f t="shared" si="83"/>
        <v>#DIV/0!</v>
      </c>
      <c r="R259" s="100">
        <v>0.17499999999999999</v>
      </c>
      <c r="S259" s="101">
        <v>8.5999999999999993E-2</v>
      </c>
      <c r="T259" s="101">
        <v>4.2999999999999997E-2</v>
      </c>
      <c r="U259" s="170" t="s">
        <v>1328</v>
      </c>
      <c r="V259" s="167" t="e">
        <f t="shared" si="70"/>
        <v>#DIV/0!</v>
      </c>
      <c r="W259" s="167">
        <f t="shared" si="84"/>
        <v>0.49142857142857144</v>
      </c>
      <c r="X259" s="101" t="e">
        <f t="shared" si="85"/>
        <v>#DIV/0!</v>
      </c>
      <c r="Y259" s="101" t="e">
        <f t="shared" si="86"/>
        <v>#DIV/0!</v>
      </c>
      <c r="Z259" s="101" t="e">
        <f t="shared" si="87"/>
        <v>#DIV/0!</v>
      </c>
      <c r="AA259" s="102" t="e">
        <f t="shared" si="88"/>
        <v>#DIV/0!</v>
      </c>
      <c r="AB259" s="198"/>
      <c r="AC259" s="378"/>
      <c r="AD259" s="375"/>
      <c r="AE259" s="375"/>
      <c r="AI259" s="105">
        <v>2.3539999999999998E-2</v>
      </c>
    </row>
    <row r="260" spans="1:35" ht="15" customHeight="1" x14ac:dyDescent="0.25">
      <c r="A260" s="98">
        <f>' Cobas assays'!A248</f>
        <v>0</v>
      </c>
      <c r="B260" s="180" t="s">
        <v>1191</v>
      </c>
      <c r="C260" s="99">
        <f>' Cobas assays'!C248</f>
        <v>0</v>
      </c>
      <c r="D260" s="99">
        <f>' Cobas assays'!D248</f>
        <v>0</v>
      </c>
      <c r="E260" s="178">
        <v>0.02</v>
      </c>
      <c r="F260" s="101" t="e">
        <f t="shared" si="69"/>
        <v>#DIV/0!</v>
      </c>
      <c r="G260" s="149" t="e">
        <f t="shared" si="80"/>
        <v>#DIV/0!</v>
      </c>
      <c r="H260" s="99">
        <f>' Cobas assays'!N248</f>
        <v>0</v>
      </c>
      <c r="I260" s="99">
        <f>' Cobas assays'!K248</f>
        <v>0</v>
      </c>
      <c r="J260" s="99">
        <f>' Cobas assays'!L248</f>
        <v>0</v>
      </c>
      <c r="K260" s="99">
        <f>' Cobas assays'!F248</f>
        <v>0</v>
      </c>
      <c r="L260" s="101">
        <v>8.1000000000000003E-2</v>
      </c>
      <c r="M260" s="170" t="s">
        <v>1322</v>
      </c>
      <c r="N260" s="101" t="e">
        <f t="shared" si="81"/>
        <v>#DIV/0!</v>
      </c>
      <c r="O260" s="149" t="e">
        <f t="shared" si="82"/>
        <v>#DIV/0!</v>
      </c>
      <c r="P260" s="149"/>
      <c r="Q260" s="100" t="e">
        <f t="shared" si="83"/>
        <v>#DIV/0!</v>
      </c>
      <c r="R260" s="100">
        <v>0.57899999999999996</v>
      </c>
      <c r="S260" s="101">
        <v>0.28299999999999997</v>
      </c>
      <c r="T260" s="101">
        <v>0.17100000000000001</v>
      </c>
      <c r="U260" s="170" t="s">
        <v>1322</v>
      </c>
      <c r="V260" s="167" t="e">
        <f t="shared" si="70"/>
        <v>#DIV/0!</v>
      </c>
      <c r="W260" s="167">
        <f t="shared" si="84"/>
        <v>0.48877374784110533</v>
      </c>
      <c r="X260" s="101" t="e">
        <f t="shared" si="85"/>
        <v>#DIV/0!</v>
      </c>
      <c r="Y260" s="101" t="e">
        <f t="shared" si="86"/>
        <v>#DIV/0!</v>
      </c>
      <c r="Z260" s="101" t="e">
        <f t="shared" si="87"/>
        <v>#DIV/0!</v>
      </c>
      <c r="AA260" s="102" t="e">
        <f t="shared" si="88"/>
        <v>#DIV/0!</v>
      </c>
      <c r="AB260" s="198"/>
      <c r="AC260" s="378"/>
      <c r="AD260" s="375"/>
      <c r="AE260" s="375"/>
      <c r="AI260" s="89">
        <v>4.2849999999999999E-2</v>
      </c>
    </row>
    <row r="261" spans="1:35" ht="15" customHeight="1" x14ac:dyDescent="0.25">
      <c r="A261" s="98">
        <f>' Cobas assays'!A249</f>
        <v>0</v>
      </c>
      <c r="B261" s="180" t="s">
        <v>1191</v>
      </c>
      <c r="C261" s="99">
        <f>' Cobas assays'!C249</f>
        <v>0</v>
      </c>
      <c r="D261" s="99">
        <f>' Cobas assays'!D249</f>
        <v>0</v>
      </c>
      <c r="E261" s="178">
        <v>0.02</v>
      </c>
      <c r="F261" s="101" t="e">
        <f t="shared" si="69"/>
        <v>#DIV/0!</v>
      </c>
      <c r="G261" s="149" t="e">
        <f t="shared" si="80"/>
        <v>#DIV/0!</v>
      </c>
      <c r="H261" s="99">
        <f>' Cobas assays'!N249</f>
        <v>0</v>
      </c>
      <c r="I261" s="99">
        <f>' Cobas assays'!K249</f>
        <v>0</v>
      </c>
      <c r="J261" s="99">
        <f>' Cobas assays'!L249</f>
        <v>0</v>
      </c>
      <c r="K261" s="99">
        <f>' Cobas assays'!F249</f>
        <v>0</v>
      </c>
      <c r="L261" s="101">
        <v>8.1000000000000003E-2</v>
      </c>
      <c r="M261" s="170" t="s">
        <v>1322</v>
      </c>
      <c r="N261" s="101" t="e">
        <f t="shared" si="81"/>
        <v>#DIV/0!</v>
      </c>
      <c r="O261" s="149" t="e">
        <f t="shared" si="82"/>
        <v>#DIV/0!</v>
      </c>
      <c r="P261" s="149"/>
      <c r="Q261" s="100" t="e">
        <f t="shared" si="83"/>
        <v>#DIV/0!</v>
      </c>
      <c r="R261" s="100">
        <v>0.57899999999999996</v>
      </c>
      <c r="S261" s="101">
        <v>0.28299999999999997</v>
      </c>
      <c r="T261" s="101">
        <v>0.17100000000000001</v>
      </c>
      <c r="U261" s="170" t="s">
        <v>1322</v>
      </c>
      <c r="V261" s="167" t="e">
        <f t="shared" si="70"/>
        <v>#DIV/0!</v>
      </c>
      <c r="W261" s="167">
        <f t="shared" si="84"/>
        <v>0.48877374784110533</v>
      </c>
      <c r="X261" s="101" t="e">
        <f t="shared" si="85"/>
        <v>#DIV/0!</v>
      </c>
      <c r="Y261" s="101" t="e">
        <f t="shared" si="86"/>
        <v>#DIV/0!</v>
      </c>
      <c r="Z261" s="101" t="e">
        <f t="shared" si="87"/>
        <v>#DIV/0!</v>
      </c>
      <c r="AA261" s="102" t="e">
        <f t="shared" si="88"/>
        <v>#DIV/0!</v>
      </c>
      <c r="AB261" s="198"/>
      <c r="AC261" s="378"/>
      <c r="AD261" s="375"/>
      <c r="AE261" s="375"/>
      <c r="AI261" s="89">
        <v>2.1299999999999999E-2</v>
      </c>
    </row>
    <row r="262" spans="1:35" ht="15" customHeight="1" x14ac:dyDescent="0.25">
      <c r="A262" s="98">
        <f>' Cobas assays'!A250</f>
        <v>0</v>
      </c>
      <c r="B262" s="180" t="s">
        <v>1181</v>
      </c>
      <c r="C262" s="99">
        <f>' Cobas assays'!C250</f>
        <v>0</v>
      </c>
      <c r="D262" s="99">
        <f>' Cobas assays'!D250</f>
        <v>0</v>
      </c>
      <c r="E262" s="178">
        <v>0.2</v>
      </c>
      <c r="F262" s="101" t="e">
        <f t="shared" si="69"/>
        <v>#DIV/0!</v>
      </c>
      <c r="G262" s="149" t="e">
        <f t="shared" si="80"/>
        <v>#DIV/0!</v>
      </c>
      <c r="H262" s="99">
        <f>' Cobas assays'!N250</f>
        <v>0</v>
      </c>
      <c r="I262" s="99">
        <f>' Cobas assays'!K250</f>
        <v>0</v>
      </c>
      <c r="J262" s="99">
        <f>' Cobas assays'!L250</f>
        <v>0</v>
      </c>
      <c r="K262" s="99">
        <f>' Cobas assays'!F250</f>
        <v>0</v>
      </c>
      <c r="L262" s="101">
        <v>0.17699999999999999</v>
      </c>
      <c r="M262" s="170" t="s">
        <v>1328</v>
      </c>
      <c r="N262" s="101" t="e">
        <f t="shared" si="81"/>
        <v>#DIV/0!</v>
      </c>
      <c r="O262" s="149" t="e">
        <f t="shared" si="82"/>
        <v>#DIV/0!</v>
      </c>
      <c r="P262" s="149"/>
      <c r="Q262" s="100" t="e">
        <f t="shared" si="83"/>
        <v>#DIV/0!</v>
      </c>
      <c r="R262" s="106">
        <v>0.69</v>
      </c>
      <c r="S262" s="104">
        <v>0.15</v>
      </c>
      <c r="T262" s="104">
        <v>7.4999999999999997E-2</v>
      </c>
      <c r="U262" s="171" t="s">
        <v>1328</v>
      </c>
      <c r="V262" s="167" t="e">
        <f t="shared" si="70"/>
        <v>#DIV/0!</v>
      </c>
      <c r="W262" s="167">
        <f t="shared" si="84"/>
        <v>0.21739130434782611</v>
      </c>
      <c r="X262" s="101" t="e">
        <f t="shared" si="85"/>
        <v>#DIV/0!</v>
      </c>
      <c r="Y262" s="101" t="e">
        <f t="shared" si="86"/>
        <v>#DIV/0!</v>
      </c>
      <c r="Z262" s="101" t="e">
        <f t="shared" si="87"/>
        <v>#DIV/0!</v>
      </c>
      <c r="AA262" s="102" t="e">
        <f t="shared" si="88"/>
        <v>#DIV/0!</v>
      </c>
      <c r="AB262" s="198"/>
      <c r="AC262" s="378"/>
      <c r="AD262" s="375"/>
      <c r="AE262" s="375"/>
    </row>
    <row r="263" spans="1:35" ht="15" customHeight="1" x14ac:dyDescent="0.25">
      <c r="A263" s="98">
        <f>' Cobas assays'!A251</f>
        <v>0</v>
      </c>
      <c r="B263" s="180" t="s">
        <v>1181</v>
      </c>
      <c r="C263" s="99">
        <f>' Cobas assays'!C251</f>
        <v>0</v>
      </c>
      <c r="D263" s="99">
        <f>' Cobas assays'!D251</f>
        <v>0</v>
      </c>
      <c r="E263" s="178">
        <v>0.2</v>
      </c>
      <c r="F263" s="101" t="e">
        <f t="shared" si="69"/>
        <v>#DIV/0!</v>
      </c>
      <c r="G263" s="149" t="e">
        <f t="shared" si="80"/>
        <v>#DIV/0!</v>
      </c>
      <c r="H263" s="99">
        <f>' Cobas assays'!N251</f>
        <v>0</v>
      </c>
      <c r="I263" s="99">
        <f>' Cobas assays'!K251</f>
        <v>0</v>
      </c>
      <c r="J263" s="99">
        <f>' Cobas assays'!L251</f>
        <v>0</v>
      </c>
      <c r="K263" s="99">
        <f>' Cobas assays'!F251</f>
        <v>0</v>
      </c>
      <c r="L263" s="101">
        <v>0.17699999999999999</v>
      </c>
      <c r="M263" s="170" t="s">
        <v>1328</v>
      </c>
      <c r="N263" s="101" t="e">
        <f t="shared" si="81"/>
        <v>#DIV/0!</v>
      </c>
      <c r="O263" s="149" t="e">
        <f t="shared" si="82"/>
        <v>#DIV/0!</v>
      </c>
      <c r="P263" s="149"/>
      <c r="Q263" s="100" t="e">
        <f t="shared" si="83"/>
        <v>#DIV/0!</v>
      </c>
      <c r="R263" s="106">
        <v>0.69</v>
      </c>
      <c r="S263" s="104">
        <v>0.15</v>
      </c>
      <c r="T263" s="104">
        <v>7.4999999999999997E-2</v>
      </c>
      <c r="U263" s="171" t="s">
        <v>1328</v>
      </c>
      <c r="V263" s="167" t="e">
        <f t="shared" si="70"/>
        <v>#DIV/0!</v>
      </c>
      <c r="W263" s="167">
        <f t="shared" si="84"/>
        <v>0.21739130434782611</v>
      </c>
      <c r="X263" s="101" t="e">
        <f t="shared" si="85"/>
        <v>#DIV/0!</v>
      </c>
      <c r="Y263" s="101" t="e">
        <f t="shared" si="86"/>
        <v>#DIV/0!</v>
      </c>
      <c r="Z263" s="101" t="e">
        <f t="shared" si="87"/>
        <v>#DIV/0!</v>
      </c>
      <c r="AA263" s="102" t="e">
        <f t="shared" si="88"/>
        <v>#DIV/0!</v>
      </c>
      <c r="AB263" s="198"/>
      <c r="AC263" s="378"/>
      <c r="AD263" s="375"/>
      <c r="AE263" s="375"/>
    </row>
    <row r="264" spans="1:35" ht="15" customHeight="1" x14ac:dyDescent="0.25">
      <c r="A264" s="99"/>
      <c r="B264" s="99"/>
      <c r="C264" s="99"/>
      <c r="D264" s="99"/>
      <c r="E264" s="99"/>
      <c r="F264" s="101"/>
      <c r="G264" s="101"/>
      <c r="H264" s="99"/>
      <c r="I264" s="99"/>
      <c r="J264" s="99"/>
      <c r="K264" s="148"/>
      <c r="L264" s="212"/>
      <c r="M264" s="171"/>
      <c r="N264" s="148"/>
      <c r="O264" s="148"/>
      <c r="P264" s="148"/>
      <c r="Q264" s="106"/>
      <c r="R264" s="106"/>
      <c r="S264" s="104"/>
      <c r="T264" s="104"/>
      <c r="U264" s="171"/>
      <c r="V264" s="171"/>
      <c r="W264" s="104"/>
      <c r="X264" s="104"/>
      <c r="Y264" s="101"/>
      <c r="Z264" s="101"/>
      <c r="AA264" s="102"/>
      <c r="AB264" s="198"/>
      <c r="AC264" s="378"/>
      <c r="AD264" s="375"/>
      <c r="AE264" s="375"/>
      <c r="AI264" s="89">
        <v>1.779E-2</v>
      </c>
    </row>
    <row r="265" spans="1:35" ht="15" customHeight="1" x14ac:dyDescent="0.25">
      <c r="A265" s="99"/>
      <c r="B265" s="208"/>
      <c r="C265" s="99"/>
      <c r="D265" s="99"/>
      <c r="E265" s="99"/>
      <c r="F265" s="99"/>
      <c r="G265" s="99"/>
      <c r="H265" s="99"/>
      <c r="I265" s="99"/>
      <c r="J265" s="99"/>
      <c r="K265" s="148"/>
      <c r="L265" s="148"/>
      <c r="M265" s="171"/>
      <c r="N265" s="148"/>
      <c r="O265" s="148"/>
      <c r="P265" s="148"/>
      <c r="Q265" s="106"/>
      <c r="R265" s="106"/>
      <c r="S265" s="104"/>
      <c r="T265" s="104"/>
      <c r="U265" s="171"/>
      <c r="V265" s="171"/>
      <c r="W265" s="104"/>
      <c r="X265" s="104"/>
      <c r="Y265" s="101"/>
      <c r="Z265" s="101"/>
      <c r="AA265" s="102"/>
      <c r="AB265" s="198"/>
      <c r="AC265" s="378"/>
      <c r="AD265" s="375"/>
      <c r="AE265" s="375"/>
      <c r="AI265" s="89">
        <v>1.8919999999999999E-2</v>
      </c>
    </row>
    <row r="266" spans="1:35" ht="15" customHeight="1" x14ac:dyDescent="0.25">
      <c r="A266" s="99"/>
      <c r="B266" s="99"/>
      <c r="C266" s="99"/>
      <c r="D266" s="99"/>
      <c r="E266" s="99"/>
      <c r="F266" s="99"/>
      <c r="G266" s="99"/>
      <c r="H266" s="99"/>
      <c r="I266" s="99"/>
      <c r="J266" s="99"/>
      <c r="K266" s="148"/>
      <c r="L266" s="148"/>
      <c r="M266" s="171"/>
      <c r="N266" s="148"/>
      <c r="O266" s="148"/>
      <c r="P266" s="148"/>
      <c r="Q266" s="106"/>
      <c r="R266" s="106"/>
      <c r="S266" s="104"/>
      <c r="T266" s="104"/>
      <c r="U266" s="171"/>
      <c r="V266" s="171"/>
      <c r="W266" s="104"/>
      <c r="X266" s="104"/>
      <c r="Y266" s="101"/>
      <c r="Z266" s="101"/>
      <c r="AA266" s="102"/>
      <c r="AB266" s="198"/>
      <c r="AC266" s="378"/>
      <c r="AD266" s="375"/>
      <c r="AE266" s="375"/>
      <c r="AI266" s="89">
        <v>1.8159999999999999E-2</v>
      </c>
    </row>
    <row r="267" spans="1:35" ht="15" customHeight="1" x14ac:dyDescent="0.25">
      <c r="A267" s="99"/>
      <c r="B267" s="99"/>
      <c r="C267" s="99"/>
      <c r="D267" s="99"/>
      <c r="E267" s="99"/>
      <c r="F267" s="99"/>
      <c r="G267" s="99"/>
      <c r="H267" s="99"/>
      <c r="I267" s="99"/>
      <c r="J267" s="99"/>
      <c r="K267" s="148"/>
      <c r="L267" s="148"/>
      <c r="M267" s="171"/>
      <c r="N267" s="148"/>
      <c r="O267" s="148"/>
      <c r="P267" s="148"/>
      <c r="Q267" s="106"/>
      <c r="R267" s="106"/>
      <c r="S267" s="104"/>
      <c r="T267" s="104"/>
      <c r="U267" s="171"/>
      <c r="V267" s="171"/>
      <c r="W267" s="104"/>
      <c r="X267" s="104"/>
      <c r="Y267" s="101"/>
      <c r="Z267" s="101"/>
      <c r="AA267" s="102"/>
      <c r="AB267" s="198"/>
      <c r="AC267" s="378"/>
      <c r="AD267" s="375"/>
      <c r="AE267" s="375"/>
      <c r="AI267" s="89">
        <v>1.72E-2</v>
      </c>
    </row>
    <row r="268" spans="1:35" ht="15" customHeight="1" x14ac:dyDescent="0.25">
      <c r="A268" s="87"/>
      <c r="B268" s="87"/>
      <c r="C268" s="87"/>
      <c r="D268" s="87"/>
      <c r="E268" s="87"/>
      <c r="F268" s="87"/>
      <c r="G268" s="87"/>
      <c r="H268" s="87"/>
      <c r="I268" s="87"/>
      <c r="J268" s="87"/>
      <c r="K268" s="87"/>
      <c r="L268" s="87"/>
      <c r="M268" s="172"/>
      <c r="N268" s="87"/>
      <c r="O268" s="87"/>
      <c r="P268" s="87"/>
      <c r="Q268" s="87"/>
      <c r="R268" s="87"/>
      <c r="S268" s="108"/>
      <c r="T268" s="107"/>
      <c r="U268" s="172"/>
      <c r="V268" s="172"/>
      <c r="W268" s="107"/>
      <c r="X268" s="107"/>
      <c r="Y268" s="108"/>
      <c r="Z268" s="108"/>
      <c r="AA268" s="109"/>
      <c r="AB268" s="109"/>
      <c r="AC268" s="90"/>
      <c r="AD268" s="90"/>
      <c r="AE268" s="90"/>
    </row>
    <row r="269" spans="1:35" ht="15" customHeight="1" x14ac:dyDescent="0.25">
      <c r="A269" s="87"/>
      <c r="B269" s="87"/>
      <c r="C269" s="87"/>
      <c r="D269" s="87"/>
      <c r="E269" s="87"/>
      <c r="F269" s="87"/>
      <c r="G269" s="87"/>
      <c r="H269" s="87"/>
      <c r="I269" s="87"/>
      <c r="J269" s="87"/>
      <c r="L269" s="87"/>
      <c r="M269" s="14" t="s">
        <v>1358</v>
      </c>
      <c r="N269" s="87"/>
      <c r="O269" s="87"/>
      <c r="P269" s="87"/>
      <c r="Q269" s="87"/>
      <c r="R269" s="87"/>
      <c r="S269" s="108"/>
      <c r="T269" s="107"/>
      <c r="U269" s="14" t="s">
        <v>1358</v>
      </c>
      <c r="V269" s="14"/>
      <c r="W269" s="107"/>
      <c r="X269" s="107"/>
      <c r="Y269" s="108"/>
      <c r="Z269" s="108"/>
      <c r="AA269" s="109"/>
      <c r="AB269" s="109"/>
      <c r="AC269" s="90"/>
      <c r="AD269" s="90"/>
      <c r="AE269" s="90"/>
    </row>
    <row r="270" spans="1:35" ht="15" customHeight="1" x14ac:dyDescent="0.25">
      <c r="A270" s="87"/>
      <c r="B270" s="87"/>
      <c r="C270" s="87"/>
      <c r="D270" s="87"/>
      <c r="E270" s="87"/>
      <c r="F270" s="87"/>
      <c r="G270" s="87"/>
      <c r="H270" s="87"/>
      <c r="I270" s="87"/>
      <c r="J270" s="87"/>
      <c r="L270" s="87"/>
      <c r="M270" s="8" t="s">
        <v>1359</v>
      </c>
      <c r="N270" s="87"/>
      <c r="O270" s="87"/>
      <c r="P270" s="87"/>
      <c r="Q270" s="87"/>
      <c r="R270" s="87"/>
      <c r="S270" s="108"/>
      <c r="T270" s="107"/>
      <c r="U270" s="8" t="s">
        <v>1360</v>
      </c>
      <c r="V270" s="8"/>
      <c r="W270" s="107"/>
      <c r="X270" s="107"/>
      <c r="Y270" s="108"/>
      <c r="Z270" s="108"/>
      <c r="AA270" s="109"/>
      <c r="AB270" s="109"/>
      <c r="AC270" s="90"/>
      <c r="AD270" s="90"/>
      <c r="AE270" s="90"/>
    </row>
    <row r="271" spans="1:35" ht="15" customHeight="1" x14ac:dyDescent="0.25">
      <c r="A271" s="87"/>
      <c r="B271" s="87"/>
      <c r="C271" s="87"/>
      <c r="D271" s="87"/>
      <c r="E271" s="87"/>
      <c r="F271" s="87"/>
      <c r="G271" s="87"/>
      <c r="H271" s="87"/>
      <c r="I271" s="87"/>
      <c r="J271" s="87"/>
      <c r="L271" s="87"/>
      <c r="M271" s="8" t="s">
        <v>1361</v>
      </c>
      <c r="N271" s="87"/>
      <c r="O271" s="87"/>
      <c r="P271" s="87"/>
      <c r="Q271" s="87"/>
      <c r="R271" s="87"/>
      <c r="S271" s="108"/>
      <c r="T271" s="107"/>
      <c r="U271" s="8" t="s">
        <v>1362</v>
      </c>
      <c r="V271" s="8"/>
      <c r="W271" s="107"/>
      <c r="X271" s="107"/>
      <c r="Y271" s="108"/>
      <c r="Z271" s="108"/>
      <c r="AA271" s="109"/>
      <c r="AB271" s="109"/>
      <c r="AC271" s="90"/>
      <c r="AD271" s="90"/>
      <c r="AE271" s="90"/>
    </row>
    <row r="272" spans="1:35" ht="15" customHeight="1" x14ac:dyDescent="0.25">
      <c r="A272" s="87"/>
      <c r="B272" s="87"/>
      <c r="C272" s="87"/>
      <c r="D272" s="87"/>
      <c r="E272" s="87"/>
      <c r="F272" s="87"/>
      <c r="G272" s="87"/>
      <c r="H272" s="87"/>
      <c r="I272" s="87"/>
      <c r="J272" s="87"/>
      <c r="L272" s="87"/>
      <c r="M272" s="8" t="s">
        <v>1363</v>
      </c>
      <c r="N272" s="87"/>
      <c r="O272" s="87"/>
      <c r="P272" s="87"/>
      <c r="Q272" s="87"/>
      <c r="R272" s="87"/>
      <c r="S272" s="108"/>
      <c r="T272" s="107"/>
      <c r="U272" s="8" t="s">
        <v>1364</v>
      </c>
      <c r="V272" s="8"/>
      <c r="W272" s="107"/>
      <c r="X272" s="107"/>
      <c r="Y272" s="108"/>
      <c r="Z272" s="108"/>
      <c r="AA272" s="109"/>
      <c r="AB272" s="109"/>
      <c r="AC272" s="90"/>
      <c r="AD272" s="90"/>
      <c r="AE272" s="90"/>
    </row>
    <row r="273" spans="1:31" ht="15" customHeight="1" x14ac:dyDescent="0.25">
      <c r="A273" s="87"/>
      <c r="B273" s="110" t="s">
        <v>1365</v>
      </c>
      <c r="C273" s="87" t="s">
        <v>1366</v>
      </c>
      <c r="D273" s="87"/>
      <c r="E273" s="87"/>
      <c r="F273" s="87"/>
      <c r="G273" s="87"/>
      <c r="H273" s="87"/>
      <c r="I273" s="87"/>
      <c r="J273" s="87"/>
      <c r="L273" s="87"/>
      <c r="M273" s="8" t="s">
        <v>1367</v>
      </c>
      <c r="N273" s="87"/>
      <c r="O273" s="14"/>
      <c r="P273" s="87"/>
      <c r="Q273" s="87"/>
      <c r="R273" s="87"/>
      <c r="S273" s="108"/>
      <c r="T273" s="107"/>
      <c r="U273" s="8" t="s">
        <v>1367</v>
      </c>
      <c r="V273" s="8"/>
      <c r="W273" s="107"/>
      <c r="X273" s="107"/>
      <c r="Y273" s="108"/>
      <c r="Z273" s="108"/>
      <c r="AA273" s="109"/>
      <c r="AB273" s="109"/>
      <c r="AC273" s="90"/>
      <c r="AD273" s="90"/>
      <c r="AE273" s="90"/>
    </row>
    <row r="274" spans="1:31" ht="15" customHeight="1" x14ac:dyDescent="0.25">
      <c r="A274" s="87"/>
      <c r="B274" s="110"/>
      <c r="C274" s="87"/>
      <c r="D274" s="87"/>
      <c r="E274" s="87"/>
      <c r="F274" s="87"/>
      <c r="G274" s="87"/>
      <c r="H274" s="87"/>
      <c r="I274" s="87"/>
      <c r="J274" s="87"/>
      <c r="K274" s="87"/>
      <c r="L274" s="87"/>
      <c r="M274" s="214" t="s">
        <v>1368</v>
      </c>
      <c r="N274" s="87"/>
      <c r="O274" s="8"/>
      <c r="P274" s="87"/>
      <c r="Q274" s="87"/>
      <c r="R274" s="87"/>
      <c r="S274" s="108"/>
      <c r="T274" s="107"/>
      <c r="U274" s="214" t="s">
        <v>1368</v>
      </c>
      <c r="V274" s="172"/>
      <c r="W274" s="107"/>
      <c r="X274" s="107"/>
      <c r="Y274" s="108"/>
      <c r="Z274" s="108"/>
      <c r="AA274" s="109"/>
      <c r="AB274" s="109"/>
      <c r="AC274" s="90"/>
      <c r="AD274" s="90"/>
      <c r="AE274" s="90"/>
    </row>
    <row r="275" spans="1:31" ht="15" customHeight="1" x14ac:dyDescent="0.25">
      <c r="A275" s="87"/>
      <c r="B275" s="110" t="s">
        <v>1369</v>
      </c>
      <c r="C275" s="111"/>
      <c r="D275" s="87"/>
      <c r="E275" s="87"/>
      <c r="F275" s="87"/>
      <c r="G275" s="87"/>
      <c r="H275" s="87"/>
      <c r="I275" s="87"/>
      <c r="J275" s="87"/>
      <c r="K275" s="87"/>
      <c r="L275" s="87"/>
      <c r="M275" s="214" t="s">
        <v>1370</v>
      </c>
      <c r="N275" s="87"/>
      <c r="O275" s="8"/>
      <c r="P275" s="87"/>
      <c r="Q275" s="87"/>
      <c r="R275" s="87"/>
      <c r="S275" s="108"/>
      <c r="T275" s="107"/>
      <c r="U275" s="214" t="s">
        <v>1370</v>
      </c>
      <c r="V275" s="172"/>
      <c r="W275" s="107"/>
      <c r="X275" s="107"/>
      <c r="Y275" s="108"/>
      <c r="Z275" s="108"/>
      <c r="AA275" s="109"/>
      <c r="AB275" s="109"/>
      <c r="AC275" s="90"/>
      <c r="AD275" s="90"/>
      <c r="AE275" s="90"/>
    </row>
    <row r="276" spans="1:31" ht="15" customHeight="1" x14ac:dyDescent="0.25">
      <c r="A276" s="87"/>
      <c r="B276" s="110"/>
      <c r="C276" s="87"/>
      <c r="D276" s="87"/>
      <c r="E276" s="87"/>
      <c r="F276" s="87"/>
      <c r="G276" s="87"/>
      <c r="H276" s="87"/>
      <c r="I276" s="87"/>
      <c r="J276" s="87"/>
      <c r="K276" s="87"/>
      <c r="L276" s="87"/>
      <c r="M276" s="172"/>
      <c r="N276" s="87"/>
      <c r="O276" s="8"/>
      <c r="P276" s="87"/>
      <c r="Q276" s="87"/>
      <c r="R276" s="87"/>
      <c r="S276" s="108"/>
      <c r="T276" s="107"/>
      <c r="U276" s="172"/>
      <c r="V276" s="172"/>
      <c r="W276" s="107"/>
      <c r="X276" s="107"/>
      <c r="Y276" s="108"/>
      <c r="Z276" s="108"/>
      <c r="AA276" s="109"/>
      <c r="AB276" s="109"/>
      <c r="AC276" s="90"/>
      <c r="AD276" s="90"/>
      <c r="AE276" s="90"/>
    </row>
    <row r="277" spans="1:31" ht="15" customHeight="1" x14ac:dyDescent="0.25">
      <c r="A277" s="87"/>
      <c r="B277" s="110" t="s">
        <v>1371</v>
      </c>
      <c r="C277" s="87"/>
      <c r="D277" s="87"/>
      <c r="E277" s="87"/>
      <c r="F277" s="87"/>
      <c r="G277" s="87"/>
      <c r="H277" s="87"/>
      <c r="I277" s="87"/>
      <c r="J277" s="87"/>
      <c r="K277" s="87"/>
      <c r="L277" s="87"/>
      <c r="M277" s="172"/>
      <c r="N277" s="87"/>
      <c r="O277" s="8"/>
      <c r="P277" s="87"/>
      <c r="Q277" s="87"/>
      <c r="R277" s="87"/>
      <c r="S277" s="108"/>
      <c r="T277" s="107"/>
      <c r="U277" s="172"/>
      <c r="V277" s="172"/>
      <c r="W277" s="107"/>
      <c r="X277" s="107"/>
      <c r="Y277" s="108"/>
      <c r="Z277" s="108"/>
      <c r="AA277" s="109"/>
      <c r="AB277" s="109"/>
      <c r="AC277" s="90"/>
      <c r="AD277" s="90"/>
      <c r="AE277" s="90"/>
    </row>
    <row r="278" spans="1:31" ht="15" customHeight="1" x14ac:dyDescent="0.25">
      <c r="A278" s="87"/>
      <c r="B278" s="110"/>
      <c r="C278" s="87"/>
      <c r="D278" s="87"/>
      <c r="E278" s="87"/>
      <c r="F278" s="87"/>
      <c r="G278" s="87"/>
      <c r="H278" s="87"/>
      <c r="I278" s="87"/>
      <c r="J278" s="87"/>
      <c r="K278" s="87"/>
      <c r="L278" s="87"/>
      <c r="M278" s="172"/>
      <c r="N278" s="87"/>
      <c r="O278" s="87"/>
      <c r="P278" s="87"/>
      <c r="Q278" s="87"/>
      <c r="R278" s="87"/>
      <c r="S278" s="108"/>
      <c r="T278" s="107"/>
      <c r="U278" s="172"/>
      <c r="V278" s="172"/>
      <c r="W278" s="107"/>
      <c r="X278" s="107"/>
      <c r="Y278" s="108"/>
      <c r="Z278" s="108"/>
      <c r="AA278" s="109"/>
      <c r="AB278" s="109"/>
      <c r="AC278" s="90"/>
      <c r="AD278" s="90"/>
      <c r="AE278" s="90"/>
    </row>
    <row r="279" spans="1:31" ht="15" customHeight="1" x14ac:dyDescent="0.25">
      <c r="A279" s="87"/>
      <c r="B279" s="110" t="s">
        <v>1372</v>
      </c>
      <c r="C279" s="111"/>
      <c r="D279" s="87"/>
      <c r="E279" s="87"/>
      <c r="F279" s="87"/>
      <c r="G279" s="87"/>
      <c r="H279" s="87"/>
      <c r="I279" s="87"/>
      <c r="J279" s="87"/>
      <c r="K279" s="87"/>
      <c r="L279" s="87"/>
      <c r="M279" s="172"/>
      <c r="N279" s="87"/>
      <c r="O279" s="87"/>
      <c r="P279" s="87"/>
      <c r="Q279" s="87"/>
      <c r="R279" s="87"/>
      <c r="S279" s="108"/>
      <c r="T279" s="107"/>
      <c r="U279" s="172"/>
      <c r="V279" s="172"/>
      <c r="W279" s="107"/>
      <c r="X279" s="107"/>
      <c r="Y279" s="108"/>
      <c r="Z279" s="108"/>
      <c r="AA279" s="109"/>
      <c r="AB279" s="109"/>
      <c r="AC279" s="90"/>
      <c r="AD279" s="90"/>
      <c r="AE279" s="90"/>
    </row>
    <row r="280" spans="1:31" x14ac:dyDescent="0.2">
      <c r="A280" s="94"/>
      <c r="B280" s="94"/>
      <c r="C280" s="94"/>
      <c r="D280" s="94"/>
      <c r="E280" s="94"/>
      <c r="F280" s="94"/>
      <c r="G280" s="94"/>
      <c r="H280" s="94"/>
      <c r="I280" s="94"/>
      <c r="J280" s="94"/>
      <c r="K280" s="94"/>
      <c r="L280" s="94"/>
      <c r="M280" s="169"/>
      <c r="N280" s="94"/>
      <c r="O280" s="94"/>
      <c r="P280" s="94"/>
      <c r="Q280" s="94"/>
      <c r="R280" s="94"/>
      <c r="S280" s="96"/>
      <c r="T280" s="95"/>
      <c r="U280" s="169"/>
      <c r="V280" s="169"/>
      <c r="W280" s="95"/>
      <c r="X280" s="95"/>
      <c r="Y280" s="96"/>
      <c r="Z280" s="96"/>
      <c r="AA280" s="97"/>
      <c r="AB280" s="97"/>
      <c r="AC280" s="112"/>
      <c r="AD280" s="112"/>
      <c r="AE280" s="112"/>
    </row>
    <row r="281" spans="1:31" x14ac:dyDescent="0.2">
      <c r="A281" s="94"/>
      <c r="B281" s="94"/>
      <c r="C281" s="94"/>
      <c r="D281" s="94"/>
      <c r="E281" s="94"/>
      <c r="F281" s="94"/>
      <c r="G281" s="94"/>
      <c r="H281" s="94"/>
      <c r="I281" s="94"/>
      <c r="J281" s="94"/>
      <c r="K281" s="94"/>
      <c r="L281" s="94"/>
      <c r="M281" s="169"/>
      <c r="N281" s="94"/>
      <c r="O281" s="94"/>
      <c r="P281" s="94"/>
      <c r="Q281" s="94"/>
      <c r="R281" s="94"/>
      <c r="S281" s="96"/>
      <c r="T281" s="95"/>
      <c r="U281" s="169"/>
      <c r="V281" s="169"/>
      <c r="W281" s="95"/>
      <c r="X281" s="95"/>
      <c r="Y281" s="96"/>
      <c r="Z281" s="96"/>
      <c r="AA281" s="97"/>
      <c r="AB281" s="97"/>
      <c r="AC281" s="112"/>
      <c r="AD281" s="112"/>
      <c r="AE281" s="112"/>
    </row>
    <row r="282" spans="1:31" x14ac:dyDescent="0.2">
      <c r="A282" s="94"/>
      <c r="B282" s="94"/>
      <c r="C282" s="94"/>
      <c r="D282" s="94"/>
      <c r="E282" s="94"/>
      <c r="F282" s="94"/>
      <c r="G282" s="94"/>
      <c r="H282" s="94"/>
      <c r="I282" s="94"/>
      <c r="J282" s="94"/>
      <c r="K282" s="94"/>
      <c r="L282" s="94"/>
      <c r="M282" s="169"/>
      <c r="N282" s="94"/>
      <c r="O282" s="94"/>
      <c r="P282" s="94"/>
      <c r="Q282" s="94"/>
      <c r="R282" s="94"/>
      <c r="S282" s="96"/>
      <c r="T282" s="95"/>
      <c r="U282" s="169"/>
      <c r="V282" s="169"/>
      <c r="W282" s="95"/>
      <c r="X282" s="95"/>
      <c r="Y282" s="96"/>
      <c r="Z282" s="96"/>
      <c r="AA282" s="97"/>
      <c r="AB282" s="97"/>
      <c r="AC282" s="112"/>
      <c r="AD282" s="112"/>
      <c r="AE282" s="112"/>
    </row>
  </sheetData>
  <conditionalFormatting sqref="F13:F263">
    <cfRule type="expression" dxfId="22" priority="12" stopIfTrue="1">
      <formula>F13&gt;E13</formula>
    </cfRule>
    <cfRule type="expression" dxfId="21" priority="13" stopIfTrue="1">
      <formula>F13&lt;E13</formula>
    </cfRule>
  </conditionalFormatting>
  <conditionalFormatting sqref="G13:G263">
    <cfRule type="cellIs" dxfId="20" priority="6" stopIfTrue="1" operator="greaterThan">
      <formula>5.99</formula>
    </cfRule>
    <cfRule type="cellIs" dxfId="19" priority="7" stopIfTrue="1" operator="between">
      <formula>5.01</formula>
      <formula>5.99</formula>
    </cfRule>
    <cfRule type="cellIs" dxfId="18" priority="8" stopIfTrue="1" operator="between">
      <formula>4.01</formula>
      <formula>4.99</formula>
    </cfRule>
    <cfRule type="cellIs" dxfId="17" priority="9" stopIfTrue="1" operator="between">
      <formula>3</formula>
      <formula>3.99</formula>
    </cfRule>
    <cfRule type="cellIs" dxfId="16" priority="10" stopIfTrue="1" operator="between">
      <formula>2</formula>
      <formula>2.99</formula>
    </cfRule>
    <cfRule type="cellIs" dxfId="15" priority="11" stopIfTrue="1" operator="lessThan">
      <formula>2</formula>
    </cfRule>
  </conditionalFormatting>
  <conditionalFormatting sqref="N13:N263">
    <cfRule type="expression" dxfId="14" priority="26" stopIfTrue="1">
      <formula>N13&gt;L13</formula>
    </cfRule>
    <cfRule type="expression" dxfId="13" priority="27" stopIfTrue="1">
      <formula>N13&lt;L13</formula>
    </cfRule>
  </conditionalFormatting>
  <conditionalFormatting sqref="O13:O263">
    <cfRule type="cellIs" dxfId="12" priority="35" stopIfTrue="1" operator="between">
      <formula>0.25</formula>
      <formula>0.375</formula>
    </cfRule>
    <cfRule type="cellIs" dxfId="11" priority="36" stopIfTrue="1" operator="between">
      <formula>0.125</formula>
      <formula>0.25</formula>
    </cfRule>
    <cfRule type="cellIs" dxfId="10" priority="37" stopIfTrue="1" operator="greaterThan">
      <formula>0.375</formula>
    </cfRule>
    <cfRule type="cellIs" dxfId="9" priority="39" stopIfTrue="1" operator="lessThanOrEqual">
      <formula>0.125</formula>
    </cfRule>
  </conditionalFormatting>
  <conditionalFormatting sqref="Q13:Q263">
    <cfRule type="expression" dxfId="8" priority="22" stopIfTrue="1">
      <formula>Q13&gt;T13</formula>
    </cfRule>
    <cfRule type="expression" dxfId="7" priority="23" stopIfTrue="1">
      <formula>Q13&lt;T13</formula>
    </cfRule>
  </conditionalFormatting>
  <conditionalFormatting sqref="V13:V263">
    <cfRule type="cellIs" dxfId="6" priority="1" stopIfTrue="1" operator="between">
      <formula>0.8</formula>
      <formula>1.2</formula>
    </cfRule>
    <cfRule type="cellIs" dxfId="5" priority="2" stopIfTrue="1" operator="greaterThan">
      <formula>1.2</formula>
    </cfRule>
    <cfRule type="cellIs" dxfId="4" priority="3" stopIfTrue="1" operator="between">
      <formula>0</formula>
      <formula>0.8</formula>
    </cfRule>
  </conditionalFormatting>
  <conditionalFormatting sqref="AA13:AA263 AA264:AB267">
    <cfRule type="cellIs" dxfId="3" priority="40" stopIfTrue="1" operator="greaterThan">
      <formula>0.749</formula>
    </cfRule>
    <cfRule type="cellIs" dxfId="2" priority="41" stopIfTrue="1" operator="between">
      <formula>0.501</formula>
      <formula>0.749</formula>
    </cfRule>
    <cfRule type="cellIs" dxfId="1" priority="42" stopIfTrue="1" operator="lessThanOrEqual">
      <formula>0.25</formula>
    </cfRule>
  </conditionalFormatting>
  <conditionalFormatting sqref="AA13:AA263">
    <cfRule type="cellIs" dxfId="0" priority="34" stopIfTrue="1" operator="between">
      <formula>0.25</formula>
      <formula>0.5</formula>
    </cfRule>
  </conditionalFormatting>
  <pageMargins left="0.25" right="0.25" top="0.75" bottom="0.75" header="0.3" footer="0.3"/>
  <pageSetup paperSize="9" scale="53" fitToHeight="0" orientation="landscape"/>
  <headerFooter alignWithMargins="0">
    <oddHeader>&amp;LNHLS, Chemical Pathology Groote Schuur Hospital C17&amp;C&amp;24 MONTHLY INTERNAL QC STATISTICS&amp;RCOBAS 6000 ASSAYS</oddHeader>
    <oddFooter>&amp;L&amp;D&amp;R&amp;F</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55"/>
  <sheetViews>
    <sheetView zoomScale="85" zoomScaleNormal="85" workbookViewId="0">
      <selection sqref="A1:XFD1048576"/>
    </sheetView>
  </sheetViews>
  <sheetFormatPr defaultRowHeight="15" x14ac:dyDescent="0.25"/>
  <cols>
    <col min="1" max="1" width="15" style="124" bestFit="1" customWidth="1"/>
    <col min="2" max="2" width="12.42578125" style="124" bestFit="1" customWidth="1"/>
    <col min="3" max="3" width="36" style="124" bestFit="1" customWidth="1"/>
    <col min="4" max="4" width="16.5703125" style="124" bestFit="1" customWidth="1"/>
    <col min="5" max="5" width="10.7109375" style="124" bestFit="1" customWidth="1"/>
    <col min="6" max="6" width="12.5703125" style="124" bestFit="1" customWidth="1"/>
    <col min="7" max="7" width="9.7109375" style="124" bestFit="1" customWidth="1"/>
    <col min="8" max="8" width="6.85546875" style="124" bestFit="1" customWidth="1"/>
    <col min="9" max="9" width="17.5703125" style="352" bestFit="1" customWidth="1"/>
    <col min="10" max="10" width="6.85546875" style="124" bestFit="1" customWidth="1"/>
    <col min="11" max="11" width="16.7109375" style="124" bestFit="1" customWidth="1"/>
    <col min="12" max="12" width="13.85546875" style="124" bestFit="1" customWidth="1"/>
    <col min="13" max="13" width="12.5703125" style="124" bestFit="1" customWidth="1"/>
    <col min="14" max="14" width="6.85546875" style="124" bestFit="1" customWidth="1"/>
    <col min="15" max="33" width="9.140625" style="124" customWidth="1"/>
    <col min="34" max="16384" width="9.140625" style="124"/>
  </cols>
  <sheetData>
    <row r="1" spans="1:14" x14ac:dyDescent="0.25">
      <c r="A1"/>
      <c r="B1"/>
      <c r="C1"/>
      <c r="D1"/>
      <c r="E1"/>
      <c r="F1"/>
      <c r="G1"/>
      <c r="H1"/>
      <c r="I1" s="351"/>
      <c r="J1"/>
      <c r="K1"/>
      <c r="L1"/>
      <c r="M1"/>
      <c r="N1"/>
    </row>
    <row r="2" spans="1:14" x14ac:dyDescent="0.25">
      <c r="A2"/>
      <c r="B2"/>
      <c r="C2"/>
      <c r="D2"/>
      <c r="E2"/>
      <c r="F2"/>
      <c r="G2"/>
      <c r="H2"/>
      <c r="I2" s="351"/>
      <c r="J2"/>
      <c r="K2"/>
      <c r="L2"/>
      <c r="M2"/>
      <c r="N2"/>
    </row>
    <row r="3" spans="1:14" x14ac:dyDescent="0.25">
      <c r="A3"/>
      <c r="B3"/>
      <c r="C3"/>
      <c r="D3"/>
      <c r="E3"/>
      <c r="F3"/>
      <c r="G3"/>
      <c r="H3"/>
      <c r="I3" s="351"/>
      <c r="J3"/>
      <c r="K3"/>
      <c r="L3"/>
      <c r="M3"/>
      <c r="N3"/>
    </row>
    <row r="4" spans="1:14" x14ac:dyDescent="0.25">
      <c r="A4"/>
      <c r="B4"/>
      <c r="C4"/>
      <c r="D4"/>
      <c r="E4"/>
      <c r="F4"/>
      <c r="G4"/>
      <c r="H4"/>
      <c r="I4" s="351"/>
      <c r="J4"/>
      <c r="K4"/>
      <c r="L4"/>
      <c r="M4"/>
      <c r="N4"/>
    </row>
    <row r="5" spans="1:14" x14ac:dyDescent="0.25">
      <c r="A5"/>
      <c r="B5"/>
      <c r="C5"/>
      <c r="D5"/>
      <c r="E5"/>
      <c r="F5"/>
      <c r="G5"/>
      <c r="H5"/>
      <c r="I5" s="351"/>
      <c r="J5"/>
      <c r="K5"/>
      <c r="L5"/>
      <c r="M5"/>
      <c r="N5"/>
    </row>
    <row r="6" spans="1:14" x14ac:dyDescent="0.25">
      <c r="A6"/>
      <c r="B6"/>
      <c r="C6"/>
      <c r="D6"/>
      <c r="E6"/>
      <c r="F6"/>
      <c r="G6"/>
      <c r="H6"/>
      <c r="I6" s="351"/>
      <c r="J6"/>
      <c r="K6"/>
      <c r="L6"/>
      <c r="M6"/>
      <c r="N6"/>
    </row>
    <row r="7" spans="1:14" x14ac:dyDescent="0.25">
      <c r="A7"/>
      <c r="B7"/>
      <c r="C7"/>
      <c r="D7"/>
      <c r="E7"/>
      <c r="F7"/>
      <c r="G7"/>
      <c r="H7"/>
      <c r="I7" s="351"/>
      <c r="J7"/>
      <c r="K7"/>
      <c r="L7"/>
      <c r="M7"/>
      <c r="N7"/>
    </row>
    <row r="8" spans="1:14" x14ac:dyDescent="0.25">
      <c r="A8"/>
      <c r="B8"/>
      <c r="C8"/>
      <c r="D8"/>
      <c r="E8"/>
      <c r="F8"/>
      <c r="G8"/>
      <c r="H8"/>
      <c r="I8" s="351"/>
      <c r="J8"/>
      <c r="K8"/>
      <c r="L8"/>
      <c r="M8"/>
      <c r="N8"/>
    </row>
    <row r="9" spans="1:14" x14ac:dyDescent="0.25">
      <c r="A9"/>
      <c r="B9"/>
      <c r="C9"/>
      <c r="D9"/>
      <c r="E9"/>
      <c r="F9"/>
      <c r="G9"/>
      <c r="H9"/>
      <c r="I9" s="351"/>
      <c r="J9"/>
      <c r="K9"/>
      <c r="L9"/>
      <c r="M9"/>
      <c r="N9"/>
    </row>
    <row r="10" spans="1:14" x14ac:dyDescent="0.25">
      <c r="A10"/>
      <c r="B10"/>
      <c r="C10"/>
      <c r="D10"/>
      <c r="E10"/>
      <c r="F10"/>
      <c r="G10"/>
      <c r="H10"/>
      <c r="I10" s="351"/>
      <c r="J10"/>
      <c r="K10"/>
      <c r="L10"/>
      <c r="M10"/>
      <c r="N10"/>
    </row>
    <row r="11" spans="1:14" x14ac:dyDescent="0.25">
      <c r="A11"/>
      <c r="B11"/>
      <c r="C11"/>
      <c r="D11"/>
      <c r="E11"/>
      <c r="F11"/>
      <c r="G11"/>
      <c r="H11"/>
      <c r="I11" s="351"/>
      <c r="J11"/>
      <c r="K11"/>
      <c r="L11"/>
      <c r="M11"/>
      <c r="N11"/>
    </row>
    <row r="12" spans="1:14" x14ac:dyDescent="0.25">
      <c r="A12"/>
      <c r="B12"/>
      <c r="C12"/>
      <c r="D12"/>
      <c r="E12"/>
      <c r="F12"/>
      <c r="G12"/>
      <c r="H12"/>
      <c r="I12" s="351"/>
      <c r="J12"/>
      <c r="K12"/>
      <c r="L12"/>
      <c r="M12"/>
      <c r="N12"/>
    </row>
    <row r="13" spans="1:14" x14ac:dyDescent="0.25">
      <c r="A13"/>
      <c r="B13"/>
      <c r="C13"/>
      <c r="D13"/>
      <c r="E13"/>
      <c r="F13"/>
      <c r="G13"/>
      <c r="H13"/>
      <c r="I13" s="351"/>
      <c r="J13"/>
      <c r="K13"/>
      <c r="L13"/>
      <c r="M13"/>
      <c r="N13"/>
    </row>
    <row r="14" spans="1:14" x14ac:dyDescent="0.25">
      <c r="A14"/>
      <c r="B14"/>
      <c r="C14"/>
      <c r="D14"/>
      <c r="E14"/>
      <c r="F14"/>
      <c r="G14"/>
      <c r="H14"/>
      <c r="I14" s="351"/>
      <c r="J14"/>
      <c r="K14"/>
      <c r="L14"/>
      <c r="M14"/>
      <c r="N14"/>
    </row>
    <row r="15" spans="1:14" x14ac:dyDescent="0.25">
      <c r="A15"/>
      <c r="B15"/>
      <c r="C15"/>
      <c r="D15"/>
      <c r="E15"/>
      <c r="F15"/>
      <c r="G15"/>
      <c r="H15"/>
      <c r="I15" s="351"/>
      <c r="J15"/>
      <c r="K15"/>
      <c r="L15"/>
      <c r="M15"/>
      <c r="N15"/>
    </row>
    <row r="16" spans="1:14" x14ac:dyDescent="0.25">
      <c r="A16"/>
      <c r="B16"/>
      <c r="C16"/>
      <c r="D16"/>
      <c r="E16"/>
      <c r="F16"/>
      <c r="G16"/>
      <c r="H16"/>
      <c r="I16" s="351"/>
      <c r="J16"/>
      <c r="K16"/>
      <c r="L16"/>
      <c r="M16"/>
      <c r="N16"/>
    </row>
    <row r="17" spans="1:14" x14ac:dyDescent="0.25">
      <c r="A17"/>
      <c r="B17"/>
      <c r="C17"/>
      <c r="D17"/>
      <c r="E17"/>
      <c r="F17"/>
      <c r="G17"/>
      <c r="H17"/>
      <c r="I17" s="351"/>
      <c r="J17"/>
      <c r="K17"/>
      <c r="L17"/>
      <c r="M17"/>
      <c r="N17"/>
    </row>
    <row r="18" spans="1:14" x14ac:dyDescent="0.25">
      <c r="A18"/>
      <c r="B18"/>
      <c r="C18"/>
      <c r="D18"/>
      <c r="E18"/>
      <c r="F18"/>
      <c r="G18"/>
      <c r="H18"/>
      <c r="I18" s="351"/>
      <c r="J18"/>
      <c r="K18"/>
      <c r="L18"/>
      <c r="M18"/>
      <c r="N18"/>
    </row>
    <row r="19" spans="1:14" x14ac:dyDescent="0.25">
      <c r="A19"/>
      <c r="B19"/>
      <c r="C19"/>
      <c r="D19"/>
      <c r="E19"/>
      <c r="F19"/>
      <c r="G19"/>
      <c r="H19"/>
      <c r="I19" s="351"/>
      <c r="J19"/>
      <c r="K19"/>
      <c r="L19"/>
      <c r="M19"/>
      <c r="N19"/>
    </row>
    <row r="20" spans="1:14" x14ac:dyDescent="0.25">
      <c r="A20"/>
      <c r="B20"/>
      <c r="C20"/>
      <c r="D20"/>
      <c r="E20"/>
      <c r="F20"/>
      <c r="G20"/>
      <c r="H20"/>
      <c r="I20" s="351"/>
      <c r="J20"/>
      <c r="K20"/>
      <c r="L20"/>
      <c r="M20"/>
      <c r="N20"/>
    </row>
    <row r="21" spans="1:14" x14ac:dyDescent="0.25">
      <c r="A21"/>
      <c r="B21"/>
      <c r="C21"/>
      <c r="D21"/>
      <c r="E21"/>
      <c r="F21"/>
      <c r="G21"/>
      <c r="H21"/>
      <c r="I21" s="351"/>
      <c r="J21"/>
      <c r="K21"/>
      <c r="L21"/>
      <c r="M21"/>
      <c r="N21"/>
    </row>
    <row r="22" spans="1:14" x14ac:dyDescent="0.25">
      <c r="A22"/>
      <c r="B22"/>
      <c r="C22"/>
      <c r="D22"/>
      <c r="E22"/>
      <c r="F22"/>
      <c r="G22"/>
      <c r="H22"/>
      <c r="I22" s="351"/>
      <c r="J22"/>
      <c r="K22"/>
      <c r="L22"/>
      <c r="M22"/>
      <c r="N22"/>
    </row>
    <row r="23" spans="1:14" x14ac:dyDescent="0.25">
      <c r="A23"/>
      <c r="B23"/>
      <c r="C23"/>
      <c r="D23"/>
      <c r="E23"/>
      <c r="F23"/>
      <c r="G23"/>
      <c r="H23"/>
      <c r="I23" s="351"/>
      <c r="J23"/>
      <c r="K23"/>
      <c r="L23"/>
      <c r="M23"/>
      <c r="N23"/>
    </row>
    <row r="24" spans="1:14" x14ac:dyDescent="0.25">
      <c r="A24"/>
      <c r="B24"/>
      <c r="C24"/>
      <c r="D24"/>
      <c r="E24"/>
      <c r="F24"/>
      <c r="G24"/>
      <c r="H24"/>
      <c r="I24" s="351"/>
      <c r="J24"/>
      <c r="K24"/>
      <c r="L24"/>
      <c r="M24"/>
      <c r="N24"/>
    </row>
    <row r="25" spans="1:14" x14ac:dyDescent="0.25">
      <c r="A25"/>
      <c r="B25"/>
      <c r="C25"/>
      <c r="D25"/>
      <c r="E25"/>
      <c r="F25"/>
      <c r="G25"/>
      <c r="H25"/>
      <c r="I25" s="351"/>
      <c r="J25"/>
      <c r="K25"/>
      <c r="L25"/>
      <c r="M25"/>
      <c r="N25"/>
    </row>
    <row r="26" spans="1:14" x14ac:dyDescent="0.25">
      <c r="A26"/>
      <c r="B26"/>
      <c r="C26"/>
      <c r="D26"/>
      <c r="E26"/>
      <c r="F26"/>
      <c r="G26"/>
      <c r="H26"/>
      <c r="I26" s="351"/>
      <c r="J26"/>
      <c r="K26"/>
      <c r="L26"/>
      <c r="M26"/>
      <c r="N26"/>
    </row>
    <row r="27" spans="1:14" x14ac:dyDescent="0.25">
      <c r="A27"/>
      <c r="B27"/>
      <c r="C27"/>
      <c r="D27"/>
      <c r="E27"/>
      <c r="F27"/>
      <c r="G27"/>
      <c r="H27"/>
      <c r="I27" s="351"/>
      <c r="J27"/>
      <c r="K27"/>
      <c r="L27"/>
      <c r="M27"/>
      <c r="N27"/>
    </row>
    <row r="28" spans="1:14" x14ac:dyDescent="0.25">
      <c r="A28"/>
      <c r="B28"/>
      <c r="C28"/>
      <c r="D28"/>
      <c r="E28"/>
      <c r="F28"/>
      <c r="G28"/>
      <c r="H28"/>
      <c r="I28" s="351"/>
      <c r="J28"/>
      <c r="K28"/>
      <c r="L28"/>
      <c r="M28"/>
      <c r="N28"/>
    </row>
    <row r="29" spans="1:14" x14ac:dyDescent="0.25">
      <c r="A29"/>
      <c r="B29"/>
      <c r="C29"/>
      <c r="D29"/>
      <c r="E29"/>
      <c r="F29"/>
      <c r="G29"/>
      <c r="H29"/>
      <c r="I29" s="351"/>
      <c r="J29"/>
      <c r="K29"/>
      <c r="L29"/>
      <c r="M29"/>
      <c r="N29"/>
    </row>
    <row r="30" spans="1:14" x14ac:dyDescent="0.25">
      <c r="A30"/>
      <c r="B30"/>
      <c r="C30"/>
      <c r="D30"/>
      <c r="E30"/>
      <c r="F30"/>
      <c r="G30"/>
      <c r="H30"/>
      <c r="I30" s="351"/>
      <c r="J30"/>
      <c r="K30"/>
      <c r="L30"/>
      <c r="M30"/>
      <c r="N30"/>
    </row>
    <row r="31" spans="1:14" x14ac:dyDescent="0.25">
      <c r="A31"/>
      <c r="B31"/>
      <c r="C31"/>
      <c r="D31"/>
      <c r="E31"/>
      <c r="F31"/>
      <c r="G31"/>
      <c r="H31"/>
      <c r="I31" s="351"/>
      <c r="J31"/>
      <c r="K31"/>
      <c r="L31"/>
      <c r="M31"/>
      <c r="N31"/>
    </row>
    <row r="32" spans="1:14" x14ac:dyDescent="0.25">
      <c r="A32"/>
      <c r="B32"/>
      <c r="C32"/>
      <c r="D32"/>
      <c r="E32"/>
      <c r="F32"/>
      <c r="G32"/>
      <c r="H32"/>
      <c r="I32" s="351"/>
      <c r="J32"/>
      <c r="K32"/>
      <c r="L32"/>
      <c r="M32"/>
      <c r="N32"/>
    </row>
    <row r="33" spans="1:14" x14ac:dyDescent="0.25">
      <c r="A33"/>
      <c r="B33"/>
      <c r="C33"/>
      <c r="D33"/>
      <c r="E33"/>
      <c r="F33"/>
      <c r="G33"/>
      <c r="H33"/>
      <c r="I33" s="351"/>
      <c r="J33"/>
      <c r="K33"/>
      <c r="L33"/>
      <c r="M33"/>
      <c r="N33"/>
    </row>
    <row r="34" spans="1:14" x14ac:dyDescent="0.25">
      <c r="A34"/>
      <c r="B34"/>
      <c r="C34"/>
      <c r="D34"/>
      <c r="E34"/>
      <c r="F34"/>
      <c r="G34"/>
      <c r="H34"/>
      <c r="I34" s="351"/>
      <c r="J34"/>
      <c r="K34"/>
      <c r="L34"/>
      <c r="M34"/>
      <c r="N34"/>
    </row>
    <row r="35" spans="1:14" x14ac:dyDescent="0.25">
      <c r="A35"/>
      <c r="B35"/>
      <c r="C35"/>
      <c r="D35"/>
      <c r="E35"/>
      <c r="F35"/>
      <c r="G35"/>
      <c r="H35"/>
      <c r="I35" s="351"/>
      <c r="J35"/>
      <c r="K35"/>
      <c r="L35"/>
      <c r="M35"/>
      <c r="N35"/>
    </row>
    <row r="36" spans="1:14" x14ac:dyDescent="0.25">
      <c r="A36"/>
      <c r="B36"/>
      <c r="C36"/>
      <c r="D36"/>
      <c r="E36"/>
      <c r="F36"/>
      <c r="G36"/>
      <c r="H36"/>
      <c r="I36" s="351"/>
      <c r="J36"/>
      <c r="K36"/>
      <c r="L36"/>
      <c r="M36"/>
      <c r="N36"/>
    </row>
    <row r="37" spans="1:14" x14ac:dyDescent="0.25">
      <c r="A37"/>
      <c r="B37"/>
      <c r="C37"/>
      <c r="D37"/>
      <c r="E37"/>
      <c r="F37"/>
      <c r="G37"/>
      <c r="H37"/>
      <c r="I37" s="351"/>
      <c r="J37"/>
      <c r="K37"/>
      <c r="L37"/>
      <c r="M37"/>
      <c r="N37"/>
    </row>
    <row r="38" spans="1:14" x14ac:dyDescent="0.25">
      <c r="A38"/>
      <c r="B38"/>
      <c r="C38"/>
      <c r="D38"/>
      <c r="E38"/>
      <c r="F38"/>
      <c r="G38"/>
      <c r="H38"/>
      <c r="I38" s="351"/>
      <c r="J38"/>
      <c r="K38"/>
      <c r="L38"/>
      <c r="M38"/>
      <c r="N38"/>
    </row>
    <row r="39" spans="1:14" x14ac:dyDescent="0.25">
      <c r="A39"/>
      <c r="B39"/>
      <c r="C39"/>
      <c r="D39"/>
      <c r="E39"/>
      <c r="F39"/>
      <c r="G39"/>
      <c r="H39"/>
      <c r="I39" s="351"/>
      <c r="J39"/>
      <c r="K39"/>
      <c r="L39"/>
      <c r="M39"/>
      <c r="N39"/>
    </row>
    <row r="40" spans="1:14" x14ac:dyDescent="0.25">
      <c r="A40"/>
      <c r="B40"/>
      <c r="C40"/>
      <c r="D40"/>
      <c r="E40"/>
      <c r="F40"/>
      <c r="G40"/>
      <c r="H40"/>
      <c r="I40" s="351"/>
      <c r="J40"/>
      <c r="K40"/>
      <c r="L40"/>
      <c r="M40"/>
      <c r="N40"/>
    </row>
    <row r="41" spans="1:14" x14ac:dyDescent="0.25">
      <c r="A41"/>
      <c r="B41"/>
      <c r="C41"/>
      <c r="D41"/>
      <c r="E41"/>
      <c r="F41"/>
      <c r="G41"/>
      <c r="H41"/>
      <c r="I41" s="351"/>
      <c r="J41"/>
      <c r="K41"/>
      <c r="L41"/>
      <c r="M41"/>
      <c r="N41"/>
    </row>
    <row r="42" spans="1:14" x14ac:dyDescent="0.25">
      <c r="A42"/>
      <c r="B42"/>
      <c r="C42"/>
      <c r="D42"/>
      <c r="E42"/>
      <c r="F42"/>
      <c r="G42"/>
      <c r="H42"/>
      <c r="I42" s="351"/>
      <c r="J42"/>
      <c r="K42"/>
      <c r="L42"/>
      <c r="M42"/>
      <c r="N42"/>
    </row>
    <row r="43" spans="1:14" x14ac:dyDescent="0.25">
      <c r="A43"/>
      <c r="B43"/>
      <c r="C43"/>
      <c r="D43"/>
      <c r="E43"/>
      <c r="F43"/>
      <c r="G43"/>
      <c r="H43"/>
      <c r="I43" s="351"/>
      <c r="J43"/>
      <c r="K43"/>
      <c r="L43"/>
      <c r="M43"/>
      <c r="N43"/>
    </row>
    <row r="44" spans="1:14" x14ac:dyDescent="0.25">
      <c r="A44"/>
      <c r="B44"/>
      <c r="C44"/>
      <c r="D44"/>
      <c r="E44"/>
      <c r="F44"/>
      <c r="G44"/>
      <c r="H44"/>
      <c r="I44" s="351"/>
      <c r="J44"/>
      <c r="K44"/>
      <c r="L44"/>
      <c r="M44"/>
      <c r="N44"/>
    </row>
    <row r="45" spans="1:14" x14ac:dyDescent="0.25">
      <c r="A45"/>
      <c r="B45"/>
      <c r="C45"/>
      <c r="D45"/>
      <c r="E45"/>
      <c r="F45"/>
      <c r="G45"/>
      <c r="H45"/>
      <c r="I45" s="351"/>
      <c r="J45"/>
      <c r="K45"/>
      <c r="L45"/>
      <c r="M45"/>
      <c r="N45"/>
    </row>
    <row r="46" spans="1:14" x14ac:dyDescent="0.25">
      <c r="A46"/>
      <c r="B46"/>
      <c r="C46"/>
      <c r="D46"/>
      <c r="E46"/>
      <c r="F46"/>
      <c r="G46"/>
      <c r="H46"/>
      <c r="I46" s="351"/>
      <c r="J46"/>
      <c r="K46"/>
      <c r="L46"/>
      <c r="M46"/>
      <c r="N46"/>
    </row>
    <row r="47" spans="1:14" x14ac:dyDescent="0.25">
      <c r="A47"/>
      <c r="B47"/>
      <c r="C47"/>
      <c r="D47"/>
      <c r="E47"/>
      <c r="F47"/>
      <c r="G47"/>
      <c r="H47"/>
      <c r="I47" s="351"/>
      <c r="J47"/>
      <c r="K47"/>
      <c r="L47"/>
      <c r="M47"/>
      <c r="N47"/>
    </row>
    <row r="48" spans="1:14" x14ac:dyDescent="0.25">
      <c r="A48"/>
      <c r="B48"/>
      <c r="C48"/>
      <c r="D48"/>
      <c r="E48"/>
      <c r="F48"/>
      <c r="G48"/>
      <c r="H48"/>
      <c r="I48" s="351"/>
      <c r="J48"/>
      <c r="K48"/>
      <c r="L48"/>
      <c r="M48"/>
      <c r="N48"/>
    </row>
    <row r="49" spans="1:14" x14ac:dyDescent="0.25">
      <c r="A49"/>
      <c r="B49"/>
      <c r="C49"/>
      <c r="D49"/>
      <c r="E49"/>
      <c r="F49"/>
      <c r="G49"/>
      <c r="H49"/>
      <c r="I49" s="351"/>
      <c r="J49"/>
      <c r="K49"/>
      <c r="L49"/>
      <c r="M49"/>
      <c r="N49"/>
    </row>
    <row r="50" spans="1:14" x14ac:dyDescent="0.25">
      <c r="A50"/>
      <c r="B50"/>
      <c r="C50"/>
      <c r="D50"/>
      <c r="E50"/>
      <c r="F50"/>
      <c r="G50"/>
      <c r="H50"/>
      <c r="I50" s="351"/>
      <c r="J50"/>
      <c r="K50"/>
      <c r="L50"/>
      <c r="M50"/>
      <c r="N50"/>
    </row>
    <row r="51" spans="1:14" x14ac:dyDescent="0.25">
      <c r="A51"/>
      <c r="B51"/>
      <c r="C51"/>
      <c r="D51"/>
      <c r="E51"/>
      <c r="F51"/>
      <c r="G51"/>
      <c r="H51"/>
      <c r="I51" s="351"/>
      <c r="J51"/>
      <c r="K51"/>
      <c r="L51"/>
      <c r="M51"/>
      <c r="N51"/>
    </row>
    <row r="52" spans="1:14" x14ac:dyDescent="0.25">
      <c r="A52"/>
      <c r="B52"/>
      <c r="C52"/>
      <c r="D52"/>
      <c r="E52"/>
      <c r="F52"/>
      <c r="G52"/>
      <c r="H52"/>
      <c r="I52" s="351"/>
      <c r="J52"/>
      <c r="K52"/>
      <c r="L52"/>
      <c r="M52"/>
      <c r="N52"/>
    </row>
    <row r="53" spans="1:14" x14ac:dyDescent="0.25">
      <c r="A53"/>
      <c r="B53"/>
      <c r="C53"/>
      <c r="D53"/>
      <c r="E53"/>
      <c r="F53"/>
      <c r="G53"/>
      <c r="H53"/>
      <c r="I53" s="351"/>
      <c r="J53"/>
      <c r="K53"/>
      <c r="L53"/>
      <c r="M53"/>
      <c r="N53"/>
    </row>
    <row r="54" spans="1:14" x14ac:dyDescent="0.25">
      <c r="A54"/>
      <c r="B54"/>
      <c r="C54"/>
      <c r="D54"/>
      <c r="E54"/>
      <c r="F54"/>
      <c r="G54"/>
      <c r="H54"/>
      <c r="I54" s="351"/>
      <c r="J54"/>
      <c r="K54"/>
      <c r="L54"/>
      <c r="M54"/>
      <c r="N54"/>
    </row>
    <row r="55" spans="1:14" x14ac:dyDescent="0.25">
      <c r="A55"/>
      <c r="B55"/>
      <c r="C55"/>
      <c r="D55"/>
      <c r="E55"/>
      <c r="F55"/>
      <c r="G55"/>
      <c r="H55"/>
      <c r="I55" s="351"/>
      <c r="J55"/>
      <c r="K55"/>
      <c r="L55"/>
      <c r="M55"/>
      <c r="N55"/>
    </row>
    <row r="56" spans="1:14" x14ac:dyDescent="0.25">
      <c r="A56"/>
      <c r="B56"/>
      <c r="C56"/>
      <c r="D56"/>
      <c r="E56"/>
      <c r="F56"/>
      <c r="G56"/>
      <c r="H56"/>
      <c r="I56" s="351"/>
      <c r="J56"/>
      <c r="K56"/>
      <c r="L56"/>
      <c r="M56"/>
      <c r="N56"/>
    </row>
    <row r="57" spans="1:14" x14ac:dyDescent="0.25">
      <c r="A57"/>
      <c r="B57"/>
      <c r="C57"/>
      <c r="D57"/>
      <c r="E57"/>
      <c r="F57"/>
      <c r="G57"/>
      <c r="H57"/>
      <c r="I57" s="351"/>
      <c r="J57"/>
      <c r="K57"/>
      <c r="L57"/>
      <c r="M57"/>
      <c r="N57"/>
    </row>
    <row r="58" spans="1:14" x14ac:dyDescent="0.25">
      <c r="A58"/>
      <c r="B58"/>
      <c r="C58"/>
      <c r="D58"/>
      <c r="E58"/>
      <c r="F58"/>
      <c r="G58"/>
      <c r="H58"/>
      <c r="I58" s="351"/>
      <c r="J58"/>
      <c r="K58"/>
      <c r="L58"/>
      <c r="M58"/>
      <c r="N58"/>
    </row>
    <row r="59" spans="1:14" x14ac:dyDescent="0.25">
      <c r="A59"/>
      <c r="B59"/>
      <c r="C59"/>
      <c r="D59"/>
      <c r="E59"/>
      <c r="F59"/>
      <c r="G59"/>
      <c r="H59"/>
      <c r="I59" s="351"/>
      <c r="J59"/>
      <c r="K59"/>
      <c r="L59"/>
      <c r="M59"/>
      <c r="N59"/>
    </row>
    <row r="60" spans="1:14" x14ac:dyDescent="0.25">
      <c r="A60"/>
      <c r="B60"/>
      <c r="C60"/>
      <c r="D60"/>
      <c r="E60"/>
      <c r="F60"/>
      <c r="G60"/>
      <c r="H60"/>
      <c r="I60" s="351"/>
      <c r="J60"/>
      <c r="K60"/>
      <c r="L60"/>
      <c r="M60"/>
      <c r="N60"/>
    </row>
    <row r="61" spans="1:14" x14ac:dyDescent="0.25">
      <c r="A61"/>
      <c r="B61"/>
      <c r="C61"/>
      <c r="D61"/>
      <c r="E61"/>
      <c r="F61"/>
      <c r="G61"/>
      <c r="H61"/>
      <c r="I61" s="351"/>
      <c r="J61"/>
      <c r="K61"/>
      <c r="L61"/>
      <c r="M61"/>
      <c r="N61"/>
    </row>
    <row r="62" spans="1:14" x14ac:dyDescent="0.25">
      <c r="A62"/>
      <c r="B62"/>
      <c r="C62"/>
      <c r="D62"/>
      <c r="E62"/>
      <c r="F62"/>
      <c r="G62"/>
      <c r="H62"/>
      <c r="I62" s="351"/>
      <c r="J62"/>
      <c r="K62"/>
      <c r="L62"/>
      <c r="M62"/>
      <c r="N62"/>
    </row>
    <row r="63" spans="1:14" x14ac:dyDescent="0.25">
      <c r="A63"/>
      <c r="B63"/>
      <c r="C63"/>
      <c r="D63"/>
      <c r="E63"/>
      <c r="F63"/>
      <c r="G63"/>
      <c r="H63"/>
      <c r="I63" s="351"/>
      <c r="J63"/>
      <c r="K63"/>
      <c r="L63"/>
      <c r="M63"/>
      <c r="N63"/>
    </row>
    <row r="64" spans="1:14" x14ac:dyDescent="0.25">
      <c r="A64"/>
      <c r="B64"/>
      <c r="C64"/>
      <c r="D64"/>
      <c r="E64"/>
      <c r="F64"/>
      <c r="G64"/>
      <c r="H64"/>
      <c r="I64" s="351"/>
      <c r="J64"/>
      <c r="K64"/>
      <c r="L64"/>
      <c r="M64"/>
      <c r="N64"/>
    </row>
    <row r="65" spans="1:14" x14ac:dyDescent="0.25">
      <c r="A65"/>
      <c r="B65"/>
      <c r="C65"/>
      <c r="D65"/>
      <c r="E65"/>
      <c r="F65"/>
      <c r="G65"/>
      <c r="H65"/>
      <c r="I65" s="351"/>
      <c r="J65"/>
      <c r="K65"/>
      <c r="L65"/>
      <c r="M65"/>
      <c r="N65"/>
    </row>
    <row r="66" spans="1:14" x14ac:dyDescent="0.25">
      <c r="A66"/>
      <c r="B66"/>
      <c r="C66"/>
      <c r="D66"/>
      <c r="E66"/>
      <c r="F66"/>
      <c r="G66"/>
      <c r="H66"/>
      <c r="I66" s="351"/>
      <c r="J66"/>
      <c r="K66"/>
      <c r="L66"/>
      <c r="M66"/>
      <c r="N66"/>
    </row>
    <row r="67" spans="1:14" x14ac:dyDescent="0.25">
      <c r="A67"/>
      <c r="B67"/>
      <c r="C67"/>
      <c r="D67"/>
      <c r="E67"/>
      <c r="F67"/>
      <c r="G67"/>
      <c r="H67"/>
      <c r="I67" s="351"/>
      <c r="J67"/>
      <c r="K67"/>
      <c r="L67"/>
      <c r="M67"/>
      <c r="N67"/>
    </row>
    <row r="68" spans="1:14" x14ac:dyDescent="0.25">
      <c r="A68"/>
      <c r="B68"/>
      <c r="C68"/>
      <c r="D68"/>
      <c r="E68"/>
      <c r="F68"/>
      <c r="G68"/>
      <c r="H68"/>
      <c r="I68" s="351"/>
      <c r="J68"/>
      <c r="K68"/>
      <c r="L68"/>
      <c r="M68"/>
      <c r="N68"/>
    </row>
    <row r="69" spans="1:14" x14ac:dyDescent="0.25">
      <c r="A69"/>
      <c r="B69"/>
      <c r="C69"/>
      <c r="D69"/>
      <c r="E69"/>
      <c r="F69"/>
      <c r="G69"/>
      <c r="H69"/>
      <c r="I69" s="351"/>
      <c r="J69"/>
      <c r="K69"/>
      <c r="L69"/>
      <c r="M69"/>
      <c r="N69"/>
    </row>
    <row r="70" spans="1:14" x14ac:dyDescent="0.25">
      <c r="A70"/>
      <c r="B70"/>
      <c r="C70"/>
      <c r="D70"/>
      <c r="E70"/>
      <c r="F70"/>
      <c r="G70"/>
      <c r="H70"/>
      <c r="I70" s="351"/>
      <c r="J70"/>
      <c r="K70"/>
      <c r="L70"/>
      <c r="M70"/>
      <c r="N70"/>
    </row>
    <row r="71" spans="1:14" x14ac:dyDescent="0.25">
      <c r="A71"/>
      <c r="B71"/>
      <c r="C71"/>
      <c r="D71"/>
      <c r="E71"/>
      <c r="F71"/>
      <c r="G71"/>
      <c r="H71"/>
      <c r="I71" s="351"/>
      <c r="J71"/>
      <c r="K71"/>
      <c r="L71"/>
      <c r="M71"/>
      <c r="N71"/>
    </row>
    <row r="72" spans="1:14" x14ac:dyDescent="0.25">
      <c r="A72"/>
      <c r="B72"/>
      <c r="C72"/>
      <c r="D72"/>
      <c r="E72"/>
      <c r="F72"/>
      <c r="G72"/>
      <c r="H72"/>
      <c r="I72" s="351"/>
      <c r="J72"/>
      <c r="K72"/>
      <c r="L72"/>
      <c r="M72"/>
      <c r="N72"/>
    </row>
    <row r="73" spans="1:14" x14ac:dyDescent="0.25">
      <c r="A73"/>
      <c r="B73"/>
      <c r="C73"/>
      <c r="D73"/>
      <c r="E73"/>
      <c r="F73"/>
      <c r="G73"/>
      <c r="H73"/>
      <c r="I73" s="351"/>
      <c r="J73"/>
      <c r="K73"/>
      <c r="L73"/>
      <c r="M73"/>
      <c r="N73"/>
    </row>
    <row r="74" spans="1:14" x14ac:dyDescent="0.25">
      <c r="A74"/>
      <c r="B74"/>
      <c r="C74"/>
      <c r="D74"/>
      <c r="E74"/>
      <c r="F74"/>
      <c r="G74"/>
      <c r="H74"/>
      <c r="I74" s="351"/>
      <c r="J74"/>
      <c r="K74"/>
      <c r="L74"/>
      <c r="M74"/>
      <c r="N74"/>
    </row>
    <row r="75" spans="1:14" x14ac:dyDescent="0.25">
      <c r="A75"/>
      <c r="B75"/>
      <c r="C75"/>
      <c r="D75"/>
      <c r="E75"/>
      <c r="F75"/>
      <c r="G75"/>
      <c r="H75"/>
      <c r="I75" s="351"/>
      <c r="J75"/>
      <c r="K75"/>
      <c r="L75"/>
      <c r="M75"/>
      <c r="N75"/>
    </row>
    <row r="76" spans="1:14" x14ac:dyDescent="0.25">
      <c r="A76"/>
      <c r="B76"/>
      <c r="C76"/>
      <c r="D76"/>
      <c r="E76"/>
      <c r="F76"/>
      <c r="G76"/>
      <c r="H76"/>
      <c r="I76" s="351"/>
      <c r="J76"/>
      <c r="K76"/>
      <c r="L76"/>
      <c r="M76"/>
      <c r="N76"/>
    </row>
    <row r="77" spans="1:14" x14ac:dyDescent="0.25">
      <c r="A77"/>
      <c r="B77"/>
      <c r="C77"/>
      <c r="D77"/>
      <c r="E77"/>
      <c r="F77"/>
      <c r="G77"/>
      <c r="H77"/>
      <c r="I77" s="351"/>
      <c r="J77"/>
      <c r="K77"/>
      <c r="L77"/>
      <c r="M77"/>
      <c r="N77"/>
    </row>
    <row r="78" spans="1:14" x14ac:dyDescent="0.25">
      <c r="A78"/>
      <c r="B78"/>
      <c r="C78"/>
      <c r="D78"/>
      <c r="E78"/>
      <c r="F78"/>
      <c r="G78"/>
      <c r="H78"/>
      <c r="I78" s="351"/>
      <c r="J78"/>
      <c r="K78"/>
      <c r="L78"/>
      <c r="M78"/>
      <c r="N78"/>
    </row>
    <row r="79" spans="1:14" x14ac:dyDescent="0.25">
      <c r="A79"/>
      <c r="B79"/>
      <c r="C79"/>
      <c r="D79"/>
      <c r="E79"/>
      <c r="F79"/>
      <c r="G79"/>
      <c r="H79"/>
      <c r="I79" s="351"/>
      <c r="J79"/>
      <c r="K79"/>
      <c r="L79"/>
      <c r="M79"/>
      <c r="N79"/>
    </row>
    <row r="80" spans="1:14" x14ac:dyDescent="0.25">
      <c r="A80"/>
      <c r="B80"/>
      <c r="C80"/>
      <c r="D80"/>
      <c r="E80"/>
      <c r="F80"/>
      <c r="G80"/>
      <c r="H80"/>
      <c r="I80" s="351"/>
      <c r="J80"/>
      <c r="K80"/>
      <c r="L80"/>
      <c r="M80"/>
      <c r="N80"/>
    </row>
    <row r="81" spans="1:14" x14ac:dyDescent="0.25">
      <c r="A81"/>
      <c r="B81"/>
      <c r="C81"/>
      <c r="D81"/>
      <c r="E81"/>
      <c r="F81"/>
      <c r="G81"/>
      <c r="H81"/>
      <c r="I81" s="351"/>
      <c r="J81"/>
      <c r="K81"/>
      <c r="L81"/>
      <c r="M81"/>
      <c r="N81"/>
    </row>
    <row r="82" spans="1:14" x14ac:dyDescent="0.25">
      <c r="A82"/>
      <c r="B82"/>
      <c r="C82"/>
      <c r="D82"/>
      <c r="E82"/>
      <c r="F82"/>
      <c r="G82"/>
      <c r="H82"/>
      <c r="I82" s="351"/>
      <c r="J82"/>
      <c r="K82"/>
      <c r="L82"/>
      <c r="M82"/>
      <c r="N82"/>
    </row>
    <row r="83" spans="1:14" x14ac:dyDescent="0.25">
      <c r="A83"/>
      <c r="B83"/>
      <c r="C83"/>
      <c r="D83"/>
      <c r="E83"/>
      <c r="F83"/>
      <c r="G83"/>
      <c r="H83"/>
      <c r="I83" s="351"/>
      <c r="J83"/>
      <c r="K83"/>
      <c r="L83"/>
      <c r="M83"/>
      <c r="N83"/>
    </row>
    <row r="84" spans="1:14" x14ac:dyDescent="0.25">
      <c r="A84"/>
      <c r="B84"/>
      <c r="C84"/>
      <c r="D84"/>
      <c r="E84"/>
      <c r="F84"/>
      <c r="G84"/>
      <c r="H84"/>
      <c r="I84" s="351"/>
      <c r="J84"/>
      <c r="K84"/>
      <c r="L84"/>
      <c r="M84"/>
      <c r="N84"/>
    </row>
    <row r="85" spans="1:14" x14ac:dyDescent="0.25">
      <c r="A85"/>
      <c r="B85"/>
      <c r="C85"/>
      <c r="D85"/>
      <c r="E85"/>
      <c r="F85"/>
      <c r="G85"/>
      <c r="H85"/>
      <c r="I85" s="351"/>
      <c r="J85"/>
      <c r="K85"/>
      <c r="L85"/>
      <c r="M85"/>
      <c r="N85"/>
    </row>
    <row r="86" spans="1:14" x14ac:dyDescent="0.25">
      <c r="A86"/>
      <c r="B86"/>
      <c r="C86"/>
      <c r="D86"/>
      <c r="E86"/>
      <c r="F86"/>
      <c r="G86"/>
      <c r="H86"/>
      <c r="I86" s="351"/>
      <c r="J86"/>
      <c r="K86"/>
      <c r="L86"/>
      <c r="M86"/>
      <c r="N86"/>
    </row>
    <row r="87" spans="1:14" x14ac:dyDescent="0.25">
      <c r="A87"/>
      <c r="B87"/>
      <c r="C87"/>
      <c r="D87"/>
      <c r="E87"/>
      <c r="F87"/>
      <c r="G87"/>
      <c r="H87"/>
      <c r="I87" s="351"/>
      <c r="J87"/>
      <c r="K87"/>
      <c r="L87"/>
      <c r="M87"/>
      <c r="N87"/>
    </row>
    <row r="88" spans="1:14" x14ac:dyDescent="0.25">
      <c r="A88"/>
      <c r="B88"/>
      <c r="C88"/>
      <c r="D88"/>
      <c r="E88"/>
      <c r="F88"/>
      <c r="G88"/>
      <c r="H88"/>
      <c r="I88" s="351"/>
      <c r="J88"/>
      <c r="K88"/>
      <c r="L88"/>
      <c r="M88"/>
      <c r="N88"/>
    </row>
    <row r="89" spans="1:14" x14ac:dyDescent="0.25">
      <c r="A89"/>
      <c r="B89"/>
      <c r="C89"/>
      <c r="D89"/>
      <c r="E89"/>
      <c r="F89"/>
      <c r="G89"/>
      <c r="H89"/>
      <c r="I89" s="351"/>
      <c r="J89"/>
      <c r="K89"/>
      <c r="L89"/>
      <c r="M89"/>
      <c r="N89"/>
    </row>
    <row r="90" spans="1:14" x14ac:dyDescent="0.25">
      <c r="A90"/>
      <c r="B90"/>
      <c r="C90"/>
      <c r="D90"/>
      <c r="E90"/>
      <c r="F90"/>
      <c r="G90"/>
      <c r="H90"/>
      <c r="I90" s="351"/>
      <c r="J90"/>
      <c r="K90"/>
      <c r="L90"/>
      <c r="M90"/>
      <c r="N90"/>
    </row>
    <row r="91" spans="1:14" x14ac:dyDescent="0.25">
      <c r="A91"/>
      <c r="B91"/>
      <c r="C91"/>
      <c r="D91"/>
      <c r="E91"/>
      <c r="F91"/>
      <c r="G91"/>
      <c r="H91"/>
      <c r="I91" s="351"/>
      <c r="J91"/>
      <c r="K91"/>
      <c r="L91"/>
      <c r="M91"/>
      <c r="N91"/>
    </row>
    <row r="92" spans="1:14" x14ac:dyDescent="0.25">
      <c r="A92"/>
      <c r="B92"/>
      <c r="C92"/>
      <c r="D92"/>
      <c r="E92"/>
      <c r="F92"/>
      <c r="G92"/>
      <c r="H92"/>
      <c r="I92" s="351"/>
      <c r="J92"/>
      <c r="K92"/>
      <c r="L92"/>
      <c r="M92"/>
      <c r="N92"/>
    </row>
    <row r="93" spans="1:14" x14ac:dyDescent="0.25">
      <c r="A93"/>
      <c r="B93"/>
      <c r="C93"/>
      <c r="D93"/>
      <c r="E93"/>
      <c r="F93"/>
      <c r="G93"/>
      <c r="H93"/>
      <c r="I93" s="351"/>
      <c r="J93"/>
      <c r="K93"/>
      <c r="L93"/>
      <c r="M93"/>
      <c r="N93"/>
    </row>
    <row r="94" spans="1:14" x14ac:dyDescent="0.25">
      <c r="A94"/>
      <c r="B94"/>
      <c r="C94"/>
      <c r="D94"/>
      <c r="E94"/>
      <c r="F94"/>
      <c r="G94"/>
      <c r="H94"/>
      <c r="I94" s="351"/>
      <c r="J94"/>
      <c r="K94"/>
      <c r="L94"/>
      <c r="M94"/>
      <c r="N94"/>
    </row>
    <row r="95" spans="1:14" x14ac:dyDescent="0.25">
      <c r="A95"/>
      <c r="B95"/>
      <c r="C95"/>
      <c r="D95"/>
      <c r="E95"/>
      <c r="F95"/>
      <c r="G95"/>
      <c r="H95"/>
      <c r="I95" s="351"/>
      <c r="J95"/>
      <c r="K95"/>
      <c r="L95"/>
      <c r="M95"/>
      <c r="N95"/>
    </row>
    <row r="96" spans="1:14" x14ac:dyDescent="0.25">
      <c r="A96"/>
      <c r="B96"/>
      <c r="C96"/>
      <c r="D96"/>
      <c r="E96"/>
      <c r="F96"/>
      <c r="G96"/>
      <c r="H96"/>
      <c r="I96" s="351"/>
      <c r="J96"/>
      <c r="K96"/>
      <c r="L96"/>
      <c r="M96"/>
      <c r="N96"/>
    </row>
    <row r="97" spans="1:14" x14ac:dyDescent="0.25">
      <c r="A97"/>
      <c r="B97"/>
      <c r="C97"/>
      <c r="D97"/>
      <c r="E97"/>
      <c r="F97"/>
      <c r="G97"/>
      <c r="H97"/>
      <c r="I97" s="351"/>
      <c r="J97"/>
      <c r="K97"/>
      <c r="L97"/>
      <c r="M97"/>
      <c r="N97"/>
    </row>
    <row r="98" spans="1:14" x14ac:dyDescent="0.25">
      <c r="A98"/>
      <c r="B98"/>
      <c r="C98"/>
      <c r="D98"/>
      <c r="E98"/>
      <c r="F98"/>
      <c r="G98"/>
      <c r="H98"/>
      <c r="I98" s="351"/>
      <c r="J98"/>
      <c r="K98"/>
      <c r="L98"/>
      <c r="M98"/>
      <c r="N98"/>
    </row>
    <row r="99" spans="1:14" x14ac:dyDescent="0.25">
      <c r="A99"/>
      <c r="B99"/>
      <c r="C99"/>
      <c r="D99"/>
      <c r="E99"/>
      <c r="F99"/>
      <c r="G99"/>
      <c r="H99"/>
      <c r="I99" s="351"/>
      <c r="J99"/>
      <c r="K99"/>
      <c r="L99"/>
      <c r="M99"/>
      <c r="N99"/>
    </row>
    <row r="100" spans="1:14" x14ac:dyDescent="0.25">
      <c r="A100"/>
      <c r="B100"/>
      <c r="C100"/>
      <c r="D100"/>
      <c r="E100"/>
      <c r="F100"/>
      <c r="G100"/>
      <c r="H100"/>
      <c r="I100" s="351"/>
      <c r="J100"/>
      <c r="K100"/>
      <c r="L100"/>
      <c r="M100"/>
      <c r="N100"/>
    </row>
    <row r="101" spans="1:14" x14ac:dyDescent="0.25">
      <c r="A101"/>
      <c r="B101"/>
      <c r="C101"/>
      <c r="D101"/>
      <c r="E101"/>
      <c r="F101"/>
      <c r="G101"/>
      <c r="H101"/>
      <c r="I101" s="351"/>
      <c r="J101"/>
      <c r="K101"/>
      <c r="L101"/>
      <c r="M101"/>
      <c r="N101"/>
    </row>
    <row r="102" spans="1:14" x14ac:dyDescent="0.25">
      <c r="A102"/>
      <c r="B102"/>
      <c r="C102"/>
      <c r="D102"/>
      <c r="E102"/>
      <c r="F102"/>
      <c r="G102"/>
      <c r="H102"/>
      <c r="I102" s="351"/>
      <c r="J102"/>
      <c r="K102"/>
      <c r="L102"/>
      <c r="M102"/>
      <c r="N102"/>
    </row>
    <row r="103" spans="1:14" x14ac:dyDescent="0.25">
      <c r="A103"/>
      <c r="B103"/>
      <c r="C103"/>
      <c r="D103"/>
      <c r="E103"/>
      <c r="F103"/>
      <c r="G103"/>
      <c r="H103"/>
      <c r="I103" s="351"/>
      <c r="J103"/>
      <c r="K103"/>
      <c r="L103"/>
      <c r="M103"/>
      <c r="N103"/>
    </row>
    <row r="104" spans="1:14" x14ac:dyDescent="0.25">
      <c r="A104"/>
      <c r="B104"/>
      <c r="C104"/>
      <c r="D104"/>
      <c r="E104"/>
      <c r="F104"/>
      <c r="G104"/>
      <c r="H104"/>
      <c r="I104" s="351"/>
      <c r="J104"/>
      <c r="K104"/>
      <c r="L104"/>
      <c r="M104"/>
      <c r="N104"/>
    </row>
    <row r="105" spans="1:14" x14ac:dyDescent="0.25">
      <c r="A105"/>
      <c r="B105"/>
      <c r="C105"/>
      <c r="D105"/>
      <c r="E105"/>
      <c r="F105"/>
      <c r="G105"/>
      <c r="H105"/>
      <c r="I105" s="351"/>
      <c r="J105"/>
      <c r="K105"/>
      <c r="L105"/>
      <c r="M105"/>
      <c r="N105"/>
    </row>
    <row r="106" spans="1:14" x14ac:dyDescent="0.25">
      <c r="A106"/>
      <c r="B106"/>
      <c r="C106"/>
      <c r="D106"/>
      <c r="E106"/>
      <c r="F106"/>
      <c r="G106"/>
      <c r="H106"/>
      <c r="I106" s="351"/>
      <c r="J106"/>
      <c r="K106"/>
      <c r="L106"/>
      <c r="M106"/>
      <c r="N106"/>
    </row>
    <row r="107" spans="1:14" x14ac:dyDescent="0.25">
      <c r="A107"/>
      <c r="B107"/>
      <c r="C107"/>
      <c r="D107"/>
      <c r="E107"/>
      <c r="F107"/>
      <c r="G107"/>
      <c r="H107"/>
      <c r="I107" s="351"/>
      <c r="J107"/>
      <c r="K107"/>
      <c r="L107"/>
      <c r="M107"/>
      <c r="N107"/>
    </row>
    <row r="108" spans="1:14" x14ac:dyDescent="0.25">
      <c r="A108"/>
      <c r="B108"/>
      <c r="C108"/>
      <c r="D108"/>
      <c r="E108"/>
      <c r="F108"/>
      <c r="G108"/>
      <c r="H108"/>
      <c r="I108" s="351"/>
      <c r="J108"/>
      <c r="K108"/>
      <c r="L108"/>
      <c r="M108"/>
      <c r="N108"/>
    </row>
    <row r="109" spans="1:14" x14ac:dyDescent="0.25">
      <c r="A109"/>
      <c r="B109"/>
      <c r="C109"/>
      <c r="D109"/>
      <c r="E109"/>
      <c r="F109"/>
      <c r="G109"/>
      <c r="H109"/>
      <c r="I109" s="351"/>
      <c r="J109"/>
      <c r="K109"/>
      <c r="L109"/>
      <c r="M109"/>
      <c r="N109"/>
    </row>
    <row r="110" spans="1:14" x14ac:dyDescent="0.25">
      <c r="A110"/>
      <c r="B110"/>
      <c r="C110"/>
      <c r="D110"/>
      <c r="E110"/>
      <c r="F110"/>
      <c r="G110"/>
      <c r="H110"/>
      <c r="I110" s="351"/>
      <c r="J110"/>
      <c r="K110"/>
      <c r="L110"/>
      <c r="M110"/>
      <c r="N110"/>
    </row>
    <row r="111" spans="1:14" x14ac:dyDescent="0.25">
      <c r="A111"/>
      <c r="B111"/>
      <c r="C111"/>
      <c r="D111"/>
      <c r="E111"/>
      <c r="F111"/>
      <c r="G111"/>
      <c r="H111"/>
      <c r="I111" s="351"/>
      <c r="J111"/>
      <c r="K111"/>
      <c r="L111"/>
      <c r="M111"/>
      <c r="N111"/>
    </row>
    <row r="112" spans="1:14" x14ac:dyDescent="0.25">
      <c r="A112"/>
      <c r="B112"/>
      <c r="C112"/>
      <c r="D112"/>
      <c r="E112"/>
      <c r="F112"/>
      <c r="G112"/>
      <c r="H112"/>
      <c r="I112" s="351"/>
      <c r="J112"/>
      <c r="K112"/>
      <c r="L112"/>
      <c r="M112"/>
      <c r="N112"/>
    </row>
    <row r="113" spans="1:14" x14ac:dyDescent="0.25">
      <c r="A113"/>
      <c r="B113"/>
      <c r="C113"/>
      <c r="D113"/>
      <c r="E113"/>
      <c r="F113"/>
      <c r="G113"/>
      <c r="H113"/>
      <c r="I113" s="351"/>
      <c r="J113"/>
      <c r="K113"/>
      <c r="L113"/>
      <c r="M113"/>
      <c r="N113"/>
    </row>
    <row r="114" spans="1:14" x14ac:dyDescent="0.25">
      <c r="A114"/>
      <c r="B114"/>
      <c r="C114"/>
      <c r="D114"/>
      <c r="E114"/>
      <c r="F114"/>
      <c r="G114"/>
      <c r="H114"/>
      <c r="I114" s="351"/>
      <c r="J114"/>
      <c r="K114"/>
      <c r="L114"/>
      <c r="M114"/>
      <c r="N114"/>
    </row>
    <row r="115" spans="1:14" x14ac:dyDescent="0.25">
      <c r="A115"/>
      <c r="B115"/>
      <c r="C115"/>
      <c r="D115"/>
      <c r="E115"/>
      <c r="F115"/>
      <c r="G115"/>
      <c r="H115"/>
      <c r="I115" s="351"/>
      <c r="J115"/>
      <c r="K115"/>
      <c r="L115"/>
      <c r="M115"/>
      <c r="N115"/>
    </row>
    <row r="116" spans="1:14" x14ac:dyDescent="0.25">
      <c r="A116"/>
      <c r="B116"/>
      <c r="C116"/>
      <c r="D116"/>
      <c r="E116"/>
      <c r="F116"/>
      <c r="G116"/>
      <c r="H116"/>
      <c r="I116" s="351"/>
      <c r="J116"/>
      <c r="K116"/>
      <c r="L116"/>
      <c r="M116"/>
      <c r="N116"/>
    </row>
    <row r="117" spans="1:14" x14ac:dyDescent="0.25">
      <c r="A117"/>
      <c r="B117"/>
      <c r="C117"/>
      <c r="D117"/>
      <c r="E117"/>
      <c r="F117"/>
      <c r="G117"/>
      <c r="H117"/>
      <c r="I117" s="351"/>
      <c r="J117"/>
      <c r="K117"/>
      <c r="L117"/>
      <c r="M117"/>
      <c r="N117"/>
    </row>
    <row r="118" spans="1:14" x14ac:dyDescent="0.25">
      <c r="A118"/>
      <c r="B118"/>
      <c r="C118"/>
      <c r="D118"/>
      <c r="E118"/>
      <c r="F118"/>
      <c r="G118"/>
      <c r="H118"/>
      <c r="I118" s="351"/>
      <c r="J118"/>
      <c r="K118"/>
      <c r="L118"/>
      <c r="M118"/>
      <c r="N118"/>
    </row>
    <row r="119" spans="1:14" x14ac:dyDescent="0.25">
      <c r="A119"/>
      <c r="B119"/>
      <c r="C119"/>
      <c r="D119"/>
      <c r="E119"/>
      <c r="F119"/>
      <c r="G119"/>
      <c r="H119"/>
      <c r="I119" s="351"/>
      <c r="J119"/>
      <c r="K119"/>
      <c r="L119"/>
      <c r="M119"/>
      <c r="N119"/>
    </row>
    <row r="120" spans="1:14" x14ac:dyDescent="0.25">
      <c r="A120"/>
      <c r="B120"/>
      <c r="C120"/>
      <c r="D120"/>
      <c r="E120"/>
      <c r="F120"/>
      <c r="G120"/>
      <c r="H120"/>
      <c r="I120" s="351"/>
      <c r="J120"/>
      <c r="K120"/>
      <c r="L120"/>
      <c r="M120"/>
      <c r="N120"/>
    </row>
    <row r="121" spans="1:14" x14ac:dyDescent="0.25">
      <c r="A121"/>
      <c r="B121"/>
      <c r="C121"/>
      <c r="D121"/>
      <c r="E121"/>
      <c r="F121"/>
      <c r="G121"/>
      <c r="H121"/>
      <c r="I121" s="351"/>
      <c r="J121"/>
      <c r="K121"/>
      <c r="L121"/>
      <c r="M121"/>
      <c r="N121"/>
    </row>
    <row r="122" spans="1:14" x14ac:dyDescent="0.25">
      <c r="A122"/>
      <c r="B122"/>
      <c r="C122"/>
      <c r="D122"/>
      <c r="E122"/>
      <c r="F122"/>
      <c r="G122"/>
      <c r="H122"/>
      <c r="I122" s="351"/>
      <c r="J122"/>
      <c r="K122"/>
      <c r="L122"/>
      <c r="M122"/>
      <c r="N122"/>
    </row>
    <row r="123" spans="1:14" x14ac:dyDescent="0.25">
      <c r="A123"/>
      <c r="B123"/>
      <c r="C123"/>
      <c r="D123"/>
      <c r="E123"/>
      <c r="F123"/>
      <c r="G123"/>
      <c r="H123"/>
      <c r="I123" s="351"/>
      <c r="J123"/>
      <c r="K123"/>
      <c r="L123"/>
      <c r="M123"/>
      <c r="N123"/>
    </row>
    <row r="124" spans="1:14" x14ac:dyDescent="0.25">
      <c r="A124"/>
      <c r="B124"/>
      <c r="C124"/>
      <c r="D124"/>
      <c r="E124"/>
      <c r="F124"/>
      <c r="G124"/>
      <c r="H124"/>
      <c r="I124" s="351"/>
      <c r="J124"/>
      <c r="K124"/>
      <c r="L124"/>
      <c r="M124"/>
      <c r="N124"/>
    </row>
    <row r="125" spans="1:14" x14ac:dyDescent="0.25">
      <c r="A125"/>
      <c r="B125"/>
      <c r="C125"/>
      <c r="D125"/>
      <c r="E125"/>
      <c r="F125"/>
      <c r="G125"/>
      <c r="H125"/>
      <c r="I125" s="351"/>
      <c r="J125"/>
      <c r="K125"/>
      <c r="L125"/>
      <c r="M125"/>
      <c r="N125"/>
    </row>
    <row r="126" spans="1:14" x14ac:dyDescent="0.25">
      <c r="A126"/>
      <c r="B126"/>
      <c r="C126"/>
      <c r="D126"/>
      <c r="E126"/>
      <c r="F126"/>
      <c r="G126"/>
      <c r="H126"/>
      <c r="I126" s="351"/>
      <c r="J126"/>
      <c r="K126"/>
      <c r="L126"/>
      <c r="M126"/>
      <c r="N126"/>
    </row>
    <row r="127" spans="1:14" x14ac:dyDescent="0.25">
      <c r="A127"/>
      <c r="B127"/>
      <c r="C127"/>
      <c r="D127"/>
      <c r="E127"/>
      <c r="F127"/>
      <c r="G127"/>
      <c r="H127"/>
      <c r="I127" s="351"/>
      <c r="J127"/>
      <c r="K127"/>
      <c r="L127"/>
      <c r="M127"/>
      <c r="N127"/>
    </row>
    <row r="128" spans="1:14" x14ac:dyDescent="0.25">
      <c r="A128"/>
      <c r="B128"/>
      <c r="C128"/>
      <c r="D128"/>
      <c r="E128"/>
      <c r="F128"/>
      <c r="G128"/>
      <c r="H128"/>
      <c r="I128" s="351"/>
      <c r="J128"/>
      <c r="K128"/>
      <c r="L128"/>
      <c r="M128"/>
      <c r="N128"/>
    </row>
    <row r="129" spans="1:14" x14ac:dyDescent="0.25">
      <c r="A129"/>
      <c r="B129"/>
      <c r="C129"/>
      <c r="D129"/>
      <c r="E129"/>
      <c r="F129"/>
      <c r="G129"/>
      <c r="H129"/>
      <c r="I129" s="351"/>
      <c r="J129"/>
      <c r="K129"/>
      <c r="L129"/>
      <c r="M129"/>
      <c r="N129"/>
    </row>
    <row r="130" spans="1:14" x14ac:dyDescent="0.25">
      <c r="A130"/>
      <c r="B130"/>
      <c r="C130"/>
      <c r="D130"/>
      <c r="E130"/>
      <c r="F130"/>
      <c r="G130"/>
      <c r="H130"/>
      <c r="I130" s="351"/>
      <c r="J130"/>
      <c r="K130"/>
      <c r="L130"/>
      <c r="M130"/>
      <c r="N130"/>
    </row>
    <row r="131" spans="1:14" x14ac:dyDescent="0.25">
      <c r="A131"/>
      <c r="B131"/>
      <c r="C131"/>
      <c r="D131"/>
      <c r="E131"/>
      <c r="F131"/>
      <c r="G131"/>
      <c r="H131"/>
      <c r="I131" s="351"/>
      <c r="J131"/>
      <c r="K131"/>
      <c r="L131"/>
      <c r="M131"/>
      <c r="N131"/>
    </row>
    <row r="132" spans="1:14" x14ac:dyDescent="0.25">
      <c r="A132"/>
      <c r="B132"/>
      <c r="C132"/>
      <c r="D132"/>
      <c r="E132"/>
      <c r="F132"/>
      <c r="G132"/>
      <c r="H132"/>
      <c r="I132" s="351"/>
      <c r="J132"/>
      <c r="K132"/>
      <c r="L132"/>
      <c r="M132"/>
      <c r="N132"/>
    </row>
    <row r="133" spans="1:14" x14ac:dyDescent="0.25">
      <c r="A133"/>
      <c r="B133"/>
      <c r="C133"/>
      <c r="D133"/>
      <c r="E133"/>
      <c r="F133"/>
      <c r="G133"/>
      <c r="H133"/>
      <c r="I133" s="351"/>
      <c r="J133"/>
      <c r="K133"/>
      <c r="L133"/>
      <c r="M133"/>
      <c r="N133"/>
    </row>
    <row r="134" spans="1:14" x14ac:dyDescent="0.25">
      <c r="A134"/>
      <c r="B134"/>
      <c r="C134"/>
      <c r="D134"/>
      <c r="E134"/>
      <c r="F134"/>
      <c r="G134"/>
      <c r="H134"/>
      <c r="I134" s="351"/>
      <c r="J134"/>
      <c r="K134"/>
      <c r="L134"/>
      <c r="M134"/>
      <c r="N134"/>
    </row>
    <row r="135" spans="1:14" x14ac:dyDescent="0.25">
      <c r="A135"/>
      <c r="B135"/>
      <c r="C135"/>
      <c r="D135"/>
      <c r="E135"/>
      <c r="F135"/>
      <c r="G135"/>
      <c r="H135"/>
      <c r="I135" s="351"/>
      <c r="J135"/>
      <c r="K135"/>
      <c r="L135"/>
      <c r="M135"/>
      <c r="N135"/>
    </row>
    <row r="136" spans="1:14" x14ac:dyDescent="0.25">
      <c r="A136"/>
      <c r="B136"/>
      <c r="C136"/>
      <c r="D136"/>
      <c r="E136"/>
      <c r="F136"/>
      <c r="G136"/>
      <c r="H136"/>
      <c r="I136" s="351"/>
      <c r="J136"/>
      <c r="K136"/>
      <c r="L136"/>
      <c r="M136"/>
      <c r="N136"/>
    </row>
    <row r="137" spans="1:14" x14ac:dyDescent="0.25">
      <c r="A137"/>
      <c r="B137"/>
      <c r="C137"/>
      <c r="D137"/>
      <c r="E137"/>
      <c r="F137"/>
      <c r="G137"/>
      <c r="H137"/>
      <c r="I137" s="351"/>
      <c r="J137"/>
      <c r="K137"/>
      <c r="L137"/>
      <c r="M137"/>
      <c r="N137"/>
    </row>
    <row r="138" spans="1:14" x14ac:dyDescent="0.25">
      <c r="A138"/>
      <c r="B138"/>
      <c r="C138"/>
      <c r="D138"/>
      <c r="E138"/>
      <c r="F138"/>
      <c r="G138"/>
      <c r="H138"/>
      <c r="I138" s="351"/>
      <c r="J138"/>
      <c r="K138"/>
      <c r="L138"/>
      <c r="M138"/>
      <c r="N138"/>
    </row>
    <row r="139" spans="1:14" x14ac:dyDescent="0.25">
      <c r="A139"/>
      <c r="B139"/>
      <c r="C139"/>
      <c r="D139"/>
      <c r="E139"/>
      <c r="F139"/>
      <c r="G139"/>
      <c r="H139"/>
      <c r="I139" s="351"/>
      <c r="J139"/>
      <c r="K139"/>
      <c r="L139"/>
      <c r="M139"/>
      <c r="N139"/>
    </row>
    <row r="140" spans="1:14" x14ac:dyDescent="0.25">
      <c r="A140"/>
      <c r="B140"/>
      <c r="C140"/>
      <c r="D140"/>
      <c r="E140"/>
      <c r="F140"/>
      <c r="G140"/>
      <c r="H140"/>
      <c r="I140" s="351"/>
      <c r="J140"/>
      <c r="K140"/>
      <c r="L140"/>
      <c r="M140"/>
      <c r="N140"/>
    </row>
    <row r="141" spans="1:14" x14ac:dyDescent="0.25">
      <c r="A141"/>
      <c r="B141"/>
      <c r="C141"/>
      <c r="D141"/>
      <c r="E141"/>
      <c r="F141"/>
      <c r="G141"/>
      <c r="H141"/>
      <c r="I141" s="351"/>
      <c r="J141"/>
      <c r="K141"/>
      <c r="L141"/>
      <c r="M141"/>
      <c r="N141"/>
    </row>
    <row r="142" spans="1:14" x14ac:dyDescent="0.25">
      <c r="A142"/>
      <c r="B142"/>
      <c r="C142"/>
      <c r="D142"/>
      <c r="E142"/>
      <c r="F142"/>
      <c r="G142"/>
      <c r="H142"/>
      <c r="I142" s="351"/>
      <c r="J142"/>
      <c r="K142"/>
      <c r="L142"/>
      <c r="M142"/>
      <c r="N142"/>
    </row>
    <row r="143" spans="1:14" x14ac:dyDescent="0.25">
      <c r="A143"/>
      <c r="B143"/>
      <c r="C143"/>
      <c r="D143"/>
      <c r="E143"/>
      <c r="F143"/>
      <c r="G143"/>
      <c r="H143"/>
      <c r="I143" s="351"/>
      <c r="J143"/>
      <c r="K143"/>
      <c r="L143"/>
      <c r="M143"/>
      <c r="N143"/>
    </row>
    <row r="144" spans="1:14" x14ac:dyDescent="0.25">
      <c r="A144"/>
      <c r="B144"/>
      <c r="C144"/>
      <c r="D144"/>
      <c r="E144"/>
      <c r="F144"/>
      <c r="G144"/>
      <c r="H144"/>
      <c r="I144" s="351"/>
      <c r="J144"/>
      <c r="K144"/>
      <c r="L144"/>
      <c r="M144"/>
      <c r="N144"/>
    </row>
    <row r="145" spans="1:14" x14ac:dyDescent="0.25">
      <c r="A145"/>
      <c r="B145"/>
      <c r="C145"/>
      <c r="D145"/>
      <c r="E145"/>
      <c r="F145"/>
      <c r="G145"/>
      <c r="H145"/>
      <c r="I145" s="351"/>
      <c r="J145"/>
      <c r="K145"/>
      <c r="L145"/>
      <c r="M145"/>
      <c r="N145"/>
    </row>
    <row r="146" spans="1:14" x14ac:dyDescent="0.25">
      <c r="A146"/>
      <c r="B146"/>
      <c r="C146"/>
      <c r="D146"/>
      <c r="E146"/>
      <c r="F146"/>
      <c r="G146"/>
      <c r="H146"/>
      <c r="I146" s="351"/>
      <c r="J146"/>
      <c r="K146"/>
      <c r="L146"/>
      <c r="M146"/>
      <c r="N146"/>
    </row>
    <row r="147" spans="1:14" x14ac:dyDescent="0.25">
      <c r="A147"/>
      <c r="B147"/>
      <c r="C147"/>
      <c r="D147"/>
      <c r="E147"/>
      <c r="F147"/>
      <c r="G147"/>
      <c r="H147"/>
      <c r="I147" s="351"/>
      <c r="J147"/>
      <c r="K147"/>
      <c r="L147"/>
      <c r="M147"/>
      <c r="N147"/>
    </row>
    <row r="148" spans="1:14" x14ac:dyDescent="0.25">
      <c r="A148"/>
      <c r="B148"/>
      <c r="C148"/>
      <c r="D148"/>
      <c r="E148"/>
      <c r="F148"/>
      <c r="G148"/>
      <c r="H148"/>
      <c r="I148" s="351"/>
      <c r="J148"/>
      <c r="K148"/>
      <c r="L148"/>
      <c r="M148"/>
      <c r="N148"/>
    </row>
    <row r="149" spans="1:14" x14ac:dyDescent="0.25">
      <c r="A149"/>
      <c r="B149"/>
      <c r="C149"/>
      <c r="D149"/>
      <c r="E149"/>
      <c r="F149"/>
      <c r="G149"/>
      <c r="H149"/>
      <c r="I149" s="351"/>
      <c r="J149"/>
      <c r="K149"/>
      <c r="L149"/>
      <c r="M149"/>
      <c r="N149"/>
    </row>
    <row r="150" spans="1:14" x14ac:dyDescent="0.25">
      <c r="A150"/>
      <c r="B150"/>
      <c r="C150"/>
      <c r="D150"/>
      <c r="E150"/>
      <c r="F150"/>
      <c r="G150"/>
      <c r="H150"/>
      <c r="I150" s="351"/>
      <c r="J150"/>
      <c r="K150"/>
      <c r="L150"/>
      <c r="M150"/>
      <c r="N150"/>
    </row>
    <row r="151" spans="1:14" x14ac:dyDescent="0.25">
      <c r="A151"/>
      <c r="B151"/>
      <c r="C151"/>
      <c r="D151"/>
      <c r="E151"/>
      <c r="F151"/>
      <c r="G151"/>
      <c r="H151"/>
      <c r="I151" s="351"/>
      <c r="J151"/>
      <c r="K151"/>
      <c r="L151"/>
      <c r="M151"/>
      <c r="N151"/>
    </row>
    <row r="152" spans="1:14" x14ac:dyDescent="0.25">
      <c r="A152"/>
      <c r="B152"/>
      <c r="C152"/>
      <c r="D152"/>
      <c r="E152"/>
      <c r="F152"/>
      <c r="G152"/>
      <c r="H152"/>
      <c r="I152" s="351"/>
      <c r="J152"/>
      <c r="K152"/>
      <c r="L152"/>
      <c r="M152"/>
      <c r="N152"/>
    </row>
    <row r="153" spans="1:14" x14ac:dyDescent="0.25">
      <c r="A153"/>
      <c r="B153"/>
      <c r="C153"/>
      <c r="D153"/>
      <c r="E153"/>
      <c r="F153"/>
      <c r="G153"/>
      <c r="H153"/>
      <c r="I153" s="351"/>
      <c r="J153"/>
      <c r="K153"/>
      <c r="L153"/>
      <c r="M153"/>
      <c r="N153"/>
    </row>
    <row r="154" spans="1:14" x14ac:dyDescent="0.25">
      <c r="A154"/>
      <c r="B154"/>
      <c r="C154"/>
      <c r="D154"/>
      <c r="E154"/>
      <c r="F154"/>
      <c r="G154"/>
      <c r="H154"/>
      <c r="I154" s="351"/>
      <c r="J154"/>
      <c r="K154"/>
      <c r="L154"/>
      <c r="M154"/>
      <c r="N154"/>
    </row>
    <row r="155" spans="1:14" x14ac:dyDescent="0.25">
      <c r="A155"/>
      <c r="B155"/>
      <c r="C155"/>
      <c r="D155"/>
      <c r="E155"/>
      <c r="F155"/>
      <c r="G155"/>
      <c r="H155"/>
      <c r="I155" s="351"/>
      <c r="J155"/>
      <c r="K155"/>
      <c r="L155"/>
      <c r="M155"/>
      <c r="N155"/>
    </row>
    <row r="156" spans="1:14" x14ac:dyDescent="0.25">
      <c r="A156"/>
      <c r="B156"/>
      <c r="C156"/>
      <c r="D156"/>
      <c r="E156"/>
      <c r="F156"/>
      <c r="G156"/>
      <c r="H156"/>
      <c r="I156" s="351"/>
      <c r="J156"/>
      <c r="K156"/>
      <c r="L156"/>
      <c r="M156"/>
      <c r="N156"/>
    </row>
    <row r="157" spans="1:14" x14ac:dyDescent="0.25">
      <c r="A157"/>
      <c r="B157"/>
      <c r="C157"/>
      <c r="D157"/>
      <c r="E157"/>
      <c r="F157"/>
      <c r="G157"/>
      <c r="H157"/>
      <c r="I157" s="351"/>
      <c r="J157"/>
      <c r="K157"/>
      <c r="L157"/>
      <c r="M157"/>
      <c r="N157"/>
    </row>
    <row r="158" spans="1:14" x14ac:dyDescent="0.25">
      <c r="A158"/>
      <c r="B158"/>
      <c r="C158"/>
      <c r="D158"/>
      <c r="E158"/>
      <c r="F158"/>
      <c r="G158"/>
      <c r="H158"/>
      <c r="I158" s="351"/>
      <c r="J158"/>
      <c r="K158"/>
      <c r="L158"/>
      <c r="M158"/>
      <c r="N158"/>
    </row>
    <row r="159" spans="1:14" x14ac:dyDescent="0.25">
      <c r="A159"/>
      <c r="B159"/>
      <c r="C159"/>
      <c r="D159"/>
      <c r="E159"/>
      <c r="F159"/>
      <c r="G159"/>
      <c r="H159"/>
      <c r="I159" s="351"/>
      <c r="J159"/>
      <c r="K159"/>
      <c r="L159"/>
      <c r="M159"/>
      <c r="N159"/>
    </row>
    <row r="160" spans="1:14" x14ac:dyDescent="0.25">
      <c r="A160"/>
      <c r="B160"/>
      <c r="C160"/>
      <c r="D160"/>
      <c r="E160"/>
      <c r="F160"/>
      <c r="G160"/>
      <c r="H160"/>
      <c r="I160" s="351"/>
      <c r="J160"/>
      <c r="K160"/>
      <c r="L160"/>
      <c r="M160"/>
      <c r="N160"/>
    </row>
    <row r="161" spans="1:14" x14ac:dyDescent="0.25">
      <c r="A161"/>
      <c r="B161"/>
      <c r="C161"/>
      <c r="D161"/>
      <c r="E161"/>
      <c r="F161"/>
      <c r="G161"/>
      <c r="H161"/>
      <c r="I161" s="351"/>
      <c r="J161"/>
      <c r="K161"/>
      <c r="L161"/>
      <c r="M161"/>
      <c r="N161"/>
    </row>
    <row r="162" spans="1:14" x14ac:dyDescent="0.25">
      <c r="A162"/>
      <c r="B162"/>
      <c r="C162"/>
      <c r="D162"/>
      <c r="E162"/>
      <c r="F162"/>
      <c r="G162"/>
      <c r="H162"/>
      <c r="I162" s="351"/>
      <c r="J162"/>
      <c r="K162"/>
      <c r="L162"/>
      <c r="M162"/>
      <c r="N162"/>
    </row>
    <row r="163" spans="1:14" x14ac:dyDescent="0.25">
      <c r="A163"/>
      <c r="B163"/>
      <c r="C163"/>
      <c r="D163"/>
      <c r="E163"/>
      <c r="F163"/>
      <c r="G163"/>
      <c r="H163"/>
      <c r="I163" s="351"/>
      <c r="J163"/>
      <c r="K163"/>
      <c r="L163"/>
      <c r="M163"/>
      <c r="N163"/>
    </row>
    <row r="164" spans="1:14" x14ac:dyDescent="0.25">
      <c r="A164"/>
      <c r="B164"/>
      <c r="C164"/>
      <c r="D164"/>
      <c r="E164"/>
      <c r="F164"/>
      <c r="G164"/>
      <c r="H164"/>
      <c r="I164" s="351"/>
      <c r="J164"/>
      <c r="K164"/>
      <c r="L164"/>
      <c r="M164"/>
      <c r="N164"/>
    </row>
    <row r="165" spans="1:14" x14ac:dyDescent="0.25">
      <c r="A165"/>
      <c r="B165"/>
      <c r="C165"/>
      <c r="D165"/>
      <c r="E165"/>
      <c r="F165"/>
      <c r="G165"/>
      <c r="H165"/>
      <c r="I165" s="351"/>
      <c r="J165"/>
      <c r="K165"/>
      <c r="L165"/>
      <c r="M165"/>
      <c r="N165"/>
    </row>
    <row r="166" spans="1:14" x14ac:dyDescent="0.25">
      <c r="A166"/>
      <c r="B166"/>
      <c r="C166"/>
      <c r="D166"/>
      <c r="E166"/>
      <c r="F166"/>
      <c r="G166"/>
      <c r="H166"/>
      <c r="I166" s="351"/>
      <c r="J166"/>
      <c r="K166"/>
      <c r="L166"/>
      <c r="M166"/>
      <c r="N166"/>
    </row>
    <row r="167" spans="1:14" x14ac:dyDescent="0.25">
      <c r="A167"/>
      <c r="B167"/>
      <c r="C167"/>
      <c r="D167"/>
      <c r="E167"/>
      <c r="F167"/>
      <c r="G167"/>
      <c r="H167"/>
      <c r="I167" s="351"/>
      <c r="J167"/>
      <c r="K167"/>
      <c r="L167"/>
      <c r="M167"/>
      <c r="N167"/>
    </row>
    <row r="168" spans="1:14" x14ac:dyDescent="0.25">
      <c r="A168"/>
      <c r="B168"/>
      <c r="C168"/>
      <c r="D168"/>
      <c r="E168"/>
      <c r="F168"/>
      <c r="G168"/>
      <c r="H168"/>
      <c r="I168" s="351"/>
      <c r="J168"/>
      <c r="K168"/>
      <c r="L168"/>
      <c r="M168"/>
      <c r="N168"/>
    </row>
    <row r="169" spans="1:14" x14ac:dyDescent="0.25">
      <c r="A169"/>
      <c r="B169"/>
      <c r="C169"/>
      <c r="D169"/>
      <c r="E169"/>
      <c r="F169"/>
      <c r="G169"/>
      <c r="H169"/>
      <c r="I169" s="351"/>
      <c r="J169"/>
      <c r="K169"/>
      <c r="L169"/>
      <c r="M169"/>
      <c r="N169"/>
    </row>
    <row r="170" spans="1:14" x14ac:dyDescent="0.25">
      <c r="A170"/>
      <c r="B170"/>
      <c r="C170"/>
      <c r="D170"/>
      <c r="E170"/>
      <c r="F170"/>
      <c r="G170"/>
      <c r="H170"/>
      <c r="I170" s="351"/>
      <c r="J170"/>
      <c r="K170"/>
      <c r="L170"/>
      <c r="M170"/>
      <c r="N170"/>
    </row>
    <row r="171" spans="1:14" x14ac:dyDescent="0.25">
      <c r="A171"/>
      <c r="B171"/>
      <c r="C171"/>
      <c r="D171"/>
      <c r="E171"/>
      <c r="F171"/>
      <c r="G171"/>
      <c r="H171"/>
      <c r="I171" s="351"/>
      <c r="J171"/>
      <c r="K171"/>
      <c r="L171"/>
      <c r="M171"/>
      <c r="N171"/>
    </row>
    <row r="172" spans="1:14" x14ac:dyDescent="0.25">
      <c r="A172"/>
      <c r="B172"/>
      <c r="C172"/>
      <c r="D172"/>
      <c r="E172"/>
      <c r="F172"/>
      <c r="G172"/>
      <c r="H172"/>
      <c r="I172" s="351"/>
      <c r="J172"/>
      <c r="K172"/>
      <c r="L172"/>
      <c r="M172"/>
      <c r="N172"/>
    </row>
    <row r="173" spans="1:14" x14ac:dyDescent="0.25">
      <c r="A173"/>
      <c r="B173"/>
      <c r="C173"/>
      <c r="D173"/>
      <c r="E173"/>
      <c r="F173"/>
      <c r="G173"/>
      <c r="H173"/>
      <c r="I173" s="351"/>
      <c r="J173"/>
      <c r="K173"/>
      <c r="L173"/>
      <c r="M173"/>
      <c r="N173"/>
    </row>
    <row r="174" spans="1:14" x14ac:dyDescent="0.25">
      <c r="A174"/>
      <c r="B174"/>
      <c r="C174"/>
      <c r="D174"/>
      <c r="E174"/>
      <c r="F174"/>
      <c r="G174"/>
      <c r="H174"/>
      <c r="I174" s="351"/>
      <c r="J174"/>
      <c r="K174"/>
      <c r="L174"/>
      <c r="M174"/>
      <c r="N174"/>
    </row>
    <row r="175" spans="1:14" x14ac:dyDescent="0.25">
      <c r="A175"/>
      <c r="B175"/>
      <c r="C175"/>
      <c r="D175"/>
      <c r="E175"/>
      <c r="F175"/>
      <c r="G175"/>
      <c r="H175"/>
      <c r="I175" s="351"/>
      <c r="J175"/>
      <c r="K175"/>
      <c r="L175"/>
      <c r="M175"/>
      <c r="N175"/>
    </row>
    <row r="176" spans="1:14" x14ac:dyDescent="0.25">
      <c r="A176"/>
      <c r="B176"/>
      <c r="C176"/>
      <c r="D176"/>
      <c r="E176"/>
      <c r="F176"/>
      <c r="G176"/>
      <c r="H176"/>
      <c r="I176" s="351"/>
      <c r="J176"/>
      <c r="K176"/>
      <c r="L176"/>
      <c r="M176"/>
      <c r="N176"/>
    </row>
    <row r="177" spans="1:14" x14ac:dyDescent="0.25">
      <c r="A177"/>
      <c r="B177"/>
      <c r="C177"/>
      <c r="D177"/>
      <c r="E177"/>
      <c r="F177"/>
      <c r="G177"/>
      <c r="H177"/>
      <c r="I177" s="351"/>
      <c r="J177"/>
      <c r="K177"/>
      <c r="L177"/>
      <c r="M177"/>
      <c r="N177"/>
    </row>
    <row r="178" spans="1:14" x14ac:dyDescent="0.25">
      <c r="A178"/>
      <c r="B178"/>
      <c r="C178"/>
      <c r="D178"/>
      <c r="E178"/>
      <c r="F178"/>
      <c r="G178"/>
      <c r="H178"/>
      <c r="I178" s="351"/>
      <c r="J178"/>
      <c r="K178"/>
      <c r="L178"/>
      <c r="M178"/>
      <c r="N178"/>
    </row>
    <row r="179" spans="1:14" x14ac:dyDescent="0.25">
      <c r="A179"/>
      <c r="B179"/>
      <c r="C179"/>
      <c r="D179"/>
      <c r="E179"/>
      <c r="F179"/>
      <c r="G179"/>
      <c r="H179"/>
      <c r="I179" s="351"/>
      <c r="J179"/>
      <c r="K179"/>
      <c r="L179"/>
      <c r="M179"/>
      <c r="N179"/>
    </row>
    <row r="180" spans="1:14" x14ac:dyDescent="0.25">
      <c r="A180"/>
      <c r="B180"/>
      <c r="C180"/>
      <c r="D180"/>
      <c r="E180"/>
      <c r="F180"/>
      <c r="G180"/>
      <c r="H180"/>
      <c r="I180" s="351"/>
      <c r="J180"/>
      <c r="K180"/>
      <c r="L180"/>
      <c r="M180"/>
      <c r="N180"/>
    </row>
    <row r="181" spans="1:14" x14ac:dyDescent="0.25">
      <c r="A181"/>
      <c r="B181"/>
      <c r="C181"/>
      <c r="D181"/>
      <c r="E181"/>
      <c r="F181"/>
      <c r="G181"/>
      <c r="H181"/>
      <c r="I181" s="351"/>
      <c r="J181"/>
      <c r="K181"/>
      <c r="L181"/>
      <c r="M181"/>
      <c r="N181"/>
    </row>
    <row r="182" spans="1:14" x14ac:dyDescent="0.25">
      <c r="A182"/>
      <c r="B182"/>
      <c r="C182"/>
      <c r="D182"/>
      <c r="E182"/>
      <c r="F182"/>
      <c r="G182"/>
      <c r="H182"/>
      <c r="I182" s="351"/>
      <c r="J182"/>
      <c r="K182"/>
      <c r="L182"/>
      <c r="M182"/>
      <c r="N182"/>
    </row>
    <row r="183" spans="1:14" x14ac:dyDescent="0.25">
      <c r="A183"/>
      <c r="B183"/>
      <c r="C183"/>
      <c r="D183"/>
      <c r="E183"/>
      <c r="F183"/>
      <c r="G183"/>
      <c r="H183"/>
      <c r="I183" s="351"/>
      <c r="J183"/>
      <c r="K183"/>
      <c r="L183"/>
      <c r="M183"/>
      <c r="N183"/>
    </row>
    <row r="184" spans="1:14" x14ac:dyDescent="0.25">
      <c r="A184"/>
      <c r="B184"/>
      <c r="C184"/>
      <c r="D184"/>
      <c r="E184"/>
      <c r="F184"/>
      <c r="G184"/>
      <c r="H184"/>
      <c r="I184" s="351"/>
      <c r="J184"/>
      <c r="K184"/>
      <c r="L184"/>
      <c r="M184"/>
      <c r="N184"/>
    </row>
    <row r="185" spans="1:14" x14ac:dyDescent="0.25">
      <c r="A185"/>
      <c r="B185"/>
      <c r="C185"/>
      <c r="D185"/>
      <c r="E185"/>
      <c r="F185"/>
      <c r="G185"/>
      <c r="H185"/>
      <c r="I185" s="351"/>
      <c r="J185"/>
      <c r="K185"/>
      <c r="L185"/>
      <c r="M185"/>
      <c r="N185"/>
    </row>
    <row r="186" spans="1:14" x14ac:dyDescent="0.25">
      <c r="A186"/>
      <c r="B186"/>
      <c r="C186"/>
      <c r="D186"/>
      <c r="E186"/>
      <c r="F186"/>
      <c r="G186"/>
      <c r="H186"/>
      <c r="I186" s="351"/>
      <c r="J186"/>
      <c r="K186"/>
      <c r="L186"/>
      <c r="M186"/>
      <c r="N186"/>
    </row>
    <row r="187" spans="1:14" x14ac:dyDescent="0.25">
      <c r="A187"/>
      <c r="B187"/>
      <c r="C187"/>
      <c r="D187"/>
      <c r="E187"/>
      <c r="F187"/>
      <c r="G187"/>
      <c r="H187"/>
      <c r="I187" s="351"/>
      <c r="J187"/>
      <c r="K187"/>
      <c r="L187"/>
      <c r="M187"/>
      <c r="N187"/>
    </row>
    <row r="188" spans="1:14" x14ac:dyDescent="0.25">
      <c r="A188"/>
      <c r="B188"/>
      <c r="C188"/>
      <c r="D188"/>
      <c r="E188"/>
      <c r="F188"/>
      <c r="G188"/>
      <c r="H188"/>
      <c r="I188" s="351"/>
      <c r="J188"/>
      <c r="K188"/>
      <c r="L188"/>
      <c r="M188"/>
      <c r="N188"/>
    </row>
    <row r="189" spans="1:14" x14ac:dyDescent="0.25">
      <c r="A189"/>
      <c r="B189"/>
      <c r="C189"/>
      <c r="D189"/>
      <c r="E189"/>
      <c r="F189"/>
      <c r="G189"/>
      <c r="H189"/>
      <c r="I189" s="351"/>
      <c r="J189"/>
      <c r="K189"/>
      <c r="L189"/>
      <c r="M189"/>
      <c r="N189"/>
    </row>
    <row r="190" spans="1:14" x14ac:dyDescent="0.25">
      <c r="A190"/>
      <c r="B190"/>
      <c r="C190"/>
      <c r="D190"/>
      <c r="E190"/>
      <c r="F190"/>
      <c r="G190"/>
      <c r="H190"/>
      <c r="I190" s="351"/>
      <c r="J190"/>
      <c r="K190"/>
      <c r="L190"/>
      <c r="M190"/>
      <c r="N190"/>
    </row>
    <row r="191" spans="1:14" x14ac:dyDescent="0.25">
      <c r="A191"/>
      <c r="B191"/>
      <c r="C191"/>
      <c r="D191"/>
      <c r="E191"/>
      <c r="F191"/>
      <c r="G191"/>
      <c r="H191"/>
      <c r="I191" s="351"/>
      <c r="J191"/>
      <c r="K191"/>
      <c r="L191"/>
      <c r="M191"/>
      <c r="N191"/>
    </row>
    <row r="192" spans="1:14" x14ac:dyDescent="0.25">
      <c r="A192"/>
      <c r="B192"/>
      <c r="C192"/>
      <c r="D192"/>
      <c r="E192"/>
      <c r="F192"/>
      <c r="G192"/>
      <c r="H192"/>
      <c r="I192" s="351"/>
      <c r="J192"/>
      <c r="K192"/>
      <c r="L192"/>
      <c r="M192"/>
      <c r="N192"/>
    </row>
    <row r="193" spans="1:14" x14ac:dyDescent="0.25">
      <c r="A193"/>
      <c r="B193"/>
      <c r="C193"/>
      <c r="D193"/>
      <c r="E193"/>
      <c r="F193"/>
      <c r="G193"/>
      <c r="H193"/>
      <c r="I193" s="351"/>
      <c r="J193"/>
      <c r="K193"/>
      <c r="L193"/>
      <c r="M193"/>
      <c r="N193"/>
    </row>
    <row r="194" spans="1:14" x14ac:dyDescent="0.25">
      <c r="A194"/>
      <c r="B194"/>
      <c r="C194"/>
      <c r="D194"/>
      <c r="E194"/>
      <c r="F194"/>
      <c r="G194"/>
      <c r="H194"/>
      <c r="I194" s="351"/>
      <c r="J194"/>
      <c r="K194"/>
      <c r="L194"/>
      <c r="M194"/>
      <c r="N194"/>
    </row>
    <row r="195" spans="1:14" x14ac:dyDescent="0.25">
      <c r="A195"/>
      <c r="B195"/>
      <c r="C195"/>
      <c r="D195"/>
      <c r="E195"/>
      <c r="F195"/>
      <c r="G195"/>
      <c r="H195"/>
      <c r="I195" s="351"/>
      <c r="J195"/>
      <c r="K195"/>
      <c r="L195"/>
      <c r="M195"/>
      <c r="N195"/>
    </row>
    <row r="196" spans="1:14" x14ac:dyDescent="0.25">
      <c r="A196"/>
      <c r="B196"/>
      <c r="C196"/>
      <c r="D196"/>
      <c r="E196"/>
      <c r="F196"/>
      <c r="G196"/>
      <c r="H196"/>
      <c r="I196" s="351"/>
      <c r="J196"/>
      <c r="K196"/>
      <c r="L196"/>
      <c r="M196"/>
      <c r="N196"/>
    </row>
    <row r="197" spans="1:14" x14ac:dyDescent="0.25">
      <c r="A197"/>
      <c r="B197"/>
      <c r="C197"/>
      <c r="D197"/>
      <c r="E197"/>
      <c r="F197"/>
      <c r="G197"/>
      <c r="H197"/>
      <c r="I197" s="351"/>
      <c r="J197"/>
      <c r="K197"/>
      <c r="L197"/>
      <c r="M197"/>
      <c r="N197"/>
    </row>
    <row r="198" spans="1:14" x14ac:dyDescent="0.25">
      <c r="A198"/>
      <c r="B198"/>
      <c r="C198"/>
      <c r="D198"/>
      <c r="E198"/>
      <c r="F198"/>
      <c r="G198"/>
      <c r="H198"/>
      <c r="I198" s="351"/>
      <c r="J198"/>
      <c r="K198"/>
      <c r="L198"/>
      <c r="M198"/>
      <c r="N198"/>
    </row>
    <row r="199" spans="1:14" x14ac:dyDescent="0.25">
      <c r="A199"/>
      <c r="B199"/>
      <c r="C199"/>
      <c r="D199"/>
      <c r="E199"/>
      <c r="F199"/>
      <c r="G199"/>
      <c r="H199"/>
      <c r="I199" s="351"/>
      <c r="J199"/>
      <c r="K199"/>
      <c r="L199"/>
      <c r="M199"/>
      <c r="N199"/>
    </row>
    <row r="200" spans="1:14" x14ac:dyDescent="0.25">
      <c r="A200"/>
      <c r="B200"/>
      <c r="C200"/>
      <c r="D200"/>
      <c r="E200"/>
      <c r="F200"/>
      <c r="G200"/>
      <c r="H200"/>
      <c r="I200" s="351"/>
      <c r="J200"/>
      <c r="K200"/>
      <c r="L200"/>
      <c r="M200"/>
      <c r="N200"/>
    </row>
    <row r="201" spans="1:14" x14ac:dyDescent="0.25">
      <c r="A201"/>
      <c r="B201"/>
      <c r="C201"/>
      <c r="D201"/>
      <c r="E201"/>
      <c r="F201"/>
      <c r="G201"/>
      <c r="H201"/>
      <c r="I201" s="351"/>
      <c r="J201"/>
      <c r="K201"/>
      <c r="L201"/>
      <c r="M201"/>
      <c r="N201"/>
    </row>
    <row r="202" spans="1:14" x14ac:dyDescent="0.25">
      <c r="A202"/>
      <c r="B202"/>
      <c r="C202"/>
      <c r="D202"/>
      <c r="E202"/>
      <c r="F202"/>
      <c r="G202"/>
      <c r="H202"/>
      <c r="I202" s="351"/>
      <c r="J202"/>
      <c r="K202"/>
      <c r="L202"/>
      <c r="M202"/>
      <c r="N202"/>
    </row>
    <row r="203" spans="1:14" x14ac:dyDescent="0.25">
      <c r="A203"/>
      <c r="B203"/>
      <c r="C203"/>
      <c r="D203"/>
      <c r="E203"/>
      <c r="F203"/>
      <c r="G203"/>
      <c r="H203"/>
      <c r="I203" s="351"/>
      <c r="J203"/>
      <c r="K203"/>
      <c r="L203"/>
      <c r="M203"/>
      <c r="N203"/>
    </row>
    <row r="204" spans="1:14" x14ac:dyDescent="0.25">
      <c r="A204"/>
      <c r="B204"/>
      <c r="C204"/>
      <c r="D204"/>
      <c r="E204"/>
      <c r="F204"/>
      <c r="G204"/>
      <c r="H204"/>
      <c r="I204" s="351"/>
      <c r="J204"/>
      <c r="K204"/>
      <c r="L204"/>
      <c r="M204"/>
      <c r="N204"/>
    </row>
    <row r="205" spans="1:14" x14ac:dyDescent="0.25">
      <c r="A205"/>
      <c r="B205"/>
      <c r="C205"/>
      <c r="D205"/>
      <c r="E205"/>
      <c r="F205"/>
      <c r="G205"/>
      <c r="H205"/>
      <c r="I205" s="351"/>
      <c r="J205"/>
      <c r="K205"/>
      <c r="L205"/>
      <c r="M205"/>
      <c r="N205"/>
    </row>
    <row r="206" spans="1:14" x14ac:dyDescent="0.25">
      <c r="A206"/>
      <c r="B206"/>
      <c r="C206"/>
      <c r="D206"/>
      <c r="E206"/>
      <c r="F206"/>
      <c r="G206"/>
      <c r="H206"/>
      <c r="I206" s="351"/>
      <c r="J206"/>
      <c r="K206"/>
      <c r="L206"/>
      <c r="M206"/>
      <c r="N206"/>
    </row>
    <row r="207" spans="1:14" x14ac:dyDescent="0.25">
      <c r="A207"/>
      <c r="B207"/>
      <c r="C207"/>
      <c r="D207"/>
      <c r="E207"/>
      <c r="F207"/>
      <c r="G207"/>
      <c r="H207"/>
      <c r="I207" s="351"/>
      <c r="J207"/>
      <c r="K207"/>
      <c r="L207"/>
      <c r="M207"/>
      <c r="N207"/>
    </row>
    <row r="208" spans="1:14" x14ac:dyDescent="0.25">
      <c r="A208"/>
      <c r="B208"/>
      <c r="C208"/>
      <c r="D208"/>
      <c r="E208"/>
      <c r="F208"/>
      <c r="G208"/>
      <c r="H208"/>
      <c r="I208" s="351"/>
      <c r="J208"/>
      <c r="K208"/>
      <c r="L208"/>
      <c r="M208"/>
      <c r="N208"/>
    </row>
    <row r="209" spans="1:14" x14ac:dyDescent="0.25">
      <c r="A209"/>
      <c r="B209"/>
      <c r="C209"/>
      <c r="D209"/>
      <c r="E209"/>
      <c r="F209"/>
      <c r="G209"/>
      <c r="H209"/>
      <c r="I209" s="351"/>
      <c r="J209"/>
      <c r="K209"/>
      <c r="L209"/>
      <c r="M209"/>
      <c r="N209"/>
    </row>
    <row r="210" spans="1:14" x14ac:dyDescent="0.25">
      <c r="A210"/>
      <c r="B210"/>
      <c r="C210"/>
      <c r="D210"/>
      <c r="E210"/>
      <c r="F210"/>
      <c r="G210"/>
      <c r="H210"/>
      <c r="I210" s="351"/>
      <c r="J210"/>
      <c r="K210"/>
      <c r="L210"/>
      <c r="M210"/>
      <c r="N210"/>
    </row>
    <row r="211" spans="1:14" x14ac:dyDescent="0.25">
      <c r="A211"/>
      <c r="B211"/>
      <c r="C211"/>
      <c r="D211"/>
      <c r="E211"/>
      <c r="F211"/>
      <c r="G211"/>
      <c r="H211"/>
      <c r="I211" s="351"/>
      <c r="J211"/>
      <c r="K211"/>
      <c r="L211"/>
      <c r="M211"/>
      <c r="N211"/>
    </row>
    <row r="212" spans="1:14" x14ac:dyDescent="0.25">
      <c r="A212"/>
      <c r="B212"/>
      <c r="C212"/>
      <c r="D212"/>
      <c r="E212"/>
      <c r="F212"/>
      <c r="G212"/>
      <c r="H212"/>
      <c r="I212" s="351"/>
      <c r="J212"/>
      <c r="K212"/>
      <c r="L212"/>
      <c r="M212"/>
      <c r="N212"/>
    </row>
    <row r="213" spans="1:14" x14ac:dyDescent="0.25">
      <c r="A213"/>
      <c r="B213"/>
      <c r="C213"/>
      <c r="D213"/>
      <c r="E213"/>
      <c r="F213"/>
      <c r="G213"/>
      <c r="H213"/>
      <c r="I213" s="351"/>
      <c r="J213"/>
      <c r="K213"/>
      <c r="L213"/>
      <c r="M213"/>
      <c r="N213"/>
    </row>
    <row r="214" spans="1:14" x14ac:dyDescent="0.25">
      <c r="A214"/>
      <c r="B214"/>
      <c r="C214"/>
      <c r="D214"/>
      <c r="E214"/>
      <c r="F214"/>
      <c r="G214"/>
      <c r="H214"/>
      <c r="I214" s="351"/>
      <c r="J214"/>
      <c r="K214"/>
      <c r="L214"/>
      <c r="M214"/>
      <c r="N214"/>
    </row>
    <row r="215" spans="1:14" x14ac:dyDescent="0.25">
      <c r="A215"/>
      <c r="B215"/>
      <c r="C215"/>
      <c r="D215"/>
      <c r="E215"/>
      <c r="F215"/>
      <c r="G215"/>
      <c r="H215"/>
      <c r="I215" s="351"/>
      <c r="J215"/>
      <c r="K215"/>
      <c r="L215"/>
      <c r="M215"/>
      <c r="N215"/>
    </row>
    <row r="216" spans="1:14" x14ac:dyDescent="0.25">
      <c r="A216"/>
      <c r="B216"/>
      <c r="C216"/>
      <c r="D216"/>
      <c r="E216"/>
      <c r="F216"/>
      <c r="G216"/>
      <c r="H216"/>
      <c r="I216" s="351"/>
      <c r="J216"/>
      <c r="K216"/>
      <c r="L216"/>
      <c r="M216"/>
      <c r="N216"/>
    </row>
    <row r="217" spans="1:14" x14ac:dyDescent="0.25">
      <c r="A217"/>
      <c r="B217"/>
      <c r="C217"/>
      <c r="D217"/>
      <c r="E217"/>
      <c r="F217"/>
      <c r="G217"/>
      <c r="H217"/>
      <c r="I217" s="351"/>
      <c r="J217"/>
      <c r="K217"/>
      <c r="L217"/>
      <c r="M217"/>
      <c r="N217"/>
    </row>
    <row r="218" spans="1:14" x14ac:dyDescent="0.25">
      <c r="A218"/>
      <c r="B218"/>
      <c r="C218"/>
      <c r="D218"/>
      <c r="E218"/>
      <c r="F218"/>
      <c r="G218"/>
      <c r="H218"/>
      <c r="I218" s="351"/>
      <c r="J218"/>
      <c r="K218"/>
      <c r="L218"/>
      <c r="M218"/>
      <c r="N218"/>
    </row>
    <row r="219" spans="1:14" x14ac:dyDescent="0.25">
      <c r="A219"/>
      <c r="B219"/>
      <c r="C219"/>
      <c r="D219"/>
      <c r="E219"/>
      <c r="F219"/>
      <c r="G219"/>
      <c r="H219"/>
      <c r="I219" s="351"/>
      <c r="J219"/>
      <c r="K219"/>
      <c r="L219"/>
      <c r="M219"/>
      <c r="N219"/>
    </row>
    <row r="220" spans="1:14" x14ac:dyDescent="0.25">
      <c r="A220"/>
      <c r="B220"/>
      <c r="C220"/>
      <c r="D220"/>
      <c r="E220"/>
      <c r="F220"/>
      <c r="G220"/>
      <c r="H220"/>
      <c r="I220" s="351"/>
      <c r="J220"/>
      <c r="K220"/>
      <c r="L220"/>
      <c r="M220"/>
      <c r="N220"/>
    </row>
    <row r="221" spans="1:14" x14ac:dyDescent="0.25">
      <c r="A221"/>
      <c r="B221"/>
      <c r="C221"/>
      <c r="D221"/>
      <c r="E221"/>
      <c r="F221"/>
      <c r="G221"/>
      <c r="H221"/>
      <c r="I221" s="351"/>
      <c r="J221"/>
      <c r="K221"/>
      <c r="L221"/>
      <c r="M221"/>
      <c r="N221"/>
    </row>
    <row r="222" spans="1:14" x14ac:dyDescent="0.25">
      <c r="A222"/>
      <c r="B222"/>
      <c r="C222"/>
      <c r="D222"/>
      <c r="E222"/>
      <c r="F222"/>
      <c r="G222"/>
      <c r="H222"/>
      <c r="I222" s="351"/>
      <c r="J222"/>
      <c r="K222"/>
      <c r="L222"/>
      <c r="M222"/>
      <c r="N222"/>
    </row>
    <row r="223" spans="1:14" x14ac:dyDescent="0.25">
      <c r="A223"/>
      <c r="B223"/>
      <c r="C223"/>
      <c r="D223"/>
      <c r="E223"/>
      <c r="F223"/>
      <c r="G223"/>
      <c r="H223"/>
      <c r="I223" s="351"/>
      <c r="J223"/>
      <c r="K223"/>
      <c r="L223"/>
      <c r="M223"/>
      <c r="N223"/>
    </row>
    <row r="224" spans="1:14" x14ac:dyDescent="0.25">
      <c r="A224"/>
      <c r="B224"/>
      <c r="C224"/>
      <c r="D224"/>
      <c r="E224"/>
      <c r="F224"/>
      <c r="G224"/>
      <c r="H224"/>
      <c r="I224" s="351"/>
      <c r="J224"/>
      <c r="K224"/>
      <c r="L224"/>
      <c r="M224"/>
      <c r="N224"/>
    </row>
    <row r="225" spans="1:14" x14ac:dyDescent="0.25">
      <c r="A225"/>
      <c r="B225"/>
      <c r="C225"/>
      <c r="D225"/>
      <c r="E225"/>
      <c r="F225"/>
      <c r="G225"/>
      <c r="H225"/>
      <c r="I225" s="351"/>
      <c r="J225"/>
      <c r="K225"/>
      <c r="L225"/>
      <c r="M225"/>
      <c r="N225"/>
    </row>
    <row r="226" spans="1:14" x14ac:dyDescent="0.25">
      <c r="A226"/>
      <c r="B226"/>
      <c r="C226"/>
      <c r="D226"/>
      <c r="E226"/>
      <c r="F226"/>
      <c r="G226"/>
      <c r="H226"/>
      <c r="I226" s="351"/>
      <c r="J226"/>
      <c r="K226"/>
      <c r="L226"/>
      <c r="M226"/>
      <c r="N226"/>
    </row>
    <row r="227" spans="1:14" x14ac:dyDescent="0.25">
      <c r="A227"/>
      <c r="B227"/>
      <c r="C227"/>
      <c r="D227"/>
      <c r="E227"/>
      <c r="F227"/>
      <c r="G227"/>
      <c r="H227"/>
      <c r="I227" s="351"/>
      <c r="J227"/>
      <c r="K227"/>
      <c r="L227"/>
      <c r="M227"/>
      <c r="N227"/>
    </row>
    <row r="228" spans="1:14" x14ac:dyDescent="0.25">
      <c r="A228"/>
      <c r="B228"/>
      <c r="C228"/>
      <c r="D228"/>
      <c r="E228"/>
      <c r="F228"/>
      <c r="G228"/>
      <c r="H228"/>
      <c r="I228" s="351"/>
      <c r="J228"/>
      <c r="K228"/>
      <c r="L228"/>
      <c r="M228"/>
      <c r="N228"/>
    </row>
    <row r="229" spans="1:14" x14ac:dyDescent="0.25">
      <c r="A229"/>
      <c r="B229"/>
      <c r="C229"/>
      <c r="D229"/>
      <c r="E229"/>
      <c r="F229"/>
      <c r="G229"/>
      <c r="H229"/>
      <c r="I229" s="351"/>
      <c r="J229"/>
      <c r="K229"/>
      <c r="L229"/>
      <c r="M229"/>
      <c r="N229"/>
    </row>
    <row r="230" spans="1:14" x14ac:dyDescent="0.25">
      <c r="A230"/>
      <c r="B230"/>
      <c r="C230"/>
      <c r="D230"/>
      <c r="E230"/>
      <c r="F230"/>
      <c r="G230"/>
      <c r="H230"/>
      <c r="I230" s="351"/>
      <c r="J230"/>
      <c r="K230"/>
      <c r="L230"/>
      <c r="M230"/>
      <c r="N230"/>
    </row>
    <row r="231" spans="1:14" x14ac:dyDescent="0.25">
      <c r="A231"/>
      <c r="B231"/>
      <c r="C231"/>
      <c r="D231"/>
      <c r="E231"/>
      <c r="F231"/>
      <c r="G231"/>
      <c r="H231"/>
      <c r="I231" s="351"/>
      <c r="J231"/>
      <c r="K231"/>
      <c r="L231"/>
      <c r="M231"/>
      <c r="N231"/>
    </row>
    <row r="232" spans="1:14" x14ac:dyDescent="0.25">
      <c r="A232"/>
      <c r="B232"/>
      <c r="C232"/>
      <c r="D232"/>
      <c r="E232"/>
      <c r="F232"/>
      <c r="G232"/>
      <c r="H232"/>
      <c r="I232" s="351"/>
      <c r="J232"/>
      <c r="K232"/>
      <c r="L232"/>
      <c r="M232"/>
      <c r="N232"/>
    </row>
    <row r="233" spans="1:14" x14ac:dyDescent="0.25">
      <c r="A233"/>
      <c r="B233"/>
      <c r="C233"/>
      <c r="D233"/>
      <c r="E233"/>
      <c r="F233"/>
      <c r="G233"/>
      <c r="H233"/>
      <c r="I233" s="351"/>
      <c r="J233"/>
      <c r="K233"/>
      <c r="L233"/>
      <c r="M233"/>
      <c r="N233"/>
    </row>
    <row r="234" spans="1:14" x14ac:dyDescent="0.25">
      <c r="A234"/>
      <c r="B234"/>
      <c r="C234"/>
      <c r="D234"/>
      <c r="E234"/>
      <c r="F234"/>
      <c r="G234"/>
      <c r="H234"/>
      <c r="I234" s="351"/>
      <c r="J234"/>
      <c r="K234"/>
      <c r="L234"/>
      <c r="M234"/>
      <c r="N234"/>
    </row>
    <row r="235" spans="1:14" x14ac:dyDescent="0.25">
      <c r="A235"/>
      <c r="B235"/>
      <c r="C235"/>
      <c r="D235"/>
      <c r="E235"/>
      <c r="F235"/>
      <c r="G235"/>
      <c r="H235"/>
      <c r="I235" s="351"/>
      <c r="J235"/>
      <c r="K235"/>
      <c r="L235"/>
      <c r="M235"/>
      <c r="N235"/>
    </row>
    <row r="236" spans="1:14" x14ac:dyDescent="0.25">
      <c r="A236"/>
      <c r="B236"/>
      <c r="C236"/>
      <c r="D236"/>
      <c r="E236"/>
      <c r="F236"/>
      <c r="G236"/>
      <c r="H236"/>
      <c r="I236" s="351"/>
      <c r="J236"/>
      <c r="K236"/>
      <c r="L236"/>
      <c r="M236"/>
      <c r="N236"/>
    </row>
    <row r="237" spans="1:14" x14ac:dyDescent="0.25">
      <c r="A237"/>
      <c r="B237"/>
      <c r="C237"/>
      <c r="D237"/>
      <c r="E237"/>
      <c r="F237"/>
      <c r="G237"/>
      <c r="H237"/>
      <c r="I237" s="351"/>
      <c r="J237"/>
      <c r="K237"/>
      <c r="L237"/>
      <c r="M237"/>
      <c r="N237"/>
    </row>
    <row r="238" spans="1:14" x14ac:dyDescent="0.25">
      <c r="A238"/>
      <c r="B238"/>
      <c r="C238"/>
      <c r="D238"/>
      <c r="E238"/>
      <c r="F238"/>
      <c r="G238"/>
      <c r="H238"/>
      <c r="I238" s="351"/>
      <c r="J238"/>
      <c r="K238"/>
      <c r="L238"/>
      <c r="M238"/>
      <c r="N238"/>
    </row>
    <row r="239" spans="1:14" x14ac:dyDescent="0.25">
      <c r="A239"/>
      <c r="B239"/>
      <c r="C239"/>
      <c r="D239"/>
      <c r="E239"/>
      <c r="F239"/>
      <c r="G239"/>
      <c r="H239"/>
      <c r="I239" s="351"/>
      <c r="J239"/>
      <c r="K239"/>
      <c r="L239"/>
      <c r="M239"/>
      <c r="N239"/>
    </row>
    <row r="240" spans="1:14" x14ac:dyDescent="0.25">
      <c r="A240"/>
      <c r="B240"/>
      <c r="C240"/>
      <c r="D240"/>
      <c r="E240"/>
      <c r="F240"/>
      <c r="G240"/>
      <c r="H240"/>
      <c r="I240" s="351"/>
      <c r="J240"/>
      <c r="K240"/>
      <c r="L240"/>
      <c r="M240"/>
      <c r="N240"/>
    </row>
    <row r="241" spans="1:14" x14ac:dyDescent="0.25">
      <c r="A241"/>
      <c r="B241"/>
      <c r="C241"/>
      <c r="D241"/>
      <c r="E241"/>
      <c r="F241"/>
      <c r="G241"/>
      <c r="H241"/>
      <c r="I241" s="351"/>
      <c r="J241"/>
      <c r="K241"/>
      <c r="L241"/>
      <c r="M241"/>
      <c r="N241"/>
    </row>
    <row r="242" spans="1:14" x14ac:dyDescent="0.25">
      <c r="A242"/>
      <c r="B242"/>
      <c r="C242"/>
      <c r="D242"/>
      <c r="E242"/>
      <c r="F242"/>
      <c r="G242"/>
      <c r="H242"/>
      <c r="I242" s="351"/>
      <c r="J242"/>
      <c r="K242"/>
      <c r="L242"/>
      <c r="M242"/>
      <c r="N242"/>
    </row>
    <row r="243" spans="1:14" x14ac:dyDescent="0.25">
      <c r="A243"/>
      <c r="B243"/>
      <c r="C243"/>
      <c r="D243"/>
      <c r="E243"/>
      <c r="F243"/>
      <c r="G243"/>
      <c r="H243"/>
      <c r="I243" s="351"/>
      <c r="J243"/>
      <c r="K243"/>
      <c r="L243"/>
      <c r="M243"/>
      <c r="N243"/>
    </row>
    <row r="244" spans="1:14" x14ac:dyDescent="0.25">
      <c r="A244"/>
      <c r="B244"/>
      <c r="C244"/>
      <c r="D244"/>
      <c r="E244"/>
      <c r="F244"/>
      <c r="G244"/>
      <c r="H244"/>
      <c r="I244" s="351"/>
      <c r="J244"/>
      <c r="K244"/>
      <c r="L244"/>
      <c r="M244"/>
      <c r="N244"/>
    </row>
    <row r="245" spans="1:14" x14ac:dyDescent="0.25">
      <c r="A245"/>
      <c r="B245"/>
      <c r="C245"/>
      <c r="D245"/>
      <c r="E245"/>
      <c r="F245"/>
      <c r="G245"/>
      <c r="H245"/>
      <c r="I245" s="351"/>
      <c r="J245"/>
      <c r="K245"/>
      <c r="L245"/>
      <c r="M245"/>
      <c r="N245"/>
    </row>
    <row r="246" spans="1:14" x14ac:dyDescent="0.25">
      <c r="A246"/>
      <c r="B246"/>
      <c r="C246"/>
      <c r="D246"/>
      <c r="E246"/>
      <c r="F246"/>
      <c r="G246"/>
      <c r="H246"/>
      <c r="I246" s="351"/>
      <c r="J246"/>
      <c r="K246"/>
      <c r="L246"/>
      <c r="M246"/>
      <c r="N246"/>
    </row>
    <row r="247" spans="1:14" x14ac:dyDescent="0.25">
      <c r="A247"/>
      <c r="B247"/>
      <c r="C247"/>
      <c r="D247"/>
      <c r="E247"/>
      <c r="F247"/>
      <c r="G247"/>
      <c r="H247"/>
      <c r="I247" s="351"/>
      <c r="J247"/>
      <c r="K247"/>
      <c r="L247"/>
      <c r="M247"/>
      <c r="N247"/>
    </row>
    <row r="248" spans="1:14" x14ac:dyDescent="0.25">
      <c r="A248"/>
      <c r="B248"/>
      <c r="C248"/>
      <c r="D248"/>
      <c r="E248"/>
      <c r="F248"/>
      <c r="G248"/>
      <c r="H248"/>
      <c r="I248" s="351"/>
      <c r="J248"/>
      <c r="K248"/>
      <c r="L248"/>
      <c r="M248"/>
      <c r="N248"/>
    </row>
    <row r="249" spans="1:14" x14ac:dyDescent="0.25">
      <c r="A249"/>
      <c r="B249"/>
      <c r="C249"/>
      <c r="D249"/>
      <c r="E249"/>
      <c r="F249"/>
      <c r="G249"/>
      <c r="H249"/>
      <c r="I249" s="351"/>
      <c r="J249"/>
      <c r="K249"/>
      <c r="L249"/>
      <c r="M249"/>
      <c r="N249"/>
    </row>
    <row r="250" spans="1:14" x14ac:dyDescent="0.25">
      <c r="A250"/>
      <c r="B250"/>
      <c r="C250"/>
      <c r="D250"/>
      <c r="E250"/>
      <c r="F250"/>
      <c r="G250"/>
      <c r="H250"/>
      <c r="I250" s="351"/>
      <c r="J250"/>
      <c r="K250"/>
      <c r="L250"/>
      <c r="M250"/>
      <c r="N250"/>
    </row>
    <row r="251" spans="1:14" x14ac:dyDescent="0.25">
      <c r="A251"/>
      <c r="B251"/>
      <c r="C251"/>
      <c r="D251"/>
      <c r="E251"/>
      <c r="F251"/>
      <c r="G251"/>
      <c r="H251"/>
      <c r="I251" s="351"/>
      <c r="J251"/>
      <c r="K251"/>
      <c r="L251"/>
      <c r="M251"/>
      <c r="N251"/>
    </row>
    <row r="252" spans="1:14" x14ac:dyDescent="0.25">
      <c r="A252"/>
      <c r="B252"/>
      <c r="C252"/>
      <c r="D252"/>
      <c r="E252"/>
      <c r="F252"/>
      <c r="G252"/>
      <c r="H252"/>
      <c r="I252" s="351"/>
      <c r="J252"/>
      <c r="K252"/>
      <c r="L252"/>
      <c r="M252"/>
      <c r="N252"/>
    </row>
    <row r="253" spans="1:14" x14ac:dyDescent="0.25">
      <c r="A253"/>
      <c r="B253"/>
      <c r="C253"/>
      <c r="D253"/>
      <c r="E253"/>
      <c r="F253"/>
      <c r="G253"/>
      <c r="H253"/>
      <c r="I253" s="351"/>
      <c r="J253"/>
      <c r="K253"/>
      <c r="L253"/>
      <c r="M253"/>
      <c r="N253"/>
    </row>
    <row r="254" spans="1:14" x14ac:dyDescent="0.25">
      <c r="A254"/>
      <c r="B254"/>
      <c r="C254"/>
      <c r="D254"/>
      <c r="E254"/>
      <c r="F254"/>
      <c r="G254"/>
      <c r="H254"/>
      <c r="I254" s="351"/>
      <c r="J254"/>
      <c r="K254"/>
      <c r="L254"/>
      <c r="M254"/>
      <c r="N254"/>
    </row>
    <row r="255" spans="1:14" x14ac:dyDescent="0.25">
      <c r="A255"/>
      <c r="B255"/>
      <c r="C255"/>
      <c r="D255"/>
      <c r="E255"/>
      <c r="F255"/>
      <c r="G255"/>
      <c r="H255"/>
      <c r="I255" s="351"/>
      <c r="J255"/>
      <c r="K255"/>
      <c r="L255"/>
      <c r="M255"/>
      <c r="N255"/>
    </row>
    <row r="256" spans="1:14" x14ac:dyDescent="0.25">
      <c r="A256"/>
      <c r="B256"/>
      <c r="C256"/>
      <c r="D256"/>
      <c r="E256"/>
      <c r="F256"/>
      <c r="G256"/>
      <c r="H256"/>
      <c r="I256" s="351"/>
      <c r="J256"/>
      <c r="K256"/>
      <c r="L256"/>
      <c r="M256"/>
      <c r="N256"/>
    </row>
    <row r="257" spans="1:14" x14ac:dyDescent="0.25">
      <c r="A257"/>
      <c r="B257"/>
      <c r="C257"/>
      <c r="D257"/>
      <c r="E257"/>
      <c r="F257"/>
      <c r="G257"/>
      <c r="H257"/>
      <c r="I257" s="351"/>
      <c r="J257"/>
      <c r="K257"/>
      <c r="L257"/>
      <c r="M257"/>
      <c r="N257"/>
    </row>
    <row r="258" spans="1:14" x14ac:dyDescent="0.25">
      <c r="A258"/>
      <c r="B258"/>
      <c r="C258"/>
      <c r="D258"/>
      <c r="E258"/>
      <c r="F258"/>
      <c r="G258"/>
      <c r="H258"/>
      <c r="I258" s="351"/>
      <c r="J258"/>
      <c r="K258"/>
      <c r="L258"/>
      <c r="M258"/>
      <c r="N258"/>
    </row>
    <row r="259" spans="1:14" x14ac:dyDescent="0.25">
      <c r="A259"/>
      <c r="B259"/>
      <c r="C259"/>
      <c r="D259"/>
      <c r="E259"/>
      <c r="F259"/>
      <c r="G259"/>
      <c r="H259"/>
      <c r="I259" s="351"/>
      <c r="J259"/>
      <c r="K259"/>
      <c r="L259"/>
      <c r="M259"/>
      <c r="N259"/>
    </row>
    <row r="260" spans="1:14" x14ac:dyDescent="0.25">
      <c r="A260"/>
      <c r="B260"/>
      <c r="C260"/>
      <c r="D260"/>
      <c r="E260"/>
      <c r="F260"/>
      <c r="G260"/>
      <c r="H260"/>
      <c r="I260" s="351"/>
      <c r="J260"/>
      <c r="K260"/>
      <c r="L260"/>
      <c r="M260"/>
      <c r="N260"/>
    </row>
    <row r="261" spans="1:14" x14ac:dyDescent="0.25">
      <c r="A261"/>
      <c r="B261"/>
      <c r="C261"/>
      <c r="D261"/>
      <c r="E261"/>
      <c r="F261"/>
      <c r="G261"/>
      <c r="H261"/>
      <c r="I261" s="351"/>
      <c r="J261"/>
      <c r="K261"/>
      <c r="L261"/>
      <c r="M261"/>
      <c r="N261"/>
    </row>
    <row r="262" spans="1:14" x14ac:dyDescent="0.25">
      <c r="A262"/>
      <c r="B262"/>
      <c r="C262"/>
      <c r="D262"/>
      <c r="E262"/>
      <c r="F262"/>
      <c r="G262"/>
      <c r="H262"/>
      <c r="I262" s="351"/>
      <c r="J262"/>
      <c r="K262"/>
      <c r="L262"/>
      <c r="M262"/>
      <c r="N262"/>
    </row>
    <row r="263" spans="1:14" x14ac:dyDescent="0.25">
      <c r="A263"/>
      <c r="B263"/>
      <c r="C263"/>
      <c r="D263"/>
      <c r="E263"/>
      <c r="F263"/>
      <c r="G263"/>
      <c r="H263"/>
      <c r="I263" s="351"/>
      <c r="J263"/>
      <c r="K263"/>
      <c r="L263"/>
      <c r="M263"/>
      <c r="N263"/>
    </row>
    <row r="264" spans="1:14" x14ac:dyDescent="0.25">
      <c r="A264"/>
      <c r="B264"/>
      <c r="C264"/>
      <c r="D264"/>
      <c r="E264"/>
      <c r="F264"/>
      <c r="G264"/>
      <c r="H264"/>
      <c r="I264" s="351"/>
      <c r="J264"/>
      <c r="K264"/>
      <c r="L264"/>
      <c r="M264"/>
      <c r="N264"/>
    </row>
    <row r="265" spans="1:14" x14ac:dyDescent="0.25">
      <c r="A265"/>
      <c r="B265"/>
      <c r="C265"/>
      <c r="D265"/>
      <c r="E265"/>
      <c r="F265"/>
      <c r="G265"/>
      <c r="H265"/>
      <c r="I265" s="351"/>
      <c r="J265"/>
      <c r="K265"/>
      <c r="L265"/>
      <c r="M265"/>
      <c r="N265"/>
    </row>
    <row r="266" spans="1:14" x14ac:dyDescent="0.25">
      <c r="A266"/>
      <c r="B266"/>
      <c r="C266"/>
      <c r="D266"/>
      <c r="E266"/>
      <c r="F266"/>
      <c r="G266"/>
      <c r="H266"/>
      <c r="I266" s="351"/>
      <c r="J266"/>
      <c r="K266"/>
      <c r="L266"/>
      <c r="M266"/>
      <c r="N266"/>
    </row>
    <row r="267" spans="1:14" x14ac:dyDescent="0.25">
      <c r="A267"/>
      <c r="B267"/>
      <c r="C267"/>
      <c r="D267"/>
      <c r="E267"/>
      <c r="F267"/>
      <c r="G267"/>
      <c r="H267"/>
      <c r="I267" s="351"/>
      <c r="J267"/>
      <c r="K267"/>
      <c r="L267"/>
      <c r="M267"/>
      <c r="N267"/>
    </row>
    <row r="268" spans="1:14" x14ac:dyDescent="0.25">
      <c r="A268"/>
      <c r="B268"/>
      <c r="C268"/>
      <c r="D268"/>
      <c r="E268"/>
      <c r="F268"/>
      <c r="G268"/>
      <c r="H268"/>
      <c r="I268" s="351"/>
      <c r="J268"/>
      <c r="K268"/>
      <c r="L268"/>
      <c r="M268"/>
      <c r="N268"/>
    </row>
    <row r="269" spans="1:14" x14ac:dyDescent="0.25">
      <c r="A269"/>
      <c r="B269"/>
      <c r="C269"/>
      <c r="D269"/>
      <c r="E269"/>
      <c r="F269"/>
      <c r="G269"/>
      <c r="H269"/>
      <c r="I269" s="351"/>
      <c r="J269"/>
      <c r="K269"/>
      <c r="L269"/>
      <c r="M269"/>
      <c r="N269"/>
    </row>
    <row r="270" spans="1:14" x14ac:dyDescent="0.25">
      <c r="A270"/>
      <c r="B270"/>
      <c r="C270"/>
      <c r="D270"/>
      <c r="E270"/>
      <c r="F270"/>
      <c r="G270"/>
      <c r="H270"/>
      <c r="I270" s="351"/>
      <c r="J270"/>
      <c r="K270"/>
      <c r="L270"/>
      <c r="M270"/>
      <c r="N270"/>
    </row>
    <row r="271" spans="1:14" x14ac:dyDescent="0.25">
      <c r="A271"/>
      <c r="B271"/>
      <c r="C271"/>
      <c r="D271"/>
      <c r="E271"/>
      <c r="F271"/>
      <c r="G271"/>
      <c r="H271"/>
      <c r="I271" s="351"/>
      <c r="J271"/>
      <c r="K271"/>
      <c r="L271"/>
      <c r="M271"/>
      <c r="N271"/>
    </row>
    <row r="272" spans="1:14" x14ac:dyDescent="0.25">
      <c r="A272"/>
      <c r="B272"/>
      <c r="C272"/>
      <c r="D272"/>
      <c r="E272"/>
      <c r="F272"/>
      <c r="G272"/>
      <c r="H272"/>
      <c r="I272" s="351"/>
      <c r="J272"/>
      <c r="K272"/>
      <c r="L272"/>
      <c r="M272"/>
      <c r="N272"/>
    </row>
    <row r="273" spans="1:14" x14ac:dyDescent="0.25">
      <c r="A273"/>
      <c r="B273"/>
      <c r="C273"/>
      <c r="D273"/>
      <c r="E273"/>
      <c r="F273"/>
      <c r="G273"/>
      <c r="H273"/>
      <c r="I273" s="351"/>
      <c r="J273"/>
      <c r="K273"/>
      <c r="L273"/>
      <c r="M273"/>
      <c r="N273"/>
    </row>
    <row r="274" spans="1:14" x14ac:dyDescent="0.25">
      <c r="A274"/>
      <c r="B274"/>
      <c r="C274"/>
      <c r="D274"/>
      <c r="E274"/>
      <c r="F274"/>
      <c r="G274"/>
      <c r="H274"/>
      <c r="I274" s="351"/>
      <c r="J274"/>
      <c r="K274"/>
      <c r="L274"/>
      <c r="M274"/>
      <c r="N274"/>
    </row>
    <row r="275" spans="1:14" x14ac:dyDescent="0.25">
      <c r="A275"/>
      <c r="B275"/>
      <c r="C275"/>
      <c r="D275"/>
      <c r="E275"/>
      <c r="F275"/>
      <c r="G275"/>
      <c r="H275"/>
      <c r="I275" s="351"/>
      <c r="J275"/>
      <c r="K275"/>
      <c r="L275"/>
      <c r="M275"/>
      <c r="N275"/>
    </row>
    <row r="276" spans="1:14" x14ac:dyDescent="0.25">
      <c r="A276"/>
      <c r="B276"/>
      <c r="C276"/>
      <c r="D276"/>
      <c r="E276"/>
      <c r="F276"/>
      <c r="G276"/>
      <c r="H276"/>
      <c r="I276" s="351"/>
      <c r="J276"/>
      <c r="K276"/>
      <c r="L276"/>
      <c r="M276"/>
      <c r="N276"/>
    </row>
    <row r="277" spans="1:14" x14ac:dyDescent="0.25">
      <c r="A277"/>
      <c r="B277"/>
      <c r="C277"/>
      <c r="D277"/>
      <c r="E277"/>
      <c r="F277"/>
      <c r="G277"/>
      <c r="H277"/>
      <c r="I277" s="351"/>
      <c r="J277"/>
      <c r="K277"/>
      <c r="L277"/>
      <c r="M277"/>
      <c r="N277"/>
    </row>
    <row r="278" spans="1:14" x14ac:dyDescent="0.25">
      <c r="A278"/>
      <c r="B278"/>
      <c r="C278"/>
      <c r="D278"/>
      <c r="E278"/>
      <c r="F278"/>
      <c r="G278"/>
      <c r="H278"/>
      <c r="I278" s="351"/>
      <c r="J278"/>
      <c r="K278"/>
      <c r="L278"/>
      <c r="M278"/>
      <c r="N278"/>
    </row>
    <row r="279" spans="1:14" x14ac:dyDescent="0.25">
      <c r="A279"/>
      <c r="B279"/>
      <c r="C279"/>
      <c r="D279"/>
      <c r="E279"/>
      <c r="F279"/>
      <c r="G279"/>
      <c r="H279"/>
      <c r="I279" s="351"/>
      <c r="J279"/>
      <c r="K279"/>
      <c r="L279"/>
      <c r="M279"/>
      <c r="N279"/>
    </row>
    <row r="280" spans="1:14" x14ac:dyDescent="0.25">
      <c r="A280"/>
      <c r="B280"/>
      <c r="C280"/>
      <c r="D280"/>
      <c r="E280"/>
      <c r="F280"/>
      <c r="G280"/>
      <c r="H280"/>
      <c r="I280" s="351"/>
      <c r="J280"/>
      <c r="K280"/>
      <c r="L280"/>
      <c r="M280"/>
      <c r="N280"/>
    </row>
    <row r="281" spans="1:14" x14ac:dyDescent="0.25">
      <c r="A281"/>
      <c r="B281"/>
      <c r="C281"/>
      <c r="D281"/>
      <c r="E281"/>
      <c r="F281"/>
      <c r="G281"/>
      <c r="H281"/>
      <c r="I281" s="351"/>
      <c r="J281"/>
      <c r="K281"/>
      <c r="L281"/>
      <c r="M281"/>
      <c r="N281"/>
    </row>
    <row r="282" spans="1:14" x14ac:dyDescent="0.25">
      <c r="A282"/>
      <c r="B282"/>
      <c r="C282"/>
      <c r="D282"/>
      <c r="E282"/>
      <c r="F282"/>
      <c r="G282"/>
      <c r="H282"/>
      <c r="I282" s="351"/>
      <c r="J282"/>
      <c r="K282"/>
      <c r="L282"/>
      <c r="M282"/>
      <c r="N282"/>
    </row>
    <row r="283" spans="1:14" x14ac:dyDescent="0.25">
      <c r="A283"/>
      <c r="B283"/>
      <c r="C283"/>
      <c r="D283"/>
      <c r="E283"/>
      <c r="F283"/>
      <c r="G283"/>
      <c r="H283"/>
      <c r="I283" s="351"/>
      <c r="J283"/>
      <c r="K283"/>
      <c r="L283"/>
      <c r="M283"/>
      <c r="N283"/>
    </row>
    <row r="284" spans="1:14" x14ac:dyDescent="0.25">
      <c r="A284"/>
      <c r="B284"/>
      <c r="C284"/>
      <c r="D284"/>
      <c r="E284"/>
      <c r="F284"/>
      <c r="G284"/>
      <c r="H284"/>
      <c r="I284" s="351"/>
      <c r="J284"/>
      <c r="K284"/>
      <c r="L284"/>
      <c r="M284"/>
      <c r="N284"/>
    </row>
    <row r="285" spans="1:14" x14ac:dyDescent="0.25">
      <c r="A285"/>
      <c r="B285"/>
      <c r="C285"/>
      <c r="D285"/>
      <c r="E285"/>
      <c r="F285"/>
      <c r="G285"/>
      <c r="H285"/>
      <c r="I285" s="351"/>
      <c r="J285"/>
      <c r="K285"/>
      <c r="L285"/>
      <c r="M285"/>
      <c r="N285"/>
    </row>
    <row r="286" spans="1:14" x14ac:dyDescent="0.25">
      <c r="A286"/>
      <c r="B286"/>
      <c r="C286"/>
      <c r="D286"/>
      <c r="E286"/>
      <c r="F286"/>
      <c r="G286"/>
      <c r="H286"/>
      <c r="I286" s="351"/>
      <c r="J286"/>
      <c r="K286"/>
      <c r="L286"/>
      <c r="M286"/>
      <c r="N286"/>
    </row>
    <row r="287" spans="1:14" x14ac:dyDescent="0.25">
      <c r="A287"/>
      <c r="B287"/>
      <c r="C287"/>
      <c r="D287"/>
      <c r="E287"/>
      <c r="F287"/>
      <c r="G287"/>
      <c r="H287"/>
      <c r="I287" s="351"/>
      <c r="J287"/>
      <c r="K287"/>
      <c r="L287"/>
      <c r="M287"/>
      <c r="N287"/>
    </row>
    <row r="288" spans="1:14" x14ac:dyDescent="0.25">
      <c r="A288"/>
      <c r="B288"/>
      <c r="C288"/>
      <c r="D288"/>
      <c r="E288"/>
      <c r="F288"/>
      <c r="G288"/>
      <c r="H288"/>
      <c r="I288" s="351"/>
      <c r="J288"/>
      <c r="K288"/>
      <c r="L288"/>
      <c r="M288"/>
      <c r="N288"/>
    </row>
    <row r="289" spans="1:14" x14ac:dyDescent="0.25">
      <c r="A289"/>
      <c r="B289"/>
      <c r="C289"/>
      <c r="D289"/>
      <c r="E289"/>
      <c r="F289"/>
      <c r="G289"/>
      <c r="H289"/>
      <c r="I289" s="351"/>
      <c r="J289"/>
      <c r="K289"/>
      <c r="L289"/>
      <c r="M289"/>
      <c r="N289"/>
    </row>
    <row r="290" spans="1:14" x14ac:dyDescent="0.25">
      <c r="A290"/>
      <c r="B290"/>
      <c r="C290"/>
      <c r="D290"/>
      <c r="E290"/>
      <c r="F290"/>
      <c r="G290"/>
      <c r="H290"/>
      <c r="I290" s="351"/>
      <c r="J290"/>
      <c r="K290"/>
      <c r="L290"/>
      <c r="M290"/>
      <c r="N290"/>
    </row>
    <row r="291" spans="1:14" x14ac:dyDescent="0.25">
      <c r="A291"/>
      <c r="B291"/>
      <c r="C291"/>
      <c r="D291"/>
      <c r="E291"/>
      <c r="F291"/>
      <c r="G291"/>
      <c r="H291"/>
      <c r="I291" s="351"/>
      <c r="J291"/>
      <c r="K291"/>
      <c r="L291"/>
      <c r="M291"/>
      <c r="N291"/>
    </row>
    <row r="292" spans="1:14" x14ac:dyDescent="0.25">
      <c r="A292"/>
      <c r="B292"/>
      <c r="C292"/>
      <c r="D292"/>
      <c r="E292"/>
      <c r="F292"/>
      <c r="G292"/>
      <c r="H292"/>
      <c r="I292" s="351"/>
      <c r="J292"/>
      <c r="K292"/>
      <c r="L292"/>
      <c r="M292"/>
      <c r="N292"/>
    </row>
    <row r="293" spans="1:14" x14ac:dyDescent="0.25">
      <c r="A293"/>
      <c r="B293"/>
      <c r="C293"/>
      <c r="D293"/>
      <c r="E293"/>
      <c r="F293"/>
      <c r="G293"/>
      <c r="H293"/>
      <c r="I293" s="351"/>
      <c r="J293"/>
      <c r="K293"/>
      <c r="L293"/>
      <c r="M293"/>
      <c r="N293"/>
    </row>
    <row r="294" spans="1:14" x14ac:dyDescent="0.25">
      <c r="A294"/>
      <c r="B294"/>
      <c r="C294"/>
      <c r="D294"/>
      <c r="E294"/>
      <c r="F294"/>
      <c r="G294"/>
      <c r="H294"/>
      <c r="I294" s="351"/>
      <c r="J294"/>
      <c r="K294"/>
      <c r="L294"/>
      <c r="M294"/>
      <c r="N294"/>
    </row>
    <row r="295" spans="1:14" x14ac:dyDescent="0.25">
      <c r="A295"/>
      <c r="B295"/>
      <c r="C295"/>
      <c r="D295"/>
      <c r="E295"/>
      <c r="F295"/>
      <c r="G295"/>
      <c r="H295"/>
      <c r="I295" s="351"/>
      <c r="J295"/>
      <c r="K295"/>
      <c r="L295"/>
      <c r="M295"/>
      <c r="N295"/>
    </row>
    <row r="296" spans="1:14" x14ac:dyDescent="0.25">
      <c r="A296"/>
      <c r="B296"/>
      <c r="C296"/>
      <c r="D296"/>
      <c r="E296"/>
      <c r="F296"/>
      <c r="G296"/>
      <c r="H296"/>
      <c r="I296" s="351"/>
      <c r="J296"/>
      <c r="K296"/>
      <c r="L296"/>
      <c r="M296"/>
      <c r="N296"/>
    </row>
    <row r="297" spans="1:14" x14ac:dyDescent="0.25">
      <c r="A297"/>
      <c r="B297"/>
      <c r="C297"/>
      <c r="D297"/>
      <c r="E297"/>
      <c r="F297"/>
      <c r="G297"/>
      <c r="H297"/>
      <c r="I297" s="351"/>
      <c r="J297"/>
      <c r="K297"/>
      <c r="L297"/>
      <c r="M297"/>
      <c r="N297"/>
    </row>
    <row r="298" spans="1:14" x14ac:dyDescent="0.25">
      <c r="A298"/>
      <c r="B298"/>
      <c r="C298"/>
      <c r="D298"/>
      <c r="E298"/>
      <c r="F298"/>
      <c r="G298"/>
      <c r="H298"/>
      <c r="I298" s="351"/>
      <c r="J298"/>
      <c r="K298"/>
      <c r="L298"/>
      <c r="M298"/>
      <c r="N298"/>
    </row>
    <row r="299" spans="1:14" x14ac:dyDescent="0.25">
      <c r="A299"/>
      <c r="B299"/>
      <c r="C299"/>
      <c r="D299"/>
      <c r="E299"/>
      <c r="F299"/>
      <c r="G299"/>
      <c r="H299"/>
      <c r="I299" s="351"/>
      <c r="J299"/>
      <c r="K299"/>
      <c r="L299"/>
      <c r="M299"/>
      <c r="N299"/>
    </row>
    <row r="300" spans="1:14" x14ac:dyDescent="0.25">
      <c r="A300"/>
      <c r="B300"/>
      <c r="C300"/>
      <c r="D300"/>
      <c r="E300"/>
      <c r="F300"/>
      <c r="G300"/>
      <c r="H300"/>
      <c r="I300" s="351"/>
      <c r="J300"/>
      <c r="K300"/>
      <c r="L300"/>
      <c r="M300"/>
      <c r="N300"/>
    </row>
    <row r="301" spans="1:14" x14ac:dyDescent="0.25">
      <c r="A301"/>
      <c r="B301"/>
      <c r="C301"/>
      <c r="D301"/>
      <c r="E301"/>
      <c r="F301"/>
      <c r="G301"/>
      <c r="H301"/>
      <c r="I301" s="351"/>
      <c r="J301"/>
      <c r="K301"/>
      <c r="L301"/>
      <c r="M301"/>
      <c r="N301"/>
    </row>
    <row r="302" spans="1:14" x14ac:dyDescent="0.25">
      <c r="A302"/>
      <c r="B302"/>
      <c r="C302"/>
      <c r="D302"/>
      <c r="E302"/>
      <c r="F302"/>
      <c r="G302"/>
      <c r="H302"/>
      <c r="I302" s="351"/>
      <c r="J302"/>
      <c r="K302"/>
      <c r="L302"/>
      <c r="M302"/>
      <c r="N302"/>
    </row>
    <row r="303" spans="1:14" x14ac:dyDescent="0.25">
      <c r="A303"/>
      <c r="B303"/>
      <c r="C303"/>
      <c r="D303"/>
      <c r="E303"/>
      <c r="F303"/>
      <c r="G303"/>
      <c r="H303"/>
      <c r="I303" s="351"/>
      <c r="J303"/>
      <c r="K303"/>
      <c r="L303"/>
      <c r="M303"/>
      <c r="N303"/>
    </row>
    <row r="304" spans="1:14" x14ac:dyDescent="0.25">
      <c r="A304"/>
      <c r="B304"/>
      <c r="C304"/>
      <c r="D304"/>
      <c r="E304"/>
      <c r="F304"/>
      <c r="G304"/>
      <c r="H304"/>
      <c r="I304" s="351"/>
      <c r="J304"/>
      <c r="K304"/>
      <c r="L304"/>
      <c r="M304"/>
      <c r="N304"/>
    </row>
    <row r="305" spans="1:14" x14ac:dyDescent="0.25">
      <c r="A305"/>
      <c r="B305"/>
      <c r="C305"/>
      <c r="D305"/>
      <c r="E305"/>
      <c r="F305"/>
      <c r="G305"/>
      <c r="H305"/>
      <c r="I305" s="351"/>
      <c r="J305"/>
      <c r="K305"/>
      <c r="L305"/>
      <c r="M305"/>
      <c r="N305"/>
    </row>
    <row r="306" spans="1:14" x14ac:dyDescent="0.25">
      <c r="A306"/>
      <c r="B306"/>
      <c r="C306"/>
      <c r="D306"/>
      <c r="E306"/>
      <c r="F306"/>
      <c r="G306"/>
      <c r="H306"/>
      <c r="I306" s="351"/>
      <c r="J306"/>
      <c r="K306"/>
      <c r="L306"/>
      <c r="M306"/>
      <c r="N306"/>
    </row>
    <row r="307" spans="1:14" x14ac:dyDescent="0.25">
      <c r="A307"/>
      <c r="B307"/>
      <c r="C307"/>
      <c r="D307"/>
      <c r="E307"/>
      <c r="F307"/>
      <c r="G307"/>
      <c r="H307"/>
      <c r="I307" s="351"/>
      <c r="J307"/>
      <c r="K307"/>
      <c r="L307"/>
      <c r="M307"/>
      <c r="N307"/>
    </row>
    <row r="308" spans="1:14" x14ac:dyDescent="0.25">
      <c r="A308"/>
      <c r="B308"/>
      <c r="C308"/>
      <c r="D308"/>
      <c r="E308"/>
      <c r="F308"/>
      <c r="G308"/>
      <c r="H308"/>
      <c r="I308" s="351"/>
      <c r="J308"/>
      <c r="K308"/>
      <c r="L308"/>
      <c r="M308"/>
      <c r="N308"/>
    </row>
    <row r="309" spans="1:14" x14ac:dyDescent="0.25">
      <c r="A309"/>
      <c r="B309"/>
      <c r="C309"/>
      <c r="D309"/>
      <c r="E309"/>
      <c r="F309"/>
      <c r="G309"/>
      <c r="H309"/>
      <c r="I309" s="351"/>
      <c r="J309"/>
      <c r="K309"/>
      <c r="L309"/>
      <c r="M309"/>
      <c r="N309"/>
    </row>
    <row r="310" spans="1:14" x14ac:dyDescent="0.25">
      <c r="A310"/>
      <c r="B310"/>
      <c r="C310"/>
      <c r="D310"/>
      <c r="E310"/>
      <c r="F310"/>
      <c r="G310"/>
      <c r="H310"/>
      <c r="I310" s="351"/>
      <c r="J310"/>
      <c r="K310"/>
      <c r="L310"/>
      <c r="M310"/>
      <c r="N310"/>
    </row>
    <row r="311" spans="1:14" x14ac:dyDescent="0.25">
      <c r="A311"/>
      <c r="B311"/>
      <c r="C311"/>
      <c r="D311"/>
      <c r="E311"/>
      <c r="F311"/>
      <c r="G311"/>
      <c r="H311"/>
      <c r="I311" s="351"/>
      <c r="J311"/>
      <c r="K311"/>
      <c r="L311"/>
      <c r="M311"/>
      <c r="N311"/>
    </row>
    <row r="312" spans="1:14" x14ac:dyDescent="0.25">
      <c r="A312"/>
      <c r="B312"/>
      <c r="C312"/>
      <c r="D312"/>
      <c r="E312"/>
      <c r="F312"/>
      <c r="G312"/>
      <c r="H312"/>
      <c r="I312" s="351"/>
      <c r="J312"/>
      <c r="K312"/>
      <c r="L312"/>
      <c r="M312"/>
      <c r="N312"/>
    </row>
    <row r="313" spans="1:14" x14ac:dyDescent="0.25">
      <c r="A313"/>
      <c r="B313"/>
      <c r="C313"/>
      <c r="D313"/>
      <c r="E313"/>
      <c r="F313"/>
      <c r="G313"/>
      <c r="H313"/>
      <c r="I313" s="351"/>
      <c r="J313"/>
      <c r="K313"/>
      <c r="L313"/>
      <c r="M313"/>
      <c r="N313"/>
    </row>
    <row r="314" spans="1:14" x14ac:dyDescent="0.25">
      <c r="A314"/>
      <c r="B314"/>
      <c r="C314"/>
      <c r="D314"/>
      <c r="E314"/>
      <c r="F314"/>
      <c r="G314"/>
      <c r="H314"/>
      <c r="I314" s="351"/>
      <c r="J314"/>
      <c r="K314"/>
      <c r="L314"/>
      <c r="M314"/>
      <c r="N314"/>
    </row>
    <row r="315" spans="1:14" x14ac:dyDescent="0.25">
      <c r="A315"/>
      <c r="B315"/>
      <c r="C315"/>
      <c r="D315"/>
      <c r="E315"/>
      <c r="F315"/>
      <c r="G315"/>
      <c r="H315"/>
      <c r="I315" s="351"/>
      <c r="J315"/>
      <c r="K315"/>
      <c r="L315"/>
      <c r="M315"/>
      <c r="N315"/>
    </row>
    <row r="316" spans="1:14" x14ac:dyDescent="0.25">
      <c r="A316"/>
      <c r="B316"/>
      <c r="C316"/>
      <c r="D316"/>
      <c r="E316"/>
      <c r="F316"/>
      <c r="G316"/>
      <c r="H316"/>
      <c r="I316" s="351"/>
      <c r="J316"/>
      <c r="K316"/>
      <c r="L316"/>
      <c r="M316"/>
      <c r="N316"/>
    </row>
    <row r="317" spans="1:14" x14ac:dyDescent="0.25">
      <c r="A317"/>
      <c r="B317"/>
      <c r="C317"/>
      <c r="D317"/>
      <c r="E317"/>
      <c r="F317"/>
      <c r="G317"/>
      <c r="H317"/>
      <c r="I317" s="351"/>
      <c r="J317"/>
      <c r="K317"/>
      <c r="L317"/>
      <c r="M317"/>
      <c r="N317"/>
    </row>
    <row r="318" spans="1:14" x14ac:dyDescent="0.25">
      <c r="A318"/>
      <c r="B318"/>
      <c r="C318"/>
      <c r="D318"/>
      <c r="E318"/>
      <c r="F318"/>
      <c r="G318"/>
      <c r="H318"/>
      <c r="I318" s="351"/>
      <c r="J318"/>
      <c r="K318"/>
      <c r="L318"/>
      <c r="M318"/>
      <c r="N318"/>
    </row>
    <row r="319" spans="1:14" x14ac:dyDescent="0.25">
      <c r="A319"/>
      <c r="B319"/>
      <c r="C319"/>
      <c r="D319"/>
      <c r="E319"/>
      <c r="F319"/>
      <c r="G319"/>
      <c r="H319"/>
      <c r="I319" s="351"/>
      <c r="J319"/>
      <c r="K319"/>
      <c r="L319"/>
      <c r="M319"/>
      <c r="N319"/>
    </row>
    <row r="320" spans="1:14" x14ac:dyDescent="0.25">
      <c r="A320"/>
      <c r="B320"/>
      <c r="C320"/>
      <c r="D320"/>
      <c r="E320"/>
      <c r="F320"/>
      <c r="G320"/>
      <c r="H320"/>
      <c r="I320" s="351"/>
      <c r="J320"/>
      <c r="K320"/>
      <c r="L320"/>
      <c r="M320"/>
      <c r="N320"/>
    </row>
    <row r="321" spans="1:14" x14ac:dyDescent="0.25">
      <c r="A321"/>
      <c r="B321"/>
      <c r="C321"/>
      <c r="D321"/>
      <c r="E321"/>
      <c r="F321"/>
      <c r="G321"/>
      <c r="H321"/>
      <c r="I321" s="351"/>
      <c r="J321"/>
      <c r="K321"/>
      <c r="L321"/>
      <c r="M321"/>
      <c r="N321"/>
    </row>
    <row r="322" spans="1:14" x14ac:dyDescent="0.25">
      <c r="A322"/>
      <c r="B322"/>
      <c r="C322"/>
      <c r="D322"/>
      <c r="E322"/>
      <c r="F322"/>
      <c r="G322"/>
      <c r="H322"/>
      <c r="I322" s="351"/>
      <c r="J322"/>
      <c r="K322"/>
      <c r="L322"/>
      <c r="M322"/>
      <c r="N322"/>
    </row>
    <row r="323" spans="1:14" x14ac:dyDescent="0.25">
      <c r="A323"/>
      <c r="B323"/>
      <c r="C323"/>
      <c r="D323"/>
      <c r="E323"/>
      <c r="F323"/>
      <c r="G323"/>
      <c r="H323"/>
      <c r="I323" s="351"/>
      <c r="J323"/>
      <c r="K323"/>
      <c r="L323"/>
      <c r="M323"/>
      <c r="N323"/>
    </row>
    <row r="324" spans="1:14" x14ac:dyDescent="0.25">
      <c r="A324"/>
      <c r="B324"/>
      <c r="C324"/>
      <c r="D324"/>
      <c r="E324"/>
      <c r="F324"/>
      <c r="G324"/>
      <c r="H324"/>
      <c r="I324" s="351"/>
      <c r="J324"/>
      <c r="K324"/>
      <c r="L324"/>
      <c r="M324"/>
      <c r="N324"/>
    </row>
    <row r="325" spans="1:14" x14ac:dyDescent="0.25">
      <c r="A325"/>
      <c r="B325"/>
      <c r="C325"/>
      <c r="D325"/>
      <c r="E325"/>
      <c r="F325"/>
      <c r="G325"/>
      <c r="H325"/>
      <c r="I325" s="351"/>
      <c r="J325"/>
      <c r="K325"/>
      <c r="L325"/>
      <c r="M325"/>
      <c r="N325"/>
    </row>
    <row r="326" spans="1:14" x14ac:dyDescent="0.25">
      <c r="A326"/>
      <c r="B326"/>
      <c r="C326"/>
      <c r="D326"/>
      <c r="E326"/>
      <c r="F326"/>
      <c r="G326"/>
      <c r="H326"/>
      <c r="I326" s="351"/>
      <c r="J326"/>
      <c r="K326"/>
      <c r="L326"/>
      <c r="M326"/>
      <c r="N326"/>
    </row>
    <row r="327" spans="1:14" x14ac:dyDescent="0.25">
      <c r="A327"/>
      <c r="B327"/>
      <c r="C327"/>
      <c r="D327"/>
      <c r="E327"/>
      <c r="F327"/>
      <c r="G327"/>
      <c r="H327"/>
      <c r="I327" s="351"/>
      <c r="J327"/>
      <c r="K327"/>
      <c r="L327"/>
      <c r="M327"/>
      <c r="N327"/>
    </row>
    <row r="328" spans="1:14" x14ac:dyDescent="0.25">
      <c r="A328"/>
      <c r="B328"/>
      <c r="C328"/>
      <c r="D328"/>
      <c r="E328"/>
      <c r="F328"/>
      <c r="G328"/>
      <c r="H328"/>
      <c r="I328" s="351"/>
      <c r="J328"/>
      <c r="K328"/>
      <c r="L328"/>
      <c r="M328"/>
      <c r="N328"/>
    </row>
    <row r="329" spans="1:14" x14ac:dyDescent="0.25">
      <c r="A329"/>
      <c r="B329"/>
      <c r="C329"/>
      <c r="D329"/>
      <c r="E329"/>
      <c r="F329"/>
      <c r="G329"/>
      <c r="H329"/>
      <c r="I329" s="351"/>
      <c r="J329"/>
      <c r="K329"/>
      <c r="L329"/>
      <c r="M329"/>
      <c r="N329"/>
    </row>
    <row r="330" spans="1:14" x14ac:dyDescent="0.25">
      <c r="A330"/>
      <c r="B330"/>
      <c r="C330"/>
      <c r="D330"/>
      <c r="E330"/>
      <c r="F330"/>
      <c r="G330"/>
      <c r="H330"/>
      <c r="I330" s="351"/>
      <c r="J330"/>
      <c r="K330"/>
      <c r="L330"/>
      <c r="M330"/>
      <c r="N330"/>
    </row>
    <row r="331" spans="1:14" x14ac:dyDescent="0.25">
      <c r="A331"/>
      <c r="B331"/>
      <c r="C331"/>
      <c r="D331"/>
      <c r="E331"/>
      <c r="F331"/>
      <c r="G331"/>
      <c r="H331"/>
      <c r="I331" s="351"/>
      <c r="J331"/>
      <c r="K331"/>
      <c r="L331"/>
      <c r="M331"/>
      <c r="N331"/>
    </row>
    <row r="332" spans="1:14" x14ac:dyDescent="0.25">
      <c r="A332"/>
      <c r="B332"/>
      <c r="C332"/>
      <c r="D332"/>
      <c r="E332"/>
      <c r="F332"/>
      <c r="G332"/>
      <c r="H332"/>
      <c r="I332" s="351"/>
      <c r="J332"/>
      <c r="K332"/>
      <c r="L332"/>
      <c r="M332"/>
      <c r="N332"/>
    </row>
    <row r="333" spans="1:14" x14ac:dyDescent="0.25">
      <c r="A333"/>
      <c r="B333"/>
      <c r="C333"/>
      <c r="D333"/>
      <c r="E333"/>
      <c r="F333"/>
      <c r="G333"/>
      <c r="H333"/>
      <c r="I333" s="351"/>
      <c r="J333"/>
      <c r="K333"/>
      <c r="L333"/>
      <c r="M333"/>
      <c r="N333"/>
    </row>
    <row r="334" spans="1:14" x14ac:dyDescent="0.25">
      <c r="A334"/>
      <c r="B334"/>
      <c r="C334"/>
      <c r="D334"/>
      <c r="E334"/>
      <c r="F334"/>
      <c r="G334"/>
      <c r="H334"/>
      <c r="I334" s="351"/>
      <c r="J334"/>
      <c r="K334"/>
      <c r="L334"/>
      <c r="M334"/>
      <c r="N334"/>
    </row>
    <row r="335" spans="1:14" x14ac:dyDescent="0.25">
      <c r="A335"/>
      <c r="B335"/>
      <c r="C335"/>
      <c r="D335"/>
      <c r="E335"/>
      <c r="F335"/>
      <c r="G335"/>
      <c r="H335"/>
      <c r="I335" s="351"/>
      <c r="J335"/>
      <c r="K335"/>
      <c r="L335"/>
      <c r="M335"/>
      <c r="N335"/>
    </row>
    <row r="336" spans="1:14" x14ac:dyDescent="0.25">
      <c r="A336"/>
      <c r="B336"/>
      <c r="C336"/>
      <c r="D336"/>
      <c r="E336"/>
      <c r="F336"/>
      <c r="G336"/>
      <c r="H336"/>
      <c r="I336" s="351"/>
      <c r="J336"/>
      <c r="K336"/>
      <c r="L336"/>
      <c r="M336"/>
      <c r="N336"/>
    </row>
    <row r="337" spans="1:14" x14ac:dyDescent="0.25">
      <c r="A337"/>
      <c r="B337"/>
      <c r="C337"/>
      <c r="D337"/>
      <c r="E337"/>
      <c r="F337"/>
      <c r="G337"/>
      <c r="H337"/>
      <c r="I337" s="351"/>
      <c r="J337"/>
      <c r="K337"/>
      <c r="L337"/>
      <c r="M337"/>
      <c r="N337"/>
    </row>
    <row r="338" spans="1:14" x14ac:dyDescent="0.25">
      <c r="A338"/>
      <c r="B338"/>
      <c r="C338"/>
      <c r="D338"/>
      <c r="E338"/>
      <c r="F338"/>
      <c r="G338"/>
      <c r="H338"/>
      <c r="I338" s="351"/>
      <c r="J338"/>
      <c r="K338"/>
      <c r="L338"/>
      <c r="M338"/>
      <c r="N338"/>
    </row>
    <row r="339" spans="1:14" x14ac:dyDescent="0.25">
      <c r="A339"/>
      <c r="B339"/>
      <c r="C339"/>
      <c r="D339"/>
      <c r="E339"/>
      <c r="F339"/>
      <c r="G339"/>
      <c r="H339"/>
      <c r="I339" s="351"/>
      <c r="J339"/>
      <c r="K339"/>
      <c r="L339"/>
      <c r="M339"/>
      <c r="N339"/>
    </row>
    <row r="340" spans="1:14" x14ac:dyDescent="0.25">
      <c r="I340" s="351"/>
    </row>
    <row r="341" spans="1:14" x14ac:dyDescent="0.25">
      <c r="I341" s="351"/>
    </row>
    <row r="342" spans="1:14" x14ac:dyDescent="0.25">
      <c r="I342" s="351"/>
    </row>
    <row r="343" spans="1:14" x14ac:dyDescent="0.25">
      <c r="I343" s="351"/>
    </row>
    <row r="344" spans="1:14" x14ac:dyDescent="0.25">
      <c r="I344" s="351"/>
    </row>
    <row r="345" spans="1:14" x14ac:dyDescent="0.25">
      <c r="I345" s="351"/>
    </row>
    <row r="346" spans="1:14" x14ac:dyDescent="0.25">
      <c r="I346" s="351"/>
    </row>
    <row r="347" spans="1:14" x14ac:dyDescent="0.25">
      <c r="I347" s="351"/>
    </row>
    <row r="348" spans="1:14" x14ac:dyDescent="0.25">
      <c r="I348" s="351"/>
    </row>
    <row r="349" spans="1:14" x14ac:dyDescent="0.25">
      <c r="I349" s="351"/>
    </row>
    <row r="350" spans="1:14" x14ac:dyDescent="0.25">
      <c r="I350" s="351"/>
    </row>
    <row r="351" spans="1:14" x14ac:dyDescent="0.25">
      <c r="I351" s="351"/>
    </row>
    <row r="352" spans="1:14" x14ac:dyDescent="0.25">
      <c r="I352" s="351"/>
    </row>
    <row r="353" spans="9:9" x14ac:dyDescent="0.25">
      <c r="I353" s="351"/>
    </row>
    <row r="354" spans="9:9" x14ac:dyDescent="0.25">
      <c r="I354" s="351"/>
    </row>
    <row r="355" spans="9:9" x14ac:dyDescent="0.25">
      <c r="I355" s="35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3"/>
  <sheetViews>
    <sheetView workbookViewId="0">
      <selection activeCell="O17" sqref="O17"/>
    </sheetView>
  </sheetViews>
  <sheetFormatPr defaultRowHeight="15" x14ac:dyDescent="0.25"/>
  <cols>
    <col min="1" max="2" width="9.140625" style="59" customWidth="1"/>
    <col min="3" max="3" width="31.5703125" style="59" customWidth="1"/>
    <col min="4" max="7" width="9.140625" style="59" customWidth="1"/>
    <col min="8" max="8" width="10.7109375" style="59" bestFit="1" customWidth="1"/>
    <col min="9" max="28" width="9.140625" style="59" customWidth="1"/>
    <col min="29" max="16384" width="9.140625" style="59"/>
  </cols>
  <sheetData>
    <row r="1" spans="1:23" x14ac:dyDescent="0.25">
      <c r="A1" s="332" t="s">
        <v>674</v>
      </c>
      <c r="B1" s="333" t="s">
        <v>1373</v>
      </c>
      <c r="C1" s="333" t="s">
        <v>8</v>
      </c>
      <c r="D1" s="334" t="s">
        <v>54</v>
      </c>
      <c r="E1" s="334" t="s">
        <v>685</v>
      </c>
      <c r="F1" s="334" t="s">
        <v>686</v>
      </c>
      <c r="G1" s="334" t="s">
        <v>687</v>
      </c>
      <c r="H1" s="335" t="s">
        <v>688</v>
      </c>
      <c r="I1" s="336" t="s">
        <v>689</v>
      </c>
      <c r="J1" s="336" t="s">
        <v>690</v>
      </c>
      <c r="K1" s="337" t="s">
        <v>691</v>
      </c>
      <c r="L1" s="338" t="s">
        <v>692</v>
      </c>
      <c r="M1" s="338" t="s">
        <v>693</v>
      </c>
      <c r="N1" s="339" t="s">
        <v>694</v>
      </c>
      <c r="O1" s="340" t="s">
        <v>695</v>
      </c>
      <c r="P1" s="340" t="s">
        <v>696</v>
      </c>
      <c r="Q1" s="341" t="s">
        <v>697</v>
      </c>
      <c r="R1" s="333"/>
      <c r="S1" s="334"/>
      <c r="T1" s="333"/>
      <c r="U1" s="334"/>
      <c r="V1" s="333"/>
      <c r="W1" s="334"/>
    </row>
    <row r="2" spans="1:23" x14ac:dyDescent="0.25">
      <c r="A2" s="123">
        <v>1</v>
      </c>
      <c r="B2" s="59">
        <v>1</v>
      </c>
      <c r="C2" s="59" t="s">
        <v>705</v>
      </c>
      <c r="D2" s="342" t="s">
        <v>706</v>
      </c>
      <c r="E2" s="342">
        <v>28.3</v>
      </c>
      <c r="F2" s="342">
        <v>38.5</v>
      </c>
      <c r="G2" s="342" t="s">
        <v>707</v>
      </c>
      <c r="H2" s="343">
        <v>44720</v>
      </c>
      <c r="I2" s="344">
        <v>21.225000000000001</v>
      </c>
      <c r="J2" s="344">
        <v>17.918330349114559</v>
      </c>
      <c r="K2" s="345">
        <v>52.939580349114557</v>
      </c>
      <c r="L2" s="346">
        <v>14.15</v>
      </c>
      <c r="M2" s="346">
        <v>11.945553566076381</v>
      </c>
      <c r="N2" s="347">
        <v>35.293053566076367</v>
      </c>
      <c r="O2" s="348">
        <v>7.0750000000000002</v>
      </c>
      <c r="P2" s="348">
        <v>5.9727767830381877</v>
      </c>
      <c r="Q2" s="349">
        <v>17.64652678303819</v>
      </c>
      <c r="S2" s="350"/>
      <c r="U2" s="350"/>
      <c r="W2" s="350"/>
    </row>
    <row r="3" spans="1:23" x14ac:dyDescent="0.25">
      <c r="A3" s="123">
        <v>2</v>
      </c>
      <c r="B3" s="59">
        <v>2</v>
      </c>
      <c r="C3" s="59" t="s">
        <v>708</v>
      </c>
      <c r="D3" s="342" t="s">
        <v>706</v>
      </c>
      <c r="E3" s="342">
        <v>6.8</v>
      </c>
      <c r="F3" s="342">
        <v>26.1</v>
      </c>
      <c r="G3" s="342" t="s">
        <v>707</v>
      </c>
      <c r="H3" s="343">
        <v>44720</v>
      </c>
      <c r="I3" s="344">
        <v>5.0999999999999996</v>
      </c>
      <c r="J3" s="344">
        <v>10.11423038347456</v>
      </c>
      <c r="K3" s="345">
        <v>18.529230383474559</v>
      </c>
      <c r="L3" s="346">
        <v>3.4</v>
      </c>
      <c r="M3" s="346">
        <v>6.7428202556497094</v>
      </c>
      <c r="N3" s="347">
        <v>12.352820255649711</v>
      </c>
      <c r="O3" s="348">
        <v>1.7</v>
      </c>
      <c r="P3" s="348">
        <v>3.3714101278248538</v>
      </c>
      <c r="Q3" s="349">
        <v>6.1764101278248544</v>
      </c>
      <c r="S3" s="350"/>
      <c r="U3" s="350"/>
      <c r="W3" s="350"/>
    </row>
    <row r="4" spans="1:23" x14ac:dyDescent="0.25">
      <c r="A4" s="123">
        <v>3</v>
      </c>
      <c r="B4" s="59">
        <v>3</v>
      </c>
      <c r="C4" s="59" t="s">
        <v>715</v>
      </c>
      <c r="D4" s="342" t="s">
        <v>706</v>
      </c>
      <c r="E4" s="342">
        <v>4.0999999999999996</v>
      </c>
      <c r="F4" s="342">
        <v>10.5</v>
      </c>
      <c r="G4" s="342" t="s">
        <v>707</v>
      </c>
      <c r="H4" s="343">
        <v>44720</v>
      </c>
      <c r="I4" s="344">
        <v>3.0750000000000002</v>
      </c>
      <c r="J4" s="344">
        <v>4.2270335342885561</v>
      </c>
      <c r="K4" s="345">
        <v>9.3007835342885556</v>
      </c>
      <c r="L4" s="346">
        <v>2.0499999999999998</v>
      </c>
      <c r="M4" s="346">
        <v>2.8180223561923712</v>
      </c>
      <c r="N4" s="347">
        <v>6.2005223561923701</v>
      </c>
      <c r="O4" s="348">
        <v>1.0249999999999999</v>
      </c>
      <c r="P4" s="348">
        <v>1.4090111780961849</v>
      </c>
      <c r="Q4" s="349">
        <v>3.1002611780961851</v>
      </c>
      <c r="S4" s="350"/>
      <c r="U4" s="350"/>
      <c r="W4" s="350"/>
    </row>
    <row r="5" spans="1:23" x14ac:dyDescent="0.25">
      <c r="A5" s="123">
        <v>4</v>
      </c>
      <c r="B5" s="59">
        <v>4</v>
      </c>
      <c r="C5" s="59" t="s">
        <v>717</v>
      </c>
      <c r="D5" s="342" t="s">
        <v>718</v>
      </c>
      <c r="E5" s="342">
        <v>4</v>
      </c>
      <c r="F5" s="342">
        <v>4.8</v>
      </c>
      <c r="G5" s="342" t="s">
        <v>719</v>
      </c>
      <c r="H5" s="343">
        <v>44720</v>
      </c>
      <c r="I5" s="344">
        <v>3</v>
      </c>
      <c r="J5" s="344">
        <v>2.3430749027719959</v>
      </c>
      <c r="K5" s="345">
        <v>7.2930749027719957</v>
      </c>
      <c r="L5" s="346">
        <v>2</v>
      </c>
      <c r="M5" s="346">
        <v>1.5620499351813311</v>
      </c>
      <c r="N5" s="347">
        <v>4.8620499351813304</v>
      </c>
      <c r="O5" s="348">
        <v>1</v>
      </c>
      <c r="P5" s="348">
        <v>0.78102496759066542</v>
      </c>
      <c r="Q5" s="349">
        <v>2.4310249675906652</v>
      </c>
      <c r="S5" s="350"/>
      <c r="U5" s="350"/>
      <c r="W5" s="350"/>
    </row>
    <row r="6" spans="1:23" x14ac:dyDescent="0.25">
      <c r="A6" s="123">
        <v>5</v>
      </c>
      <c r="B6" s="59">
        <v>5</v>
      </c>
      <c r="C6" s="59" t="s">
        <v>99</v>
      </c>
      <c r="D6" s="342" t="s">
        <v>706</v>
      </c>
      <c r="E6" s="342">
        <v>18.8</v>
      </c>
      <c r="F6" s="342">
        <v>51.2</v>
      </c>
      <c r="G6" s="342" t="s">
        <v>720</v>
      </c>
      <c r="H6" s="343">
        <v>44720</v>
      </c>
      <c r="I6" s="344">
        <v>14.1</v>
      </c>
      <c r="J6" s="344">
        <v>20.453422696458411</v>
      </c>
      <c r="K6" s="345">
        <v>43.718422696458411</v>
      </c>
      <c r="L6" s="346">
        <v>9.4</v>
      </c>
      <c r="M6" s="346">
        <v>13.635615130972271</v>
      </c>
      <c r="N6" s="347">
        <v>29.145615130972271</v>
      </c>
      <c r="O6" s="348">
        <v>4.7</v>
      </c>
      <c r="P6" s="348">
        <v>6.8178075654861372</v>
      </c>
      <c r="Q6" s="349">
        <v>14.572807565486141</v>
      </c>
      <c r="S6" s="350"/>
      <c r="U6" s="350"/>
      <c r="W6" s="350"/>
    </row>
    <row r="7" spans="1:23" x14ac:dyDescent="0.25">
      <c r="A7" s="123">
        <v>6</v>
      </c>
      <c r="B7" s="59">
        <v>6</v>
      </c>
      <c r="C7" s="59" t="s">
        <v>721</v>
      </c>
      <c r="D7" s="342" t="s">
        <v>722</v>
      </c>
      <c r="E7" s="342">
        <v>135</v>
      </c>
      <c r="F7" s="342">
        <v>54</v>
      </c>
      <c r="G7" s="342" t="s">
        <v>723</v>
      </c>
      <c r="H7" s="343">
        <v>44720</v>
      </c>
      <c r="I7" s="344">
        <v>101.25</v>
      </c>
      <c r="J7" s="344">
        <v>54.524793672236846</v>
      </c>
      <c r="K7" s="345">
        <v>221.58729367223691</v>
      </c>
      <c r="L7" s="346">
        <v>67.5</v>
      </c>
      <c r="M7" s="346">
        <v>36.3498624481579</v>
      </c>
      <c r="N7" s="347">
        <v>147.72486244815789</v>
      </c>
      <c r="O7" s="348">
        <v>33.75</v>
      </c>
      <c r="P7" s="348">
        <v>18.17493122407895</v>
      </c>
      <c r="Q7" s="349">
        <v>73.862431224078946</v>
      </c>
      <c r="S7" s="350"/>
      <c r="U7" s="350"/>
      <c r="W7" s="350"/>
    </row>
    <row r="8" spans="1:23" x14ac:dyDescent="0.25">
      <c r="A8" s="123">
        <v>7</v>
      </c>
      <c r="B8" s="59">
        <v>7</v>
      </c>
      <c r="C8" s="59" t="s">
        <v>732</v>
      </c>
      <c r="D8" s="342" t="s">
        <v>706</v>
      </c>
      <c r="E8" s="342">
        <v>10</v>
      </c>
      <c r="F8" s="342">
        <v>29.3</v>
      </c>
      <c r="G8" s="342" t="s">
        <v>707</v>
      </c>
      <c r="H8" s="343">
        <v>44720</v>
      </c>
      <c r="I8" s="344">
        <v>7.5</v>
      </c>
      <c r="J8" s="344">
        <v>11.60980862245369</v>
      </c>
      <c r="K8" s="345">
        <v>23.984808622453691</v>
      </c>
      <c r="L8" s="346">
        <v>5</v>
      </c>
      <c r="M8" s="346">
        <v>7.7398724149691249</v>
      </c>
      <c r="N8" s="347">
        <v>15.98987241496912</v>
      </c>
      <c r="O8" s="348">
        <v>2.5</v>
      </c>
      <c r="P8" s="348">
        <v>3.869936207484562</v>
      </c>
      <c r="Q8" s="349">
        <v>7.994936207484562</v>
      </c>
      <c r="S8" s="350"/>
      <c r="U8" s="350"/>
      <c r="W8" s="350"/>
    </row>
    <row r="9" spans="1:23" x14ac:dyDescent="0.25">
      <c r="A9" s="123">
        <v>8</v>
      </c>
      <c r="B9" s="59">
        <v>8</v>
      </c>
      <c r="C9" s="59" t="s">
        <v>109</v>
      </c>
      <c r="D9" s="342" t="s">
        <v>706</v>
      </c>
      <c r="E9" s="342">
        <v>2.5</v>
      </c>
      <c r="F9" s="342">
        <v>4.9000000000000004</v>
      </c>
      <c r="G9" s="342" t="s">
        <v>707</v>
      </c>
      <c r="H9" s="343">
        <v>44720</v>
      </c>
      <c r="I9" s="344">
        <v>1.875</v>
      </c>
      <c r="J9" s="344">
        <v>2.0628408809212599</v>
      </c>
      <c r="K9" s="345">
        <v>5.1565908809212599</v>
      </c>
      <c r="L9" s="346">
        <v>1.25</v>
      </c>
      <c r="M9" s="346">
        <v>1.375227253947507</v>
      </c>
      <c r="N9" s="347">
        <v>3.4377272539475068</v>
      </c>
      <c r="O9" s="348">
        <v>0.625</v>
      </c>
      <c r="P9" s="348">
        <v>0.68761362697375339</v>
      </c>
      <c r="Q9" s="349">
        <v>1.7188636269737529</v>
      </c>
      <c r="S9" s="350"/>
      <c r="U9" s="350"/>
      <c r="W9" s="350"/>
    </row>
    <row r="10" spans="1:23" x14ac:dyDescent="0.25">
      <c r="A10" s="123">
        <v>9</v>
      </c>
      <c r="B10" s="59">
        <v>9</v>
      </c>
      <c r="C10" s="59" t="s">
        <v>120</v>
      </c>
      <c r="D10" s="342" t="s">
        <v>706</v>
      </c>
      <c r="E10" s="342">
        <v>36.6</v>
      </c>
      <c r="F10" s="342">
        <v>34.700000000000003</v>
      </c>
      <c r="G10" s="342" t="s">
        <v>720</v>
      </c>
      <c r="H10" s="343">
        <v>44720</v>
      </c>
      <c r="I10" s="344">
        <v>27.45</v>
      </c>
      <c r="J10" s="344">
        <v>18.912979174365951</v>
      </c>
      <c r="K10" s="345">
        <v>64.205479174365948</v>
      </c>
      <c r="L10" s="346">
        <v>18.3</v>
      </c>
      <c r="M10" s="346">
        <v>12.60865278291063</v>
      </c>
      <c r="N10" s="347">
        <v>42.803652782910632</v>
      </c>
      <c r="O10" s="348">
        <v>9.15</v>
      </c>
      <c r="P10" s="348">
        <v>6.3043263914553158</v>
      </c>
      <c r="Q10" s="349">
        <v>21.40182639145532</v>
      </c>
      <c r="S10" s="350"/>
      <c r="U10" s="350"/>
      <c r="W10" s="350"/>
    </row>
    <row r="11" spans="1:23" x14ac:dyDescent="0.25">
      <c r="A11" s="123">
        <v>10</v>
      </c>
      <c r="B11" s="59">
        <v>10</v>
      </c>
      <c r="C11" s="59" t="s">
        <v>745</v>
      </c>
      <c r="D11" s="342" t="s">
        <v>706</v>
      </c>
      <c r="E11" s="342">
        <v>6.6</v>
      </c>
      <c r="F11" s="342">
        <v>35.6</v>
      </c>
      <c r="G11" s="342" t="s">
        <v>746</v>
      </c>
      <c r="H11" s="343">
        <v>44720</v>
      </c>
      <c r="I11" s="344">
        <v>4.9499999999999993</v>
      </c>
      <c r="J11" s="344">
        <v>13.577485960221059</v>
      </c>
      <c r="K11" s="345">
        <v>21.744985960221062</v>
      </c>
      <c r="L11" s="346">
        <v>3.3</v>
      </c>
      <c r="M11" s="346">
        <v>9.0516573068140396</v>
      </c>
      <c r="N11" s="347">
        <v>14.49665730681404</v>
      </c>
      <c r="O11" s="348">
        <v>1.65</v>
      </c>
      <c r="P11" s="348">
        <v>4.5258286534070198</v>
      </c>
      <c r="Q11" s="349">
        <v>7.2483286534070199</v>
      </c>
      <c r="S11" s="350"/>
      <c r="U11" s="350"/>
      <c r="W11" s="350"/>
    </row>
    <row r="12" spans="1:23" x14ac:dyDescent="0.25">
      <c r="A12" s="123">
        <v>11</v>
      </c>
      <c r="B12" s="59">
        <v>11</v>
      </c>
      <c r="C12" s="59" t="s">
        <v>747</v>
      </c>
      <c r="D12" s="342" t="s">
        <v>706</v>
      </c>
      <c r="E12" s="342">
        <v>5.3</v>
      </c>
      <c r="F12" s="342">
        <v>24</v>
      </c>
      <c r="G12" s="342" t="s">
        <v>707</v>
      </c>
      <c r="H12" s="343">
        <v>44720</v>
      </c>
      <c r="I12" s="344">
        <v>3.9750000000000001</v>
      </c>
      <c r="J12" s="344">
        <v>9.2168409040191221</v>
      </c>
      <c r="K12" s="345">
        <v>15.77559090401912</v>
      </c>
      <c r="L12" s="346">
        <v>2.65</v>
      </c>
      <c r="M12" s="346">
        <v>6.1445606026794142</v>
      </c>
      <c r="N12" s="347">
        <v>10.517060602679409</v>
      </c>
      <c r="O12" s="348">
        <v>1.325</v>
      </c>
      <c r="P12" s="348">
        <v>3.0722803013397071</v>
      </c>
      <c r="Q12" s="349">
        <v>5.2585303013397073</v>
      </c>
      <c r="S12" s="350"/>
      <c r="U12" s="350"/>
      <c r="W12" s="350"/>
    </row>
    <row r="13" spans="1:23" x14ac:dyDescent="0.25">
      <c r="A13" s="123">
        <v>12</v>
      </c>
      <c r="B13" s="59">
        <v>12</v>
      </c>
      <c r="C13" s="59" t="s">
        <v>754</v>
      </c>
      <c r="D13" s="342" t="s">
        <v>706</v>
      </c>
      <c r="E13" s="342">
        <v>4.5</v>
      </c>
      <c r="F13" s="342">
        <v>55.1</v>
      </c>
      <c r="G13" s="342" t="s">
        <v>755</v>
      </c>
      <c r="H13" s="343">
        <v>44720</v>
      </c>
      <c r="I13" s="344">
        <v>3.375</v>
      </c>
      <c r="J13" s="344">
        <v>20.731294279422109</v>
      </c>
      <c r="K13" s="345">
        <v>26.30004427942211</v>
      </c>
      <c r="L13" s="346">
        <v>2.25</v>
      </c>
      <c r="M13" s="346">
        <v>13.820862852948069</v>
      </c>
      <c r="N13" s="347">
        <v>17.53336285294807</v>
      </c>
      <c r="O13" s="348">
        <v>1.125</v>
      </c>
      <c r="P13" s="348">
        <v>6.9104314264740374</v>
      </c>
      <c r="Q13" s="349">
        <v>8.7666814264740367</v>
      </c>
      <c r="S13" s="350"/>
      <c r="U13" s="350"/>
      <c r="W13" s="350"/>
    </row>
    <row r="14" spans="1:23" x14ac:dyDescent="0.25">
      <c r="A14" s="123">
        <v>13</v>
      </c>
      <c r="B14" s="59">
        <v>13</v>
      </c>
      <c r="C14" s="59" t="s">
        <v>759</v>
      </c>
      <c r="D14" s="342" t="s">
        <v>706</v>
      </c>
      <c r="E14" s="342">
        <v>6.5</v>
      </c>
      <c r="F14" s="342">
        <v>30.2</v>
      </c>
      <c r="G14" s="342" t="s">
        <v>707</v>
      </c>
      <c r="H14" s="343">
        <v>44720</v>
      </c>
      <c r="I14" s="344">
        <v>4.875</v>
      </c>
      <c r="J14" s="344">
        <v>11.584344230468981</v>
      </c>
      <c r="K14" s="345">
        <v>19.628094230468982</v>
      </c>
      <c r="L14" s="346">
        <v>3.25</v>
      </c>
      <c r="M14" s="346">
        <v>7.7228961536459879</v>
      </c>
      <c r="N14" s="347">
        <v>13.08539615364599</v>
      </c>
      <c r="O14" s="348">
        <v>1.625</v>
      </c>
      <c r="P14" s="348">
        <v>3.861448076822994</v>
      </c>
      <c r="Q14" s="349">
        <v>6.5426980768229939</v>
      </c>
      <c r="S14" s="350"/>
      <c r="U14" s="350"/>
      <c r="W14" s="350"/>
    </row>
    <row r="15" spans="1:23" x14ac:dyDescent="0.25">
      <c r="A15" s="123">
        <v>14</v>
      </c>
      <c r="B15" s="59">
        <v>14</v>
      </c>
      <c r="C15" s="59" t="s">
        <v>760</v>
      </c>
      <c r="D15" s="342" t="s">
        <v>706</v>
      </c>
      <c r="E15" s="342">
        <v>19.2</v>
      </c>
      <c r="F15" s="342"/>
      <c r="G15" s="342" t="s">
        <v>761</v>
      </c>
      <c r="H15" s="343">
        <v>44720</v>
      </c>
      <c r="I15" s="344">
        <v>14.4</v>
      </c>
      <c r="J15" s="344">
        <v>7.1999999999999993</v>
      </c>
      <c r="K15" s="345">
        <v>30.96</v>
      </c>
      <c r="L15" s="346">
        <v>9.6</v>
      </c>
      <c r="M15" s="346">
        <v>4.8</v>
      </c>
      <c r="N15" s="347">
        <v>20.64</v>
      </c>
      <c r="O15" s="348">
        <v>4.8</v>
      </c>
      <c r="P15" s="348">
        <v>2.4</v>
      </c>
      <c r="Q15" s="349">
        <v>10.32</v>
      </c>
      <c r="S15" s="350"/>
      <c r="U15" s="350"/>
      <c r="W15" s="350"/>
    </row>
    <row r="16" spans="1:23" x14ac:dyDescent="0.25">
      <c r="A16" s="123">
        <v>15</v>
      </c>
      <c r="B16" s="59">
        <v>15</v>
      </c>
      <c r="C16" s="59" t="s">
        <v>145</v>
      </c>
      <c r="D16" s="342" t="s">
        <v>706</v>
      </c>
      <c r="E16" s="342">
        <v>5.3</v>
      </c>
      <c r="F16" s="342">
        <v>11.1</v>
      </c>
      <c r="G16" s="342" t="s">
        <v>707</v>
      </c>
      <c r="H16" s="343">
        <v>44720</v>
      </c>
      <c r="I16" s="344">
        <v>3.9750000000000001</v>
      </c>
      <c r="J16" s="344">
        <v>4.6126524365054857</v>
      </c>
      <c r="K16" s="345">
        <v>11.171402436505479</v>
      </c>
      <c r="L16" s="346">
        <v>2.65</v>
      </c>
      <c r="M16" s="346">
        <v>3.0751016243369911</v>
      </c>
      <c r="N16" s="347">
        <v>7.4476016243369898</v>
      </c>
      <c r="O16" s="348">
        <v>1.325</v>
      </c>
      <c r="P16" s="348">
        <v>1.5375508121684951</v>
      </c>
      <c r="Q16" s="349">
        <v>3.7238008121684949</v>
      </c>
      <c r="S16" s="350"/>
      <c r="U16" s="350"/>
      <c r="W16" s="350"/>
    </row>
    <row r="17" spans="1:23" x14ac:dyDescent="0.25">
      <c r="A17" s="123">
        <v>16</v>
      </c>
      <c r="B17" s="59">
        <v>16</v>
      </c>
      <c r="C17" s="59" t="s">
        <v>146</v>
      </c>
      <c r="D17" s="342" t="s">
        <v>706</v>
      </c>
      <c r="E17" s="342">
        <v>7.3</v>
      </c>
      <c r="F17" s="342">
        <v>20.100000000000001</v>
      </c>
      <c r="G17" s="342" t="s">
        <v>707</v>
      </c>
      <c r="H17" s="343">
        <v>44720</v>
      </c>
      <c r="I17" s="344">
        <v>5.4749999999999996</v>
      </c>
      <c r="J17" s="344">
        <v>8.0192152047441656</v>
      </c>
      <c r="K17" s="345">
        <v>17.052965204744169</v>
      </c>
      <c r="L17" s="346">
        <v>3.65</v>
      </c>
      <c r="M17" s="346">
        <v>5.3461434698294434</v>
      </c>
      <c r="N17" s="347">
        <v>11.36864346982944</v>
      </c>
      <c r="O17" s="348">
        <v>1.825</v>
      </c>
      <c r="P17" s="348">
        <v>2.6730717349147222</v>
      </c>
      <c r="Q17" s="349">
        <v>5.6843217349147217</v>
      </c>
      <c r="S17" s="350"/>
      <c r="U17" s="350"/>
      <c r="W17" s="350"/>
    </row>
    <row r="18" spans="1:23" x14ac:dyDescent="0.25">
      <c r="A18" s="123">
        <v>17</v>
      </c>
      <c r="B18" s="59">
        <v>17</v>
      </c>
      <c r="C18" s="59" t="s">
        <v>774</v>
      </c>
      <c r="D18" s="342" t="s">
        <v>706</v>
      </c>
      <c r="E18" s="342">
        <v>9.5</v>
      </c>
      <c r="F18" s="342">
        <v>20.7</v>
      </c>
      <c r="G18" s="342" t="s">
        <v>707</v>
      </c>
      <c r="H18" s="343">
        <v>44720</v>
      </c>
      <c r="I18" s="344">
        <v>7.125</v>
      </c>
      <c r="J18" s="344">
        <v>8.5409491568560458</v>
      </c>
      <c r="K18" s="345">
        <v>20.297199156856049</v>
      </c>
      <c r="L18" s="346">
        <v>4.75</v>
      </c>
      <c r="M18" s="346">
        <v>5.6939661045706984</v>
      </c>
      <c r="N18" s="347">
        <v>13.531466104570701</v>
      </c>
      <c r="O18" s="348">
        <v>2.375</v>
      </c>
      <c r="P18" s="348">
        <v>2.8469830522853492</v>
      </c>
      <c r="Q18" s="349">
        <v>6.7657330522853476</v>
      </c>
      <c r="S18" s="350"/>
      <c r="U18" s="350"/>
      <c r="W18" s="350"/>
    </row>
    <row r="19" spans="1:23" x14ac:dyDescent="0.25">
      <c r="A19" s="123">
        <v>18</v>
      </c>
      <c r="B19" s="59">
        <v>18</v>
      </c>
      <c r="C19" s="59" t="s">
        <v>775</v>
      </c>
      <c r="D19" s="342" t="s">
        <v>706</v>
      </c>
      <c r="E19" s="342">
        <v>4.0999999999999996</v>
      </c>
      <c r="F19" s="342">
        <v>11.5</v>
      </c>
      <c r="G19" s="342" t="s">
        <v>707</v>
      </c>
      <c r="H19" s="343">
        <v>44720</v>
      </c>
      <c r="I19" s="344">
        <v>3.0750000000000002</v>
      </c>
      <c r="J19" s="344">
        <v>4.5783798990472606</v>
      </c>
      <c r="K19" s="345">
        <v>9.6521298990472602</v>
      </c>
      <c r="L19" s="346">
        <v>2.0499999999999998</v>
      </c>
      <c r="M19" s="346">
        <v>3.0522532660315069</v>
      </c>
      <c r="N19" s="347">
        <v>6.4347532660315068</v>
      </c>
      <c r="O19" s="348">
        <v>1.0249999999999999</v>
      </c>
      <c r="P19" s="348">
        <v>1.526126633015753</v>
      </c>
      <c r="Q19" s="349">
        <v>3.2173766330157529</v>
      </c>
      <c r="S19" s="350"/>
      <c r="U19" s="350"/>
      <c r="W19" s="350"/>
    </row>
    <row r="20" spans="1:23" x14ac:dyDescent="0.25">
      <c r="A20" s="123">
        <v>19</v>
      </c>
      <c r="B20" s="59">
        <v>19</v>
      </c>
      <c r="C20" s="59" t="s">
        <v>776</v>
      </c>
      <c r="D20" s="342" t="s">
        <v>718</v>
      </c>
      <c r="E20" s="342">
        <v>12.4</v>
      </c>
      <c r="F20" s="342">
        <v>26.3</v>
      </c>
      <c r="G20" s="342" t="s">
        <v>707</v>
      </c>
      <c r="H20" s="343">
        <v>44720</v>
      </c>
      <c r="I20" s="344">
        <v>9.3000000000000007</v>
      </c>
      <c r="J20" s="344">
        <v>10.903733592215101</v>
      </c>
      <c r="K20" s="345">
        <v>26.2487335922151</v>
      </c>
      <c r="L20" s="346">
        <v>6.2</v>
      </c>
      <c r="M20" s="346">
        <v>7.2691557281434003</v>
      </c>
      <c r="N20" s="347">
        <v>17.4991557281434</v>
      </c>
      <c r="O20" s="348">
        <v>3.1</v>
      </c>
      <c r="P20" s="348">
        <v>3.6345778640717001</v>
      </c>
      <c r="Q20" s="349">
        <v>8.7495778640716999</v>
      </c>
      <c r="S20" s="350"/>
      <c r="U20" s="350"/>
      <c r="W20" s="350"/>
    </row>
    <row r="21" spans="1:23" x14ac:dyDescent="0.25">
      <c r="A21" s="123">
        <v>20</v>
      </c>
      <c r="B21" s="59">
        <v>20</v>
      </c>
      <c r="C21" s="59" t="s">
        <v>784</v>
      </c>
      <c r="D21" s="342" t="s">
        <v>706</v>
      </c>
      <c r="E21" s="342">
        <v>20</v>
      </c>
      <c r="F21" s="342">
        <v>26.6</v>
      </c>
      <c r="G21" s="342" t="s">
        <v>707</v>
      </c>
      <c r="H21" s="343">
        <v>44720</v>
      </c>
      <c r="I21" s="344">
        <v>15</v>
      </c>
      <c r="J21" s="344">
        <v>12.480009014419821</v>
      </c>
      <c r="K21" s="345">
        <v>37.230009014419821</v>
      </c>
      <c r="L21" s="346">
        <v>10</v>
      </c>
      <c r="M21" s="346">
        <v>8.3200060096132145</v>
      </c>
      <c r="N21" s="347">
        <v>24.82000600961322</v>
      </c>
      <c r="O21" s="348">
        <v>5</v>
      </c>
      <c r="P21" s="348">
        <v>4.1600030048066072</v>
      </c>
      <c r="Q21" s="349">
        <v>12.41000300480661</v>
      </c>
      <c r="S21" s="350"/>
      <c r="U21" s="350"/>
      <c r="W21" s="350"/>
    </row>
    <row r="22" spans="1:23" x14ac:dyDescent="0.25">
      <c r="A22" s="123">
        <v>21</v>
      </c>
      <c r="B22" s="59">
        <v>21</v>
      </c>
      <c r="C22" s="59" t="s">
        <v>192</v>
      </c>
      <c r="D22" s="342" t="s">
        <v>706</v>
      </c>
      <c r="E22" s="342">
        <v>13</v>
      </c>
      <c r="F22" s="342">
        <v>65.8</v>
      </c>
      <c r="G22" s="342" t="s">
        <v>785</v>
      </c>
      <c r="H22" s="343">
        <v>44720</v>
      </c>
      <c r="I22" s="344">
        <v>9.75</v>
      </c>
      <c r="J22" s="344">
        <v>25.15196314405696</v>
      </c>
      <c r="K22" s="345">
        <v>41.239463144056963</v>
      </c>
      <c r="L22" s="346">
        <v>6.5</v>
      </c>
      <c r="M22" s="346">
        <v>16.767975429371312</v>
      </c>
      <c r="N22" s="347">
        <v>27.49297542937131</v>
      </c>
      <c r="O22" s="348">
        <v>3.25</v>
      </c>
      <c r="P22" s="348">
        <v>8.3839877146856541</v>
      </c>
      <c r="Q22" s="349">
        <v>13.746487714685649</v>
      </c>
      <c r="S22" s="350"/>
      <c r="U22" s="350"/>
      <c r="W22" s="350"/>
    </row>
    <row r="23" spans="1:23" x14ac:dyDescent="0.25">
      <c r="A23" s="123">
        <v>22</v>
      </c>
      <c r="B23" s="59">
        <v>22</v>
      </c>
      <c r="C23" s="59" t="s">
        <v>793</v>
      </c>
      <c r="D23" s="342" t="s">
        <v>706</v>
      </c>
      <c r="E23" s="342">
        <v>1.8</v>
      </c>
      <c r="F23" s="342">
        <v>2.7</v>
      </c>
      <c r="G23" s="342" t="s">
        <v>707</v>
      </c>
      <c r="H23" s="343">
        <v>44720</v>
      </c>
      <c r="I23" s="344">
        <v>1.35</v>
      </c>
      <c r="J23" s="344">
        <v>1.216873555469097</v>
      </c>
      <c r="K23" s="345">
        <v>3.4443735554690971</v>
      </c>
      <c r="L23" s="346">
        <v>0.9</v>
      </c>
      <c r="M23" s="346">
        <v>0.81124903697939765</v>
      </c>
      <c r="N23" s="347">
        <v>2.2962490369793982</v>
      </c>
      <c r="O23" s="348">
        <v>0.45</v>
      </c>
      <c r="P23" s="348">
        <v>0.40562451848969883</v>
      </c>
      <c r="Q23" s="349">
        <v>1.1481245184896991</v>
      </c>
      <c r="S23" s="350"/>
      <c r="U23" s="350"/>
      <c r="W23" s="350"/>
    </row>
    <row r="24" spans="1:23" x14ac:dyDescent="0.25">
      <c r="A24" s="123">
        <v>23</v>
      </c>
      <c r="B24" s="59">
        <v>23</v>
      </c>
      <c r="C24" s="59" t="s">
        <v>799</v>
      </c>
      <c r="D24" s="342" t="s">
        <v>706</v>
      </c>
      <c r="E24" s="342">
        <v>8.6999999999999993</v>
      </c>
      <c r="F24" s="342">
        <v>25.4</v>
      </c>
      <c r="G24" s="342" t="s">
        <v>707</v>
      </c>
      <c r="H24" s="343">
        <v>44720</v>
      </c>
      <c r="I24" s="344">
        <v>6.5249999999999986</v>
      </c>
      <c r="J24" s="344">
        <v>10.068243702354451</v>
      </c>
      <c r="K24" s="345">
        <v>20.83449370235444</v>
      </c>
      <c r="L24" s="346">
        <v>4.3499999999999996</v>
      </c>
      <c r="M24" s="346">
        <v>6.7121624682362979</v>
      </c>
      <c r="N24" s="347">
        <v>13.889662468236301</v>
      </c>
      <c r="O24" s="348">
        <v>2.1749999999999998</v>
      </c>
      <c r="P24" s="348">
        <v>3.356081234118149</v>
      </c>
      <c r="Q24" s="349">
        <v>6.9448312341181486</v>
      </c>
      <c r="S24" s="350"/>
      <c r="U24" s="350"/>
      <c r="W24" s="350"/>
    </row>
    <row r="25" spans="1:23" x14ac:dyDescent="0.25">
      <c r="A25" s="123">
        <v>24</v>
      </c>
      <c r="B25" s="59">
        <v>24</v>
      </c>
      <c r="C25" s="59" t="s">
        <v>804</v>
      </c>
      <c r="D25" s="342" t="s">
        <v>706</v>
      </c>
      <c r="E25" s="342">
        <v>4.3</v>
      </c>
      <c r="F25" s="342">
        <v>57.4</v>
      </c>
      <c r="G25" s="342" t="s">
        <v>707</v>
      </c>
      <c r="H25" s="343">
        <v>44720</v>
      </c>
      <c r="I25" s="344">
        <v>3.2250000000000001</v>
      </c>
      <c r="J25" s="344">
        <v>21.585314017868718</v>
      </c>
      <c r="K25" s="345">
        <v>26.906564017868721</v>
      </c>
      <c r="L25" s="346">
        <v>2.15</v>
      </c>
      <c r="M25" s="346">
        <v>14.390209345245809</v>
      </c>
      <c r="N25" s="347">
        <v>17.937709345245811</v>
      </c>
      <c r="O25" s="348">
        <v>1.075</v>
      </c>
      <c r="P25" s="348">
        <v>7.1951046726229073</v>
      </c>
      <c r="Q25" s="349">
        <v>8.968854672622907</v>
      </c>
      <c r="S25" s="350"/>
      <c r="U25" s="350"/>
      <c r="W25" s="350"/>
    </row>
    <row r="26" spans="1:23" x14ac:dyDescent="0.25">
      <c r="A26" s="123">
        <v>25</v>
      </c>
      <c r="B26" s="59">
        <v>25</v>
      </c>
      <c r="C26" s="59" t="s">
        <v>805</v>
      </c>
      <c r="D26" s="342" t="s">
        <v>706</v>
      </c>
      <c r="E26" s="342">
        <v>50.3</v>
      </c>
      <c r="F26" s="342">
        <v>103.4</v>
      </c>
      <c r="G26" s="342" t="s">
        <v>806</v>
      </c>
      <c r="H26" s="343">
        <v>44720</v>
      </c>
      <c r="I26" s="344">
        <v>37.724999999999987</v>
      </c>
      <c r="J26" s="344">
        <v>43.119537697544949</v>
      </c>
      <c r="K26" s="345">
        <v>105.3657876975449</v>
      </c>
      <c r="L26" s="346">
        <v>25.15</v>
      </c>
      <c r="M26" s="346">
        <v>28.746358465029971</v>
      </c>
      <c r="N26" s="347">
        <v>70.243858465029959</v>
      </c>
      <c r="O26" s="348">
        <v>12.574999999999999</v>
      </c>
      <c r="P26" s="348">
        <v>14.37317923251498</v>
      </c>
      <c r="Q26" s="349">
        <v>35.121929232514979</v>
      </c>
      <c r="S26" s="350"/>
      <c r="U26" s="350"/>
      <c r="W26" s="350"/>
    </row>
    <row r="27" spans="1:23" x14ac:dyDescent="0.25">
      <c r="A27" s="123">
        <v>26</v>
      </c>
      <c r="B27" s="59">
        <v>26</v>
      </c>
      <c r="C27" s="59" t="s">
        <v>807</v>
      </c>
      <c r="D27" s="342" t="s">
        <v>718</v>
      </c>
      <c r="E27" s="342">
        <v>4</v>
      </c>
      <c r="F27" s="342">
        <v>4.8</v>
      </c>
      <c r="G27" s="342" t="s">
        <v>719</v>
      </c>
      <c r="H27" s="343">
        <v>44720</v>
      </c>
      <c r="I27" s="344">
        <v>3</v>
      </c>
      <c r="J27" s="344">
        <v>2.3430749027719959</v>
      </c>
      <c r="K27" s="345">
        <v>7.2930749027719957</v>
      </c>
      <c r="L27" s="346">
        <v>2</v>
      </c>
      <c r="M27" s="346">
        <v>1.5620499351813311</v>
      </c>
      <c r="N27" s="347">
        <v>4.8620499351813304</v>
      </c>
      <c r="O27" s="348">
        <v>1</v>
      </c>
      <c r="P27" s="348">
        <v>0.78102496759066542</v>
      </c>
      <c r="Q27" s="349">
        <v>2.4310249675906652</v>
      </c>
      <c r="S27" s="350"/>
      <c r="U27" s="350"/>
      <c r="W27" s="350"/>
    </row>
    <row r="28" spans="1:23" x14ac:dyDescent="0.25">
      <c r="A28" s="123">
        <v>27</v>
      </c>
      <c r="B28" s="59">
        <v>27</v>
      </c>
      <c r="C28" s="59" t="s">
        <v>209</v>
      </c>
      <c r="D28" s="342" t="s">
        <v>706</v>
      </c>
      <c r="E28" s="342">
        <v>6.8</v>
      </c>
      <c r="F28" s="342">
        <v>59.3</v>
      </c>
      <c r="G28" s="342" t="s">
        <v>707</v>
      </c>
      <c r="H28" s="343">
        <v>44720</v>
      </c>
      <c r="I28" s="344">
        <v>5.0999999999999996</v>
      </c>
      <c r="J28" s="344">
        <v>22.383228235667879</v>
      </c>
      <c r="K28" s="345">
        <v>30.798228235667882</v>
      </c>
      <c r="L28" s="346">
        <v>3.4</v>
      </c>
      <c r="M28" s="346">
        <v>14.92215215711192</v>
      </c>
      <c r="N28" s="347">
        <v>20.53215215711192</v>
      </c>
      <c r="O28" s="348">
        <v>1.7</v>
      </c>
      <c r="P28" s="348">
        <v>7.4610760785559611</v>
      </c>
      <c r="Q28" s="349">
        <v>10.26607607855596</v>
      </c>
      <c r="S28" s="350"/>
      <c r="U28" s="350"/>
      <c r="W28" s="350"/>
    </row>
    <row r="29" spans="1:23" x14ac:dyDescent="0.25">
      <c r="A29" s="123">
        <v>28</v>
      </c>
      <c r="B29" s="59">
        <v>28</v>
      </c>
      <c r="C29" s="59" t="s">
        <v>815</v>
      </c>
      <c r="D29" s="342" t="s">
        <v>706</v>
      </c>
      <c r="E29" s="342">
        <v>4.9000000000000004</v>
      </c>
      <c r="F29" s="342">
        <v>15.2</v>
      </c>
      <c r="G29" s="342" t="s">
        <v>816</v>
      </c>
      <c r="H29" s="343">
        <v>44720</v>
      </c>
      <c r="I29" s="344">
        <v>3.6749999999999998</v>
      </c>
      <c r="J29" s="344">
        <v>5.9888568399987658</v>
      </c>
      <c r="K29" s="345">
        <v>12.05260683999877</v>
      </c>
      <c r="L29" s="346">
        <v>2.4500000000000002</v>
      </c>
      <c r="M29" s="346">
        <v>3.9925712266658442</v>
      </c>
      <c r="N29" s="347">
        <v>8.0350712266658437</v>
      </c>
      <c r="O29" s="348">
        <v>1.2250000000000001</v>
      </c>
      <c r="P29" s="348">
        <v>1.9962856133329221</v>
      </c>
      <c r="Q29" s="349">
        <v>4.0175356133329219</v>
      </c>
      <c r="S29" s="350"/>
      <c r="U29" s="350"/>
      <c r="W29" s="350"/>
    </row>
    <row r="30" spans="1:23" x14ac:dyDescent="0.25">
      <c r="A30" s="123">
        <v>29</v>
      </c>
      <c r="B30" s="59">
        <v>29</v>
      </c>
      <c r="C30" s="59" t="s">
        <v>216</v>
      </c>
      <c r="D30" s="342" t="s">
        <v>706</v>
      </c>
      <c r="E30" s="342">
        <v>1</v>
      </c>
      <c r="F30" s="342">
        <v>1.3</v>
      </c>
      <c r="G30" s="342" t="s">
        <v>707</v>
      </c>
      <c r="H30" s="343">
        <v>44720</v>
      </c>
      <c r="I30" s="344">
        <v>0.75</v>
      </c>
      <c r="J30" s="344">
        <v>0.61504573000712726</v>
      </c>
      <c r="K30" s="345">
        <v>1.8525457300071271</v>
      </c>
      <c r="L30" s="346">
        <v>0.5</v>
      </c>
      <c r="M30" s="346">
        <v>0.41003048667141823</v>
      </c>
      <c r="N30" s="347">
        <v>1.2350304866714179</v>
      </c>
      <c r="O30" s="348">
        <v>0.25</v>
      </c>
      <c r="P30" s="348">
        <v>0.20501524333570911</v>
      </c>
      <c r="Q30" s="349">
        <v>0.61751524333570906</v>
      </c>
      <c r="S30" s="350"/>
      <c r="U30" s="350"/>
      <c r="W30" s="350"/>
    </row>
    <row r="31" spans="1:23" x14ac:dyDescent="0.25">
      <c r="A31" s="123">
        <v>30</v>
      </c>
      <c r="B31" s="59">
        <v>30</v>
      </c>
      <c r="C31" s="59" t="s">
        <v>222</v>
      </c>
      <c r="D31" s="342" t="s">
        <v>706</v>
      </c>
      <c r="E31" s="342">
        <v>5.3</v>
      </c>
      <c r="F31" s="342">
        <v>16.2</v>
      </c>
      <c r="G31" s="342" t="s">
        <v>707</v>
      </c>
      <c r="H31" s="343">
        <v>44720</v>
      </c>
      <c r="I31" s="344">
        <v>3.9750000000000001</v>
      </c>
      <c r="J31" s="344">
        <v>6.391852724367169</v>
      </c>
      <c r="K31" s="345">
        <v>12.950602724367171</v>
      </c>
      <c r="L31" s="346">
        <v>2.65</v>
      </c>
      <c r="M31" s="346">
        <v>4.2612351495781127</v>
      </c>
      <c r="N31" s="347">
        <v>8.6337351495781114</v>
      </c>
      <c r="O31" s="348">
        <v>1.325</v>
      </c>
      <c r="P31" s="348">
        <v>2.1306175747890559</v>
      </c>
      <c r="Q31" s="349">
        <v>4.3168675747890557</v>
      </c>
      <c r="S31" s="350"/>
      <c r="U31" s="350"/>
      <c r="W31" s="350"/>
    </row>
    <row r="32" spans="1:23" x14ac:dyDescent="0.25">
      <c r="A32" s="123">
        <v>31</v>
      </c>
      <c r="B32" s="59">
        <v>31</v>
      </c>
      <c r="C32" s="59" t="s">
        <v>228</v>
      </c>
      <c r="D32" s="342" t="s">
        <v>706</v>
      </c>
      <c r="E32" s="342">
        <v>14.8</v>
      </c>
      <c r="F32" s="342">
        <v>30.6</v>
      </c>
      <c r="G32" s="342" t="s">
        <v>707</v>
      </c>
      <c r="H32" s="343">
        <v>44720</v>
      </c>
      <c r="I32" s="344">
        <v>11.1</v>
      </c>
      <c r="J32" s="344">
        <v>12.74669074701352</v>
      </c>
      <c r="K32" s="345">
        <v>31.061690747013522</v>
      </c>
      <c r="L32" s="346">
        <v>7.4</v>
      </c>
      <c r="M32" s="346">
        <v>8.497793831342344</v>
      </c>
      <c r="N32" s="347">
        <v>20.70779383134234</v>
      </c>
      <c r="O32" s="348">
        <v>3.7</v>
      </c>
      <c r="P32" s="348">
        <v>4.248896915671172</v>
      </c>
      <c r="Q32" s="349">
        <v>10.35389691567117</v>
      </c>
      <c r="S32" s="350"/>
      <c r="U32" s="350"/>
      <c r="W32" s="350"/>
    </row>
    <row r="33" spans="1:23" x14ac:dyDescent="0.25">
      <c r="A33" s="123">
        <v>32</v>
      </c>
      <c r="B33" s="59">
        <v>32</v>
      </c>
      <c r="C33" s="59" t="s">
        <v>834</v>
      </c>
      <c r="D33" s="342" t="s">
        <v>706</v>
      </c>
      <c r="E33" s="342">
        <v>4.5999999999999996</v>
      </c>
      <c r="F33" s="342">
        <v>15.2</v>
      </c>
      <c r="G33" s="342" t="s">
        <v>835</v>
      </c>
      <c r="H33" s="343">
        <v>44720</v>
      </c>
      <c r="I33" s="344">
        <v>3.45</v>
      </c>
      <c r="J33" s="344">
        <v>5.955302259331595</v>
      </c>
      <c r="K33" s="345">
        <v>11.64780225933159</v>
      </c>
      <c r="L33" s="346">
        <v>2.2999999999999998</v>
      </c>
      <c r="M33" s="346">
        <v>3.9702015062210632</v>
      </c>
      <c r="N33" s="347">
        <v>7.7652015062210626</v>
      </c>
      <c r="O33" s="348">
        <v>1.1499999999999999</v>
      </c>
      <c r="P33" s="348">
        <v>1.985100753110532</v>
      </c>
      <c r="Q33" s="349">
        <v>3.8826007531105309</v>
      </c>
      <c r="S33" s="350"/>
      <c r="U33" s="350"/>
      <c r="W33" s="350"/>
    </row>
    <row r="34" spans="1:23" x14ac:dyDescent="0.25">
      <c r="A34" s="123">
        <v>33</v>
      </c>
      <c r="B34" s="59">
        <v>33</v>
      </c>
      <c r="C34" s="59" t="s">
        <v>841</v>
      </c>
      <c r="D34" s="342" t="s">
        <v>706</v>
      </c>
      <c r="E34" s="342">
        <v>6.9</v>
      </c>
      <c r="F34" s="342">
        <v>24.5</v>
      </c>
      <c r="G34" s="342" t="s">
        <v>842</v>
      </c>
      <c r="H34" s="343">
        <v>44720</v>
      </c>
      <c r="I34" s="344">
        <v>5.1750000000000007</v>
      </c>
      <c r="J34" s="344">
        <v>9.5449102929257528</v>
      </c>
      <c r="K34" s="345">
        <v>18.08366029292575</v>
      </c>
      <c r="L34" s="346">
        <v>3.45</v>
      </c>
      <c r="M34" s="346">
        <v>6.3632735286171691</v>
      </c>
      <c r="N34" s="347">
        <v>12.05577352861717</v>
      </c>
      <c r="O34" s="348">
        <v>1.7250000000000001</v>
      </c>
      <c r="P34" s="348">
        <v>3.181636764308585</v>
      </c>
      <c r="Q34" s="349">
        <v>6.0278867643085849</v>
      </c>
      <c r="S34" s="350"/>
      <c r="U34" s="350"/>
      <c r="W34" s="350"/>
    </row>
    <row r="35" spans="1:23" x14ac:dyDescent="0.25">
      <c r="A35" s="123">
        <v>34</v>
      </c>
      <c r="B35" s="59">
        <v>34</v>
      </c>
      <c r="C35" s="59" t="s">
        <v>234</v>
      </c>
      <c r="D35" s="342" t="s">
        <v>706</v>
      </c>
      <c r="E35" s="342">
        <v>7.4</v>
      </c>
      <c r="F35" s="342">
        <v>13.2</v>
      </c>
      <c r="G35" s="342" t="s">
        <v>707</v>
      </c>
      <c r="H35" s="343">
        <v>44720</v>
      </c>
      <c r="I35" s="344">
        <v>5.5500000000000007</v>
      </c>
      <c r="J35" s="344">
        <v>5.6747797314080826</v>
      </c>
      <c r="K35" s="345">
        <v>14.832279731408081</v>
      </c>
      <c r="L35" s="346">
        <v>3.7</v>
      </c>
      <c r="M35" s="346">
        <v>3.7831864876053891</v>
      </c>
      <c r="N35" s="347">
        <v>9.8881864876053882</v>
      </c>
      <c r="O35" s="348">
        <v>1.85</v>
      </c>
      <c r="P35" s="348">
        <v>1.891593243802695</v>
      </c>
      <c r="Q35" s="349">
        <v>4.9440932438026941</v>
      </c>
      <c r="S35" s="350"/>
      <c r="U35" s="350"/>
      <c r="W35" s="350"/>
    </row>
    <row r="36" spans="1:23" x14ac:dyDescent="0.25">
      <c r="A36" s="123">
        <v>35</v>
      </c>
      <c r="B36" s="59">
        <v>35</v>
      </c>
      <c r="C36" s="59" t="s">
        <v>235</v>
      </c>
      <c r="D36" s="342" t="s">
        <v>706</v>
      </c>
      <c r="E36" s="342">
        <v>16.3</v>
      </c>
      <c r="F36" s="342">
        <v>48.7</v>
      </c>
      <c r="G36" s="342" t="s">
        <v>707</v>
      </c>
      <c r="H36" s="343">
        <v>44720</v>
      </c>
      <c r="I36" s="344">
        <v>12.225</v>
      </c>
      <c r="J36" s="344">
        <v>19.258285554534702</v>
      </c>
      <c r="K36" s="345">
        <v>39.429535554534702</v>
      </c>
      <c r="L36" s="346">
        <v>8.15</v>
      </c>
      <c r="M36" s="346">
        <v>12.838857036356471</v>
      </c>
      <c r="N36" s="347">
        <v>26.28635703635647</v>
      </c>
      <c r="O36" s="348">
        <v>4.0750000000000002</v>
      </c>
      <c r="P36" s="348">
        <v>6.4194285181782336</v>
      </c>
      <c r="Q36" s="349">
        <v>13.143178518178241</v>
      </c>
      <c r="S36" s="350"/>
      <c r="U36" s="350"/>
      <c r="W36" s="350"/>
    </row>
    <row r="37" spans="1:23" x14ac:dyDescent="0.25">
      <c r="A37" s="123">
        <v>36</v>
      </c>
      <c r="B37" s="59">
        <v>36</v>
      </c>
      <c r="C37" s="59" t="s">
        <v>858</v>
      </c>
      <c r="D37" s="342" t="s">
        <v>706</v>
      </c>
      <c r="E37" s="342">
        <v>34</v>
      </c>
      <c r="F37" s="342">
        <v>83.6</v>
      </c>
      <c r="G37" s="342" t="s">
        <v>707</v>
      </c>
      <c r="H37" s="343">
        <v>44720</v>
      </c>
      <c r="I37" s="344">
        <v>25.5</v>
      </c>
      <c r="J37" s="344">
        <v>33.843537049191532</v>
      </c>
      <c r="K37" s="345">
        <v>75.918537049191528</v>
      </c>
      <c r="L37" s="346">
        <v>17</v>
      </c>
      <c r="M37" s="346">
        <v>22.56235803279435</v>
      </c>
      <c r="N37" s="347">
        <v>50.612358032794347</v>
      </c>
      <c r="O37" s="348">
        <v>8.5</v>
      </c>
      <c r="P37" s="348">
        <v>11.28117901639718</v>
      </c>
      <c r="Q37" s="349">
        <v>25.30617901639717</v>
      </c>
      <c r="S37" s="350"/>
      <c r="U37" s="350"/>
      <c r="W37" s="350"/>
    </row>
    <row r="38" spans="1:23" x14ac:dyDescent="0.25">
      <c r="A38" s="123">
        <v>37</v>
      </c>
      <c r="B38" s="59">
        <v>37</v>
      </c>
      <c r="C38" s="59" t="s">
        <v>859</v>
      </c>
      <c r="D38" s="342" t="s">
        <v>706</v>
      </c>
      <c r="E38" s="342">
        <v>58.9</v>
      </c>
      <c r="F38" s="342">
        <v>77.400000000000006</v>
      </c>
      <c r="G38" s="342" t="s">
        <v>860</v>
      </c>
      <c r="H38" s="343">
        <v>44720</v>
      </c>
      <c r="I38" s="344">
        <v>44.174999999999997</v>
      </c>
      <c r="J38" s="344">
        <v>36.473391414152871</v>
      </c>
      <c r="K38" s="345">
        <v>109.3621414141529</v>
      </c>
      <c r="L38" s="346">
        <v>29.45</v>
      </c>
      <c r="M38" s="346">
        <v>24.315594276101908</v>
      </c>
      <c r="N38" s="347">
        <v>72.908094276101906</v>
      </c>
      <c r="O38" s="348">
        <v>14.725</v>
      </c>
      <c r="P38" s="348">
        <v>12.15779713805096</v>
      </c>
      <c r="Q38" s="349">
        <v>36.454047138050953</v>
      </c>
      <c r="S38" s="350"/>
      <c r="U38" s="350"/>
      <c r="W38" s="350"/>
    </row>
    <row r="39" spans="1:23" x14ac:dyDescent="0.25">
      <c r="A39" s="123">
        <v>38</v>
      </c>
      <c r="B39" s="59">
        <v>38</v>
      </c>
      <c r="C39" s="59" t="s">
        <v>867</v>
      </c>
      <c r="D39" s="342" t="s">
        <v>706</v>
      </c>
      <c r="E39" s="342">
        <v>15</v>
      </c>
      <c r="F39" s="342">
        <v>37.9</v>
      </c>
      <c r="G39" s="342" t="s">
        <v>707</v>
      </c>
      <c r="H39" s="343">
        <v>44720</v>
      </c>
      <c r="I39" s="344">
        <v>11.25</v>
      </c>
      <c r="J39" s="344">
        <v>15.285149042452939</v>
      </c>
      <c r="K39" s="345">
        <v>33.847649042452943</v>
      </c>
      <c r="L39" s="346">
        <v>7.5</v>
      </c>
      <c r="M39" s="346">
        <v>10.190099361635291</v>
      </c>
      <c r="N39" s="347">
        <v>22.565099361635291</v>
      </c>
      <c r="O39" s="348">
        <v>3.75</v>
      </c>
      <c r="P39" s="348">
        <v>5.0950496808176462</v>
      </c>
      <c r="Q39" s="349">
        <v>11.282549680817651</v>
      </c>
      <c r="S39" s="350"/>
      <c r="U39" s="350"/>
      <c r="W39" s="350"/>
    </row>
    <row r="40" spans="1:23" x14ac:dyDescent="0.25">
      <c r="A40" s="123">
        <v>39</v>
      </c>
      <c r="B40" s="59">
        <v>39</v>
      </c>
      <c r="C40" s="59" t="s">
        <v>251</v>
      </c>
      <c r="D40" s="342" t="s">
        <v>706</v>
      </c>
      <c r="E40" s="342">
        <v>4.4000000000000004</v>
      </c>
      <c r="F40" s="342">
        <v>14.1</v>
      </c>
      <c r="G40" s="342" t="s">
        <v>707</v>
      </c>
      <c r="H40" s="343">
        <v>44720</v>
      </c>
      <c r="I40" s="344">
        <v>3.3</v>
      </c>
      <c r="J40" s="344">
        <v>5.5389670742837964</v>
      </c>
      <c r="K40" s="345">
        <v>10.9839670742838</v>
      </c>
      <c r="L40" s="346">
        <v>2.2000000000000002</v>
      </c>
      <c r="M40" s="346">
        <v>3.6926447161891982</v>
      </c>
      <c r="N40" s="347">
        <v>7.3226447161891972</v>
      </c>
      <c r="O40" s="348">
        <v>1.1000000000000001</v>
      </c>
      <c r="P40" s="348">
        <v>1.8463223580945991</v>
      </c>
      <c r="Q40" s="349">
        <v>3.661322358094599</v>
      </c>
      <c r="S40" s="350"/>
      <c r="U40" s="350"/>
      <c r="W40" s="350"/>
    </row>
    <row r="41" spans="1:23" x14ac:dyDescent="0.25">
      <c r="A41" s="123">
        <v>40</v>
      </c>
      <c r="B41" s="59">
        <v>40</v>
      </c>
      <c r="C41" s="59" t="s">
        <v>874</v>
      </c>
      <c r="D41" s="342" t="s">
        <v>706</v>
      </c>
      <c r="E41" s="342">
        <v>3.9</v>
      </c>
      <c r="F41" s="342">
        <v>12.1</v>
      </c>
      <c r="G41" s="342" t="s">
        <v>707</v>
      </c>
      <c r="H41" s="343">
        <v>44720</v>
      </c>
      <c r="I41" s="344">
        <v>2.9249999999999998</v>
      </c>
      <c r="J41" s="344">
        <v>4.767369557733069</v>
      </c>
      <c r="K41" s="345">
        <v>9.5936195577330672</v>
      </c>
      <c r="L41" s="346">
        <v>1.95</v>
      </c>
      <c r="M41" s="346">
        <v>3.1782463718220462</v>
      </c>
      <c r="N41" s="347">
        <v>6.395746371822046</v>
      </c>
      <c r="O41" s="348">
        <v>0.97499999999999998</v>
      </c>
      <c r="P41" s="348">
        <v>1.5891231859110231</v>
      </c>
      <c r="Q41" s="349">
        <v>3.197873185911023</v>
      </c>
      <c r="S41" s="350"/>
      <c r="U41" s="350"/>
      <c r="W41" s="350"/>
    </row>
    <row r="42" spans="1:23" x14ac:dyDescent="0.25">
      <c r="A42" s="123">
        <v>41</v>
      </c>
      <c r="B42" s="59">
        <v>41</v>
      </c>
      <c r="C42" s="59" t="s">
        <v>876</v>
      </c>
      <c r="D42" s="342" t="s">
        <v>706</v>
      </c>
      <c r="E42" s="342">
        <v>5.9</v>
      </c>
      <c r="F42" s="342">
        <v>21</v>
      </c>
      <c r="G42" s="342" t="s">
        <v>707</v>
      </c>
      <c r="H42" s="343">
        <v>44720</v>
      </c>
      <c r="I42" s="344">
        <v>4.4250000000000007</v>
      </c>
      <c r="J42" s="344">
        <v>8.1799010538025456</v>
      </c>
      <c r="K42" s="345">
        <v>15.481151053802551</v>
      </c>
      <c r="L42" s="346">
        <v>2.95</v>
      </c>
      <c r="M42" s="346">
        <v>5.4532673692016971</v>
      </c>
      <c r="N42" s="347">
        <v>10.3207673692017</v>
      </c>
      <c r="O42" s="348">
        <v>1.4750000000000001</v>
      </c>
      <c r="P42" s="348">
        <v>2.726633684600849</v>
      </c>
      <c r="Q42" s="349">
        <v>5.1603836846008484</v>
      </c>
      <c r="S42" s="350"/>
      <c r="U42" s="350"/>
      <c r="W42" s="350"/>
    </row>
    <row r="43" spans="1:23" x14ac:dyDescent="0.25">
      <c r="A43" s="123">
        <v>42</v>
      </c>
      <c r="B43" s="59">
        <v>42</v>
      </c>
      <c r="C43" s="59" t="s">
        <v>877</v>
      </c>
      <c r="D43" s="342" t="s">
        <v>706</v>
      </c>
      <c r="E43" s="342">
        <v>11.5</v>
      </c>
      <c r="F43" s="342">
        <v>37.1</v>
      </c>
      <c r="G43" s="342" t="s">
        <v>707</v>
      </c>
      <c r="H43" s="343">
        <v>44720</v>
      </c>
      <c r="I43" s="344">
        <v>8.625</v>
      </c>
      <c r="J43" s="344">
        <v>14.565552255235639</v>
      </c>
      <c r="K43" s="345">
        <v>28.79680225523564</v>
      </c>
      <c r="L43" s="346">
        <v>5.75</v>
      </c>
      <c r="M43" s="346">
        <v>9.7103681701570927</v>
      </c>
      <c r="N43" s="347">
        <v>19.19786817015709</v>
      </c>
      <c r="O43" s="348">
        <v>2.875</v>
      </c>
      <c r="P43" s="348">
        <v>4.8551840850785464</v>
      </c>
      <c r="Q43" s="349">
        <v>9.5989340850785467</v>
      </c>
      <c r="S43" s="350"/>
      <c r="U43" s="350"/>
      <c r="W43" s="350"/>
    </row>
    <row r="44" spans="1:23" x14ac:dyDescent="0.25">
      <c r="A44" s="123">
        <v>43</v>
      </c>
      <c r="B44" s="59">
        <v>43</v>
      </c>
      <c r="C44" s="59" t="s">
        <v>878</v>
      </c>
      <c r="D44" s="342" t="s">
        <v>718</v>
      </c>
      <c r="E44" s="342">
        <v>14.9</v>
      </c>
      <c r="F44" s="342">
        <v>65.3</v>
      </c>
      <c r="G44" s="342" t="s">
        <v>707</v>
      </c>
      <c r="H44" s="343">
        <v>44720</v>
      </c>
      <c r="I44" s="344">
        <v>11.175000000000001</v>
      </c>
      <c r="J44" s="344">
        <v>25.11688301720578</v>
      </c>
      <c r="K44" s="345">
        <v>43.555633017205778</v>
      </c>
      <c r="L44" s="346">
        <v>7.45</v>
      </c>
      <c r="M44" s="346">
        <v>16.74458867813718</v>
      </c>
      <c r="N44" s="347">
        <v>29.037088678137181</v>
      </c>
      <c r="O44" s="348">
        <v>3.7250000000000001</v>
      </c>
      <c r="P44" s="348">
        <v>8.372294339068592</v>
      </c>
      <c r="Q44" s="349">
        <v>14.51854433906859</v>
      </c>
      <c r="S44" s="350"/>
      <c r="U44" s="350"/>
      <c r="W44" s="350"/>
    </row>
    <row r="45" spans="1:23" x14ac:dyDescent="0.25">
      <c r="A45" s="123">
        <v>44</v>
      </c>
      <c r="B45" s="59">
        <v>44</v>
      </c>
      <c r="C45" s="59" t="s">
        <v>879</v>
      </c>
      <c r="D45" s="342" t="s">
        <v>718</v>
      </c>
      <c r="E45" s="342">
        <v>2.6</v>
      </c>
      <c r="F45" s="342">
        <v>6.4</v>
      </c>
      <c r="G45" s="342" t="s">
        <v>707</v>
      </c>
      <c r="H45" s="343">
        <v>44720</v>
      </c>
      <c r="I45" s="344">
        <v>1.95</v>
      </c>
      <c r="J45" s="344">
        <v>2.590487405875582</v>
      </c>
      <c r="K45" s="345">
        <v>5.8079874058755818</v>
      </c>
      <c r="L45" s="346">
        <v>1.3</v>
      </c>
      <c r="M45" s="346">
        <v>1.726991603917055</v>
      </c>
      <c r="N45" s="347">
        <v>3.871991603917055</v>
      </c>
      <c r="O45" s="348">
        <v>0.65</v>
      </c>
      <c r="P45" s="348">
        <v>0.86349580195852726</v>
      </c>
      <c r="Q45" s="349">
        <v>1.9359958019585271</v>
      </c>
      <c r="S45" s="350"/>
      <c r="U45" s="350"/>
      <c r="W45" s="350"/>
    </row>
    <row r="46" spans="1:23" x14ac:dyDescent="0.25">
      <c r="A46" s="123">
        <v>45</v>
      </c>
      <c r="B46" s="59">
        <v>45</v>
      </c>
      <c r="C46" s="59" t="s">
        <v>287</v>
      </c>
      <c r="D46" s="342" t="s">
        <v>706</v>
      </c>
      <c r="E46" s="342">
        <v>15</v>
      </c>
      <c r="F46" s="342">
        <v>13</v>
      </c>
      <c r="G46" s="342" t="s">
        <v>886</v>
      </c>
      <c r="H46" s="343">
        <v>44720</v>
      </c>
      <c r="I46" s="344">
        <v>11.25</v>
      </c>
      <c r="J46" s="344">
        <v>7.4435374654797029</v>
      </c>
      <c r="K46" s="345">
        <v>26.0060374654797</v>
      </c>
      <c r="L46" s="346">
        <v>7.5</v>
      </c>
      <c r="M46" s="346">
        <v>4.9623583103198019</v>
      </c>
      <c r="N46" s="347">
        <v>17.3373583103198</v>
      </c>
      <c r="O46" s="348">
        <v>3.75</v>
      </c>
      <c r="P46" s="348">
        <v>2.481179155159901</v>
      </c>
      <c r="Q46" s="349">
        <v>8.6686791551599001</v>
      </c>
      <c r="S46" s="350"/>
      <c r="U46" s="350"/>
      <c r="W46" s="350"/>
    </row>
    <row r="47" spans="1:23" x14ac:dyDescent="0.25">
      <c r="A47" s="123">
        <v>46</v>
      </c>
      <c r="B47" s="59">
        <v>46</v>
      </c>
      <c r="C47" s="59" t="s">
        <v>302</v>
      </c>
      <c r="D47" s="342" t="s">
        <v>706</v>
      </c>
      <c r="E47" s="342">
        <v>12.8</v>
      </c>
      <c r="F47" s="342"/>
      <c r="G47" s="342" t="s">
        <v>891</v>
      </c>
      <c r="H47" s="343">
        <v>44720</v>
      </c>
      <c r="I47" s="344">
        <v>9.6000000000000014</v>
      </c>
      <c r="J47" s="344">
        <v>4.8000000000000007</v>
      </c>
      <c r="K47" s="345">
        <v>20.64</v>
      </c>
      <c r="L47" s="346">
        <v>6.4</v>
      </c>
      <c r="M47" s="346">
        <v>3.2</v>
      </c>
      <c r="N47" s="347">
        <v>13.76</v>
      </c>
      <c r="O47" s="348">
        <v>3.2</v>
      </c>
      <c r="P47" s="348">
        <v>1.6</v>
      </c>
      <c r="Q47" s="349">
        <v>6.8800000000000008</v>
      </c>
      <c r="S47" s="350"/>
      <c r="U47" s="350"/>
      <c r="W47" s="350"/>
    </row>
    <row r="48" spans="1:23" x14ac:dyDescent="0.25">
      <c r="A48" s="123">
        <v>47</v>
      </c>
      <c r="B48" s="59">
        <v>47</v>
      </c>
      <c r="C48" s="59" t="s">
        <v>892</v>
      </c>
      <c r="D48" s="342" t="s">
        <v>706</v>
      </c>
      <c r="E48" s="342">
        <v>13.9</v>
      </c>
      <c r="F48" s="342">
        <v>21.4</v>
      </c>
      <c r="G48" s="342" t="s">
        <v>707</v>
      </c>
      <c r="H48" s="343">
        <v>44720</v>
      </c>
      <c r="I48" s="344">
        <v>10.425000000000001</v>
      </c>
      <c r="J48" s="344">
        <v>9.5692623148286611</v>
      </c>
      <c r="K48" s="345">
        <v>26.770512314828661</v>
      </c>
      <c r="L48" s="346">
        <v>6.95</v>
      </c>
      <c r="M48" s="346">
        <v>6.3795082098857741</v>
      </c>
      <c r="N48" s="347">
        <v>17.847008209885772</v>
      </c>
      <c r="O48" s="348">
        <v>3.4750000000000001</v>
      </c>
      <c r="P48" s="348">
        <v>3.189754104942887</v>
      </c>
      <c r="Q48" s="349">
        <v>8.9235041049428858</v>
      </c>
      <c r="S48" s="350"/>
      <c r="U48" s="350"/>
      <c r="W48" s="350"/>
    </row>
    <row r="49" spans="1:23" x14ac:dyDescent="0.25">
      <c r="A49" s="123">
        <v>48</v>
      </c>
      <c r="B49" s="59">
        <v>48</v>
      </c>
      <c r="C49" s="59" t="s">
        <v>310</v>
      </c>
      <c r="D49" s="342" t="s">
        <v>706</v>
      </c>
      <c r="E49" s="342">
        <v>12.3</v>
      </c>
      <c r="F49" s="342">
        <v>42.1</v>
      </c>
      <c r="G49" s="342" t="s">
        <v>707</v>
      </c>
      <c r="H49" s="343">
        <v>44720</v>
      </c>
      <c r="I49" s="344">
        <v>9.2250000000000014</v>
      </c>
      <c r="J49" s="344">
        <v>16.447501709986231</v>
      </c>
      <c r="K49" s="345">
        <v>31.668751709986239</v>
      </c>
      <c r="L49" s="346">
        <v>6.15</v>
      </c>
      <c r="M49" s="346">
        <v>10.96500113999082</v>
      </c>
      <c r="N49" s="347">
        <v>21.112501139990819</v>
      </c>
      <c r="O49" s="348">
        <v>3.0750000000000002</v>
      </c>
      <c r="P49" s="348">
        <v>5.4825005699954108</v>
      </c>
      <c r="Q49" s="349">
        <v>10.556250569995409</v>
      </c>
      <c r="S49" s="350"/>
      <c r="U49" s="350"/>
      <c r="W49" s="350"/>
    </row>
    <row r="50" spans="1:23" x14ac:dyDescent="0.25">
      <c r="A50" s="123">
        <v>49</v>
      </c>
      <c r="B50" s="59">
        <v>49</v>
      </c>
      <c r="C50" s="59" t="s">
        <v>900</v>
      </c>
      <c r="D50" s="342" t="s">
        <v>706</v>
      </c>
      <c r="E50" s="342">
        <v>4.8</v>
      </c>
      <c r="F50" s="342">
        <v>15.3</v>
      </c>
      <c r="G50" s="342" t="s">
        <v>816</v>
      </c>
      <c r="H50" s="343">
        <v>44720</v>
      </c>
      <c r="I50" s="344">
        <v>3.6</v>
      </c>
      <c r="J50" s="344">
        <v>6.0132276067017454</v>
      </c>
      <c r="K50" s="345">
        <v>11.95322760670174</v>
      </c>
      <c r="L50" s="346">
        <v>2.4</v>
      </c>
      <c r="M50" s="346">
        <v>4.0088184044678314</v>
      </c>
      <c r="N50" s="347">
        <v>7.9688184044678314</v>
      </c>
      <c r="O50" s="348">
        <v>1.2</v>
      </c>
      <c r="P50" s="348">
        <v>2.0044092022339148</v>
      </c>
      <c r="Q50" s="349">
        <v>3.9844092022339148</v>
      </c>
      <c r="S50" s="350"/>
      <c r="U50" s="350"/>
      <c r="W50" s="350"/>
    </row>
    <row r="51" spans="1:23" x14ac:dyDescent="0.25">
      <c r="A51" s="123">
        <v>50</v>
      </c>
      <c r="B51" s="59">
        <v>50</v>
      </c>
      <c r="C51" s="59" t="s">
        <v>902</v>
      </c>
      <c r="D51" s="342" t="s">
        <v>706</v>
      </c>
      <c r="E51" s="342">
        <v>4.8</v>
      </c>
      <c r="F51" s="342">
        <v>17.3</v>
      </c>
      <c r="G51" s="342" t="s">
        <v>806</v>
      </c>
      <c r="H51" s="343">
        <v>44720</v>
      </c>
      <c r="I51" s="344">
        <v>3.6</v>
      </c>
      <c r="J51" s="344">
        <v>6.7325816927832376</v>
      </c>
      <c r="K51" s="345">
        <v>12.67258169278324</v>
      </c>
      <c r="L51" s="346">
        <v>2.4</v>
      </c>
      <c r="M51" s="346">
        <v>4.4883877951888254</v>
      </c>
      <c r="N51" s="347">
        <v>8.4483877951888253</v>
      </c>
      <c r="O51" s="348">
        <v>1.2</v>
      </c>
      <c r="P51" s="348">
        <v>2.2441938975944131</v>
      </c>
      <c r="Q51" s="349">
        <v>4.2241938975944127</v>
      </c>
      <c r="S51" s="350"/>
      <c r="U51" s="350"/>
      <c r="W51" s="350"/>
    </row>
    <row r="52" spans="1:23" x14ac:dyDescent="0.25">
      <c r="A52" s="123">
        <v>51</v>
      </c>
      <c r="B52" s="59">
        <v>51</v>
      </c>
      <c r="C52" s="59" t="s">
        <v>313</v>
      </c>
      <c r="D52" s="342" t="s">
        <v>706</v>
      </c>
      <c r="E52" s="342">
        <v>2.2999999999999998</v>
      </c>
      <c r="F52" s="342">
        <v>6.3</v>
      </c>
      <c r="G52" s="342" t="s">
        <v>806</v>
      </c>
      <c r="H52" s="343">
        <v>44720</v>
      </c>
      <c r="I52" s="344">
        <v>1.7250000000000001</v>
      </c>
      <c r="J52" s="344">
        <v>2.5150173955660819</v>
      </c>
      <c r="K52" s="345">
        <v>5.3612673955660819</v>
      </c>
      <c r="L52" s="346">
        <v>1.1499999999999999</v>
      </c>
      <c r="M52" s="346">
        <v>1.676678263710722</v>
      </c>
      <c r="N52" s="347">
        <v>3.574178263710722</v>
      </c>
      <c r="O52" s="348">
        <v>0.57499999999999996</v>
      </c>
      <c r="P52" s="348">
        <v>0.8383391318553608</v>
      </c>
      <c r="Q52" s="349">
        <v>1.787089131855361</v>
      </c>
      <c r="S52" s="350"/>
      <c r="U52" s="350"/>
      <c r="W52" s="350"/>
    </row>
    <row r="53" spans="1:23" x14ac:dyDescent="0.25">
      <c r="A53" s="123">
        <v>52</v>
      </c>
      <c r="B53" s="59">
        <v>52</v>
      </c>
      <c r="C53" s="59" t="s">
        <v>910</v>
      </c>
      <c r="D53" s="342" t="s">
        <v>706</v>
      </c>
      <c r="E53" s="342">
        <v>9.1</v>
      </c>
      <c r="F53" s="342">
        <v>44.4</v>
      </c>
      <c r="G53" s="342" t="s">
        <v>707</v>
      </c>
      <c r="H53" s="343">
        <v>44720</v>
      </c>
      <c r="I53" s="344">
        <v>6.8249999999999993</v>
      </c>
      <c r="J53" s="344">
        <v>16.99610709103705</v>
      </c>
      <c r="K53" s="345">
        <v>28.257357091037051</v>
      </c>
      <c r="L53" s="346">
        <v>4.55</v>
      </c>
      <c r="M53" s="346">
        <v>11.33073806069137</v>
      </c>
      <c r="N53" s="347">
        <v>18.838238060691371</v>
      </c>
      <c r="O53" s="348">
        <v>2.2749999999999999</v>
      </c>
      <c r="P53" s="348">
        <v>5.6653690303456843</v>
      </c>
      <c r="Q53" s="349">
        <v>9.4191190303456835</v>
      </c>
      <c r="S53" s="350"/>
      <c r="U53" s="350"/>
      <c r="W53" s="350"/>
    </row>
    <row r="54" spans="1:23" x14ac:dyDescent="0.25">
      <c r="A54" s="123">
        <v>53</v>
      </c>
      <c r="B54" s="59">
        <v>53</v>
      </c>
      <c r="C54" s="59" t="s">
        <v>327</v>
      </c>
      <c r="D54" s="342" t="s">
        <v>706</v>
      </c>
      <c r="E54" s="342">
        <v>4.9000000000000004</v>
      </c>
      <c r="F54" s="342">
        <v>8.1</v>
      </c>
      <c r="G54" s="342" t="s">
        <v>707</v>
      </c>
      <c r="H54" s="343">
        <v>44720</v>
      </c>
      <c r="I54" s="344">
        <v>3.6749999999999998</v>
      </c>
      <c r="J54" s="344">
        <v>3.55004401381166</v>
      </c>
      <c r="K54" s="345">
        <v>9.6137940138116598</v>
      </c>
      <c r="L54" s="346">
        <v>2.4500000000000002</v>
      </c>
      <c r="M54" s="346">
        <v>2.3666960092077729</v>
      </c>
      <c r="N54" s="347">
        <v>6.4091960092077738</v>
      </c>
      <c r="O54" s="348">
        <v>1.2250000000000001</v>
      </c>
      <c r="P54" s="348">
        <v>1.1833480046038869</v>
      </c>
      <c r="Q54" s="349">
        <v>3.2045980046038869</v>
      </c>
      <c r="S54" s="350"/>
      <c r="U54" s="350"/>
      <c r="W54" s="350"/>
    </row>
    <row r="55" spans="1:23" x14ac:dyDescent="0.25">
      <c r="A55" s="123">
        <v>54</v>
      </c>
      <c r="B55" s="59">
        <v>54</v>
      </c>
      <c r="C55" s="59" t="s">
        <v>918</v>
      </c>
      <c r="D55" s="342" t="s">
        <v>706</v>
      </c>
      <c r="E55" s="342">
        <v>1.4</v>
      </c>
      <c r="F55" s="342">
        <v>5.7</v>
      </c>
      <c r="G55" s="342" t="s">
        <v>707</v>
      </c>
      <c r="H55" s="343">
        <v>44720</v>
      </c>
      <c r="I55" s="344">
        <v>1.05</v>
      </c>
      <c r="J55" s="344">
        <v>2.2010295886243778</v>
      </c>
      <c r="K55" s="345">
        <v>3.9335295886243782</v>
      </c>
      <c r="L55" s="346">
        <v>0.7</v>
      </c>
      <c r="M55" s="346">
        <v>1.4673530590829189</v>
      </c>
      <c r="N55" s="347">
        <v>2.622353059082918</v>
      </c>
      <c r="O55" s="348">
        <v>0.35</v>
      </c>
      <c r="P55" s="348">
        <v>0.73367652954145945</v>
      </c>
      <c r="Q55" s="349">
        <v>1.311176529541459</v>
      </c>
      <c r="S55" s="350"/>
      <c r="U55" s="350"/>
      <c r="W55" s="350"/>
    </row>
    <row r="56" spans="1:23" x14ac:dyDescent="0.25">
      <c r="A56" s="123">
        <v>55</v>
      </c>
      <c r="B56" s="59">
        <v>55</v>
      </c>
      <c r="C56" s="59" t="s">
        <v>919</v>
      </c>
      <c r="D56" s="342" t="s">
        <v>718</v>
      </c>
      <c r="E56" s="342">
        <v>2.8</v>
      </c>
      <c r="F56" s="342">
        <v>5.4</v>
      </c>
      <c r="G56" s="342" t="s">
        <v>707</v>
      </c>
      <c r="H56" s="343">
        <v>44720</v>
      </c>
      <c r="I56" s="344">
        <v>2.1</v>
      </c>
      <c r="J56" s="344">
        <v>2.2810359488618319</v>
      </c>
      <c r="K56" s="345">
        <v>5.7460359488618318</v>
      </c>
      <c r="L56" s="346">
        <v>1.4</v>
      </c>
      <c r="M56" s="346">
        <v>1.5206906325745551</v>
      </c>
      <c r="N56" s="347">
        <v>3.8306906325745542</v>
      </c>
      <c r="O56" s="348">
        <v>0.7</v>
      </c>
      <c r="P56" s="348">
        <v>0.76034531628727742</v>
      </c>
      <c r="Q56" s="349">
        <v>1.9153453162872771</v>
      </c>
      <c r="S56" s="350"/>
      <c r="U56" s="350"/>
      <c r="W56" s="350"/>
    </row>
    <row r="57" spans="1:23" x14ac:dyDescent="0.25">
      <c r="A57" s="123">
        <v>56</v>
      </c>
      <c r="B57" s="59">
        <v>56</v>
      </c>
      <c r="C57" s="59" t="s">
        <v>920</v>
      </c>
      <c r="D57" s="342" t="s">
        <v>718</v>
      </c>
      <c r="E57" s="342">
        <v>1.6</v>
      </c>
      <c r="F57" s="342">
        <v>7.1</v>
      </c>
      <c r="G57" s="342" t="s">
        <v>707</v>
      </c>
      <c r="H57" s="343">
        <v>44720</v>
      </c>
      <c r="I57" s="344">
        <v>1.2</v>
      </c>
      <c r="J57" s="344">
        <v>2.7292684459393142</v>
      </c>
      <c r="K57" s="345">
        <v>4.7092684459393146</v>
      </c>
      <c r="L57" s="346">
        <v>0.8</v>
      </c>
      <c r="M57" s="346">
        <v>1.8195122972928759</v>
      </c>
      <c r="N57" s="347">
        <v>3.139512297292876</v>
      </c>
      <c r="O57" s="348">
        <v>0.4</v>
      </c>
      <c r="P57" s="348">
        <v>0.90975614864643806</v>
      </c>
      <c r="Q57" s="349">
        <v>1.569756148646438</v>
      </c>
      <c r="S57" s="350"/>
      <c r="U57" s="350"/>
      <c r="W57" s="350"/>
    </row>
    <row r="58" spans="1:23" x14ac:dyDescent="0.25">
      <c r="A58" s="123">
        <v>57</v>
      </c>
      <c r="B58" s="59">
        <v>57</v>
      </c>
      <c r="C58" s="59" t="s">
        <v>926</v>
      </c>
      <c r="D58" s="342" t="s">
        <v>718</v>
      </c>
      <c r="E58" s="342">
        <v>1.1000000000000001</v>
      </c>
      <c r="F58" s="342">
        <v>4.8</v>
      </c>
      <c r="G58" s="342" t="s">
        <v>707</v>
      </c>
      <c r="H58" s="343">
        <v>44720</v>
      </c>
      <c r="I58" s="344">
        <v>0.82500000000000007</v>
      </c>
      <c r="J58" s="344">
        <v>1.846660837836769</v>
      </c>
      <c r="K58" s="345">
        <v>3.2079108378367698</v>
      </c>
      <c r="L58" s="346">
        <v>0.55000000000000004</v>
      </c>
      <c r="M58" s="346">
        <v>1.231107225224513</v>
      </c>
      <c r="N58" s="347">
        <v>2.1386072252245132</v>
      </c>
      <c r="O58" s="348">
        <v>0.27500000000000002</v>
      </c>
      <c r="P58" s="348">
        <v>0.6155536126122565</v>
      </c>
      <c r="Q58" s="349">
        <v>1.069303612612257</v>
      </c>
      <c r="S58" s="350"/>
      <c r="U58" s="350"/>
      <c r="W58" s="350"/>
    </row>
    <row r="59" spans="1:23" x14ac:dyDescent="0.25">
      <c r="A59" s="123">
        <v>58</v>
      </c>
      <c r="B59" s="59">
        <v>58</v>
      </c>
      <c r="C59" s="59" t="s">
        <v>930</v>
      </c>
      <c r="D59" s="342" t="s">
        <v>718</v>
      </c>
      <c r="E59" s="342">
        <v>2.7</v>
      </c>
      <c r="F59" s="342">
        <v>5.9</v>
      </c>
      <c r="G59" s="342" t="s">
        <v>707</v>
      </c>
      <c r="H59" s="343">
        <v>44720</v>
      </c>
      <c r="I59" s="344">
        <v>2.0249999999999999</v>
      </c>
      <c r="J59" s="344">
        <v>2.4331692296262499</v>
      </c>
      <c r="K59" s="345">
        <v>5.7744192296262504</v>
      </c>
      <c r="L59" s="346">
        <v>1.35</v>
      </c>
      <c r="M59" s="346">
        <v>1.622112819750833</v>
      </c>
      <c r="N59" s="347">
        <v>3.849612819750833</v>
      </c>
      <c r="O59" s="348">
        <v>0.67500000000000004</v>
      </c>
      <c r="P59" s="348">
        <v>0.81105640987541672</v>
      </c>
      <c r="Q59" s="349">
        <v>1.924806409875417</v>
      </c>
      <c r="S59" s="350"/>
      <c r="U59" s="350"/>
      <c r="W59" s="350"/>
    </row>
    <row r="60" spans="1:23" x14ac:dyDescent="0.25">
      <c r="A60" s="123">
        <v>59</v>
      </c>
      <c r="B60" s="59">
        <v>59</v>
      </c>
      <c r="C60" s="59" t="s">
        <v>345</v>
      </c>
      <c r="D60" s="342" t="s">
        <v>706</v>
      </c>
      <c r="E60" s="342">
        <v>8.6</v>
      </c>
      <c r="F60" s="342">
        <v>39</v>
      </c>
      <c r="G60" s="342" t="s">
        <v>707</v>
      </c>
      <c r="H60" s="343">
        <v>44720</v>
      </c>
      <c r="I60" s="344">
        <v>6.4499999999999993</v>
      </c>
      <c r="J60" s="344">
        <v>14.9763563659523</v>
      </c>
      <c r="K60" s="345">
        <v>25.618856365952301</v>
      </c>
      <c r="L60" s="346">
        <v>4.3</v>
      </c>
      <c r="M60" s="346">
        <v>9.9842375773015331</v>
      </c>
      <c r="N60" s="347">
        <v>17.07923757730153</v>
      </c>
      <c r="O60" s="348">
        <v>2.15</v>
      </c>
      <c r="P60" s="348">
        <v>4.9921187886507674</v>
      </c>
      <c r="Q60" s="349">
        <v>8.5396187886507668</v>
      </c>
      <c r="S60" s="350"/>
      <c r="U60" s="350"/>
      <c r="W60" s="350"/>
    </row>
    <row r="61" spans="1:23" x14ac:dyDescent="0.25">
      <c r="A61" s="123">
        <v>60</v>
      </c>
      <c r="B61" s="59">
        <v>60</v>
      </c>
      <c r="C61" s="59" t="s">
        <v>346</v>
      </c>
      <c r="D61" s="342" t="s">
        <v>706</v>
      </c>
      <c r="E61" s="342">
        <v>5.7</v>
      </c>
      <c r="F61" s="342">
        <v>24.4</v>
      </c>
      <c r="G61" s="342" t="s">
        <v>707</v>
      </c>
      <c r="H61" s="343">
        <v>44720</v>
      </c>
      <c r="I61" s="344">
        <v>4.2750000000000004</v>
      </c>
      <c r="J61" s="344">
        <v>9.396350687900064</v>
      </c>
      <c r="K61" s="345">
        <v>16.450100687900061</v>
      </c>
      <c r="L61" s="346">
        <v>2.85</v>
      </c>
      <c r="M61" s="346">
        <v>6.2642337919333757</v>
      </c>
      <c r="N61" s="347">
        <v>10.966733791933381</v>
      </c>
      <c r="O61" s="348">
        <v>1.425</v>
      </c>
      <c r="P61" s="348">
        <v>3.1321168959666879</v>
      </c>
      <c r="Q61" s="349">
        <v>5.4833668959666877</v>
      </c>
      <c r="S61" s="350"/>
      <c r="U61" s="350"/>
      <c r="W61" s="350"/>
    </row>
    <row r="62" spans="1:23" x14ac:dyDescent="0.25">
      <c r="A62" s="123">
        <v>61</v>
      </c>
      <c r="B62" s="59">
        <v>61</v>
      </c>
      <c r="C62" s="59" t="s">
        <v>939</v>
      </c>
      <c r="D62" s="342" t="s">
        <v>706</v>
      </c>
      <c r="E62" s="342">
        <v>7</v>
      </c>
      <c r="F62" s="342">
        <v>17.899999999999999</v>
      </c>
      <c r="G62" s="342" t="s">
        <v>755</v>
      </c>
      <c r="H62" s="343">
        <v>44720</v>
      </c>
      <c r="I62" s="344">
        <v>5.25</v>
      </c>
      <c r="J62" s="344">
        <v>7.2075156087239929</v>
      </c>
      <c r="K62" s="345">
        <v>15.870015608723991</v>
      </c>
      <c r="L62" s="346">
        <v>3.5</v>
      </c>
      <c r="M62" s="346">
        <v>4.8050104058159953</v>
      </c>
      <c r="N62" s="347">
        <v>10.58001040581599</v>
      </c>
      <c r="O62" s="348">
        <v>1.75</v>
      </c>
      <c r="P62" s="348">
        <v>2.4025052029079981</v>
      </c>
      <c r="Q62" s="349">
        <v>5.2900052029079969</v>
      </c>
      <c r="S62" s="350"/>
      <c r="U62" s="350"/>
      <c r="W62" s="350"/>
    </row>
    <row r="63" spans="1:23" x14ac:dyDescent="0.25">
      <c r="A63" s="123">
        <v>62</v>
      </c>
      <c r="B63" s="59">
        <v>62</v>
      </c>
      <c r="C63" s="59" t="s">
        <v>940</v>
      </c>
      <c r="D63" s="342" t="s">
        <v>718</v>
      </c>
      <c r="E63" s="342">
        <v>3.5</v>
      </c>
      <c r="F63" s="342">
        <v>2</v>
      </c>
      <c r="G63" s="342" t="s">
        <v>719</v>
      </c>
      <c r="H63" s="343">
        <v>44720</v>
      </c>
      <c r="I63" s="344">
        <v>2.625</v>
      </c>
      <c r="J63" s="344">
        <v>1.511673327805978</v>
      </c>
      <c r="K63" s="345">
        <v>5.8429233278059778</v>
      </c>
      <c r="L63" s="346">
        <v>1.75</v>
      </c>
      <c r="M63" s="346">
        <v>1.0077822185373191</v>
      </c>
      <c r="N63" s="347">
        <v>3.8952822185373179</v>
      </c>
      <c r="O63" s="348">
        <v>0.875</v>
      </c>
      <c r="P63" s="348">
        <v>0.50389110926865932</v>
      </c>
      <c r="Q63" s="349">
        <v>1.947641109268659</v>
      </c>
      <c r="S63" s="350"/>
      <c r="U63" s="350"/>
      <c r="W63" s="350"/>
    </row>
    <row r="64" spans="1:23" x14ac:dyDescent="0.25">
      <c r="A64" s="123">
        <v>63</v>
      </c>
      <c r="B64" s="59">
        <v>63</v>
      </c>
      <c r="C64" s="59" t="s">
        <v>945</v>
      </c>
      <c r="D64" s="342" t="s">
        <v>706</v>
      </c>
      <c r="E64" s="342">
        <v>5.6</v>
      </c>
      <c r="F64" s="342">
        <v>19.5</v>
      </c>
      <c r="G64" s="342" t="s">
        <v>707</v>
      </c>
      <c r="H64" s="343">
        <v>44720</v>
      </c>
      <c r="I64" s="344">
        <v>4.1999999999999993</v>
      </c>
      <c r="J64" s="344">
        <v>7.6080652106826738</v>
      </c>
      <c r="K64" s="345">
        <v>14.538065210682671</v>
      </c>
      <c r="L64" s="346">
        <v>2.8</v>
      </c>
      <c r="M64" s="346">
        <v>5.0720434737884492</v>
      </c>
      <c r="N64" s="347">
        <v>9.6920434737884484</v>
      </c>
      <c r="O64" s="348">
        <v>1.4</v>
      </c>
      <c r="P64" s="348">
        <v>2.5360217368942251</v>
      </c>
      <c r="Q64" s="349">
        <v>4.8460217368942242</v>
      </c>
      <c r="S64" s="350"/>
      <c r="U64" s="350"/>
      <c r="W64" s="350"/>
    </row>
    <row r="65" spans="1:23" x14ac:dyDescent="0.25">
      <c r="A65" s="123">
        <v>64</v>
      </c>
      <c r="B65" s="59">
        <v>64</v>
      </c>
      <c r="C65" s="59" t="s">
        <v>950</v>
      </c>
      <c r="D65" s="342" t="s">
        <v>706</v>
      </c>
      <c r="E65" s="342">
        <v>3.4</v>
      </c>
      <c r="F65" s="342">
        <v>17.100000000000001</v>
      </c>
      <c r="G65" s="342" t="s">
        <v>707</v>
      </c>
      <c r="H65" s="343">
        <v>44720</v>
      </c>
      <c r="I65" s="344">
        <v>2.5499999999999998</v>
      </c>
      <c r="J65" s="344">
        <v>6.5380257914755893</v>
      </c>
      <c r="K65" s="345">
        <v>10.74552579147559</v>
      </c>
      <c r="L65" s="346">
        <v>1.7</v>
      </c>
      <c r="M65" s="346">
        <v>4.3586838609837262</v>
      </c>
      <c r="N65" s="347">
        <v>7.1636838609837259</v>
      </c>
      <c r="O65" s="348">
        <v>0.85</v>
      </c>
      <c r="P65" s="348">
        <v>2.1793419304918631</v>
      </c>
      <c r="Q65" s="349">
        <v>3.5818419304918629</v>
      </c>
      <c r="S65" s="350"/>
      <c r="U65" s="350"/>
      <c r="W65" s="350"/>
    </row>
    <row r="66" spans="1:23" x14ac:dyDescent="0.25">
      <c r="A66" s="123">
        <v>65</v>
      </c>
      <c r="B66" s="59">
        <v>65</v>
      </c>
      <c r="C66" s="59" t="s">
        <v>956</v>
      </c>
      <c r="D66" s="342" t="s">
        <v>706</v>
      </c>
      <c r="E66" s="342">
        <v>5.9</v>
      </c>
      <c r="F66" s="342">
        <v>48.5</v>
      </c>
      <c r="G66" s="342" t="s">
        <v>957</v>
      </c>
      <c r="H66" s="343">
        <v>44720</v>
      </c>
      <c r="I66" s="344">
        <v>4.4250000000000007</v>
      </c>
      <c r="J66" s="344">
        <v>18.321580513154419</v>
      </c>
      <c r="K66" s="345">
        <v>25.622830513154419</v>
      </c>
      <c r="L66" s="346">
        <v>2.95</v>
      </c>
      <c r="M66" s="346">
        <v>12.21438700876962</v>
      </c>
      <c r="N66" s="347">
        <v>17.08188700876962</v>
      </c>
      <c r="O66" s="348">
        <v>1.4750000000000001</v>
      </c>
      <c r="P66" s="348">
        <v>6.1071935043848082</v>
      </c>
      <c r="Q66" s="349">
        <v>8.5409435043848081</v>
      </c>
      <c r="S66" s="350"/>
      <c r="U66" s="350"/>
      <c r="W66" s="350"/>
    </row>
    <row r="67" spans="1:23" x14ac:dyDescent="0.25">
      <c r="A67" s="123">
        <v>66</v>
      </c>
      <c r="B67" s="59">
        <v>66</v>
      </c>
      <c r="C67" s="59" t="s">
        <v>378</v>
      </c>
      <c r="D67" s="342" t="s">
        <v>706</v>
      </c>
      <c r="E67" s="342">
        <v>25.4</v>
      </c>
      <c r="F67" s="342">
        <v>33.4</v>
      </c>
      <c r="G67" s="342" t="s">
        <v>707</v>
      </c>
      <c r="H67" s="343">
        <v>44720</v>
      </c>
      <c r="I67" s="344">
        <v>19.05</v>
      </c>
      <c r="J67" s="344">
        <v>15.73535032975116</v>
      </c>
      <c r="K67" s="345">
        <v>47.167850329751147</v>
      </c>
      <c r="L67" s="346">
        <v>12.7</v>
      </c>
      <c r="M67" s="346">
        <v>10.490233553167441</v>
      </c>
      <c r="N67" s="347">
        <v>31.445233553167441</v>
      </c>
      <c r="O67" s="348">
        <v>6.35</v>
      </c>
      <c r="P67" s="348">
        <v>5.2451167765837203</v>
      </c>
      <c r="Q67" s="349">
        <v>15.72261677658372</v>
      </c>
      <c r="S67" s="350"/>
      <c r="U67" s="350"/>
      <c r="W67" s="350"/>
    </row>
    <row r="68" spans="1:23" x14ac:dyDescent="0.25">
      <c r="A68" s="123">
        <v>67</v>
      </c>
      <c r="B68" s="59">
        <v>67</v>
      </c>
      <c r="C68" s="59" t="s">
        <v>963</v>
      </c>
      <c r="D68" s="342" t="s">
        <v>706</v>
      </c>
      <c r="E68" s="342">
        <v>9.4</v>
      </c>
      <c r="F68" s="342">
        <v>27</v>
      </c>
      <c r="G68" s="342" t="s">
        <v>964</v>
      </c>
      <c r="H68" s="343">
        <v>44720</v>
      </c>
      <c r="I68" s="344">
        <v>7.0500000000000007</v>
      </c>
      <c r="J68" s="344">
        <v>10.721065711952329</v>
      </c>
      <c r="K68" s="345">
        <v>22.353565711952331</v>
      </c>
      <c r="L68" s="346">
        <v>4.7</v>
      </c>
      <c r="M68" s="346">
        <v>7.1473771413015559</v>
      </c>
      <c r="N68" s="347">
        <v>14.90237714130156</v>
      </c>
      <c r="O68" s="348">
        <v>2.35</v>
      </c>
      <c r="P68" s="348">
        <v>3.5736885706507779</v>
      </c>
      <c r="Q68" s="349">
        <v>7.4511885706507783</v>
      </c>
      <c r="S68" s="350"/>
      <c r="U68" s="350"/>
      <c r="W68" s="350"/>
    </row>
    <row r="69" spans="1:23" x14ac:dyDescent="0.25">
      <c r="A69" s="123">
        <v>68</v>
      </c>
      <c r="B69" s="59">
        <v>68</v>
      </c>
      <c r="C69" s="59" t="s">
        <v>967</v>
      </c>
      <c r="D69" s="342" t="s">
        <v>706</v>
      </c>
      <c r="E69" s="342">
        <v>27.8</v>
      </c>
      <c r="F69" s="342">
        <v>33.9</v>
      </c>
      <c r="G69" s="342" t="s">
        <v>707</v>
      </c>
      <c r="H69" s="343">
        <v>44720</v>
      </c>
      <c r="I69" s="344">
        <v>20.85</v>
      </c>
      <c r="J69" s="344">
        <v>16.44044650397306</v>
      </c>
      <c r="K69" s="345">
        <v>50.84294650397306</v>
      </c>
      <c r="L69" s="346">
        <v>13.9</v>
      </c>
      <c r="M69" s="346">
        <v>10.96029766931537</v>
      </c>
      <c r="N69" s="347">
        <v>33.895297669315369</v>
      </c>
      <c r="O69" s="348">
        <v>6.95</v>
      </c>
      <c r="P69" s="348">
        <v>5.4801488346576859</v>
      </c>
      <c r="Q69" s="349">
        <v>16.947648834657681</v>
      </c>
      <c r="S69" s="350"/>
      <c r="U69" s="350"/>
      <c r="W69" s="350"/>
    </row>
    <row r="70" spans="1:23" x14ac:dyDescent="0.25">
      <c r="A70" s="123">
        <v>69</v>
      </c>
      <c r="B70" s="59">
        <v>69</v>
      </c>
      <c r="C70" s="59" t="s">
        <v>390</v>
      </c>
      <c r="D70" s="342" t="s">
        <v>706</v>
      </c>
      <c r="E70" s="342">
        <v>20.6</v>
      </c>
      <c r="F70" s="342">
        <v>32.299999999999997</v>
      </c>
      <c r="G70" s="342" t="s">
        <v>707</v>
      </c>
      <c r="H70" s="343">
        <v>44720</v>
      </c>
      <c r="I70" s="344">
        <v>15.45</v>
      </c>
      <c r="J70" s="344">
        <v>14.366220144839771</v>
      </c>
      <c r="K70" s="345">
        <v>39.858720144839758</v>
      </c>
      <c r="L70" s="346">
        <v>10.3</v>
      </c>
      <c r="M70" s="346">
        <v>9.5774800965598459</v>
      </c>
      <c r="N70" s="347">
        <v>26.57248009655985</v>
      </c>
      <c r="O70" s="348">
        <v>5.15</v>
      </c>
      <c r="P70" s="348">
        <v>4.7887400482799229</v>
      </c>
      <c r="Q70" s="349">
        <v>13.28624004827992</v>
      </c>
      <c r="S70" s="350"/>
      <c r="U70" s="350"/>
      <c r="W70" s="350"/>
    </row>
    <row r="71" spans="1:23" x14ac:dyDescent="0.25">
      <c r="A71" s="123">
        <v>70</v>
      </c>
      <c r="B71" s="59">
        <v>70</v>
      </c>
      <c r="C71" s="59" t="s">
        <v>977</v>
      </c>
      <c r="D71" s="342" t="s">
        <v>706</v>
      </c>
      <c r="E71" s="342">
        <v>5.2</v>
      </c>
      <c r="F71" s="342">
        <v>12.6</v>
      </c>
      <c r="G71" s="342" t="s">
        <v>978</v>
      </c>
      <c r="H71" s="343">
        <v>44720</v>
      </c>
      <c r="I71" s="344">
        <v>3.9</v>
      </c>
      <c r="J71" s="344">
        <v>5.1115677634166206</v>
      </c>
      <c r="K71" s="345">
        <v>11.54656776341662</v>
      </c>
      <c r="L71" s="346">
        <v>2.6</v>
      </c>
      <c r="M71" s="346">
        <v>3.407711842277747</v>
      </c>
      <c r="N71" s="347">
        <v>7.697711842277748</v>
      </c>
      <c r="O71" s="348">
        <v>1.3</v>
      </c>
      <c r="P71" s="348">
        <v>1.703855921138874</v>
      </c>
      <c r="Q71" s="349">
        <v>3.848855921138874</v>
      </c>
      <c r="S71" s="350"/>
      <c r="U71" s="350"/>
      <c r="W71" s="350"/>
    </row>
    <row r="72" spans="1:23" x14ac:dyDescent="0.25">
      <c r="A72" s="123">
        <v>71</v>
      </c>
      <c r="B72" s="59">
        <v>71</v>
      </c>
      <c r="C72" s="59" t="s">
        <v>409</v>
      </c>
      <c r="D72" s="342" t="s">
        <v>706</v>
      </c>
      <c r="E72" s="342">
        <v>8.3000000000000007</v>
      </c>
      <c r="F72" s="342">
        <v>26.1</v>
      </c>
      <c r="G72" s="342" t="s">
        <v>707</v>
      </c>
      <c r="H72" s="343">
        <v>44720</v>
      </c>
      <c r="I72" s="344">
        <v>6.2250000000000014</v>
      </c>
      <c r="J72" s="344">
        <v>10.27048258359849</v>
      </c>
      <c r="K72" s="345">
        <v>20.541732583598499</v>
      </c>
      <c r="L72" s="346">
        <v>4.1500000000000004</v>
      </c>
      <c r="M72" s="346">
        <v>6.8469883890656629</v>
      </c>
      <c r="N72" s="347">
        <v>13.694488389065659</v>
      </c>
      <c r="O72" s="348">
        <v>2.0750000000000002</v>
      </c>
      <c r="P72" s="348">
        <v>3.423494194532831</v>
      </c>
      <c r="Q72" s="349">
        <v>6.8472441945328324</v>
      </c>
      <c r="S72" s="350"/>
      <c r="U72" s="350"/>
      <c r="W72" s="350"/>
    </row>
    <row r="73" spans="1:23" x14ac:dyDescent="0.25">
      <c r="A73" s="123">
        <v>72</v>
      </c>
      <c r="B73" s="59">
        <v>72</v>
      </c>
      <c r="C73" s="59" t="s">
        <v>981</v>
      </c>
      <c r="D73" s="342" t="s">
        <v>718</v>
      </c>
      <c r="E73" s="342">
        <v>10.8</v>
      </c>
      <c r="F73" s="342">
        <v>16.399999999999999</v>
      </c>
      <c r="G73" s="342" t="s">
        <v>707</v>
      </c>
      <c r="H73" s="343">
        <v>44720</v>
      </c>
      <c r="I73" s="344">
        <v>8.1000000000000014</v>
      </c>
      <c r="J73" s="344">
        <v>7.3637626251801471</v>
      </c>
      <c r="K73" s="345">
        <v>20.728762625180149</v>
      </c>
      <c r="L73" s="346">
        <v>5.4</v>
      </c>
      <c r="M73" s="346">
        <v>4.9091750834534311</v>
      </c>
      <c r="N73" s="347">
        <v>13.81917508345343</v>
      </c>
      <c r="O73" s="348">
        <v>2.7</v>
      </c>
      <c r="P73" s="348">
        <v>2.454587541726716</v>
      </c>
      <c r="Q73" s="349">
        <v>6.9095875417267152</v>
      </c>
      <c r="S73" s="350"/>
      <c r="U73" s="350"/>
      <c r="W73" s="350"/>
    </row>
    <row r="74" spans="1:23" x14ac:dyDescent="0.25">
      <c r="A74" s="123">
        <v>73</v>
      </c>
      <c r="B74" s="59">
        <v>73</v>
      </c>
      <c r="C74" s="59" t="s">
        <v>417</v>
      </c>
      <c r="D74" s="342" t="s">
        <v>706</v>
      </c>
      <c r="E74" s="342">
        <v>9.1999999999999993</v>
      </c>
      <c r="F74" s="342">
        <v>24.8</v>
      </c>
      <c r="G74" s="342" t="s">
        <v>707</v>
      </c>
      <c r="H74" s="343">
        <v>44720</v>
      </c>
      <c r="I74" s="344">
        <v>6.8999999999999986</v>
      </c>
      <c r="J74" s="344">
        <v>9.9192993704192638</v>
      </c>
      <c r="K74" s="345">
        <v>21.304299370419258</v>
      </c>
      <c r="L74" s="346">
        <v>4.5999999999999996</v>
      </c>
      <c r="M74" s="346">
        <v>6.6128662469461759</v>
      </c>
      <c r="N74" s="347">
        <v>14.202866246946179</v>
      </c>
      <c r="O74" s="348">
        <v>2.2999999999999998</v>
      </c>
      <c r="P74" s="348">
        <v>3.3064331234730879</v>
      </c>
      <c r="Q74" s="349">
        <v>7.1014331234730879</v>
      </c>
      <c r="S74" s="350"/>
      <c r="U74" s="350"/>
      <c r="W74" s="350"/>
    </row>
    <row r="75" spans="1:23" x14ac:dyDescent="0.25">
      <c r="A75" s="123">
        <v>74</v>
      </c>
      <c r="B75" s="59">
        <v>74</v>
      </c>
      <c r="C75" s="59" t="s">
        <v>420</v>
      </c>
      <c r="D75" s="342" t="s">
        <v>706</v>
      </c>
      <c r="E75" s="342">
        <v>8.8000000000000007</v>
      </c>
      <c r="F75" s="342"/>
      <c r="G75" s="342" t="s">
        <v>988</v>
      </c>
      <c r="H75" s="343">
        <v>44720</v>
      </c>
      <c r="I75" s="344">
        <v>6.6000000000000014</v>
      </c>
      <c r="J75" s="344">
        <v>3.3</v>
      </c>
      <c r="K75" s="345">
        <v>14.19</v>
      </c>
      <c r="L75" s="346">
        <v>4.4000000000000004</v>
      </c>
      <c r="M75" s="346">
        <v>2.2000000000000002</v>
      </c>
      <c r="N75" s="347">
        <v>9.4600000000000009</v>
      </c>
      <c r="O75" s="348">
        <v>2.2000000000000002</v>
      </c>
      <c r="P75" s="348">
        <v>1.1000000000000001</v>
      </c>
      <c r="Q75" s="349">
        <v>4.7300000000000004</v>
      </c>
      <c r="S75" s="350"/>
      <c r="U75" s="350"/>
      <c r="W75" s="350"/>
    </row>
    <row r="76" spans="1:23" x14ac:dyDescent="0.25">
      <c r="A76" s="123">
        <v>75</v>
      </c>
      <c r="B76" s="59">
        <v>75</v>
      </c>
      <c r="C76" s="59" t="s">
        <v>995</v>
      </c>
      <c r="D76" s="342" t="s">
        <v>706</v>
      </c>
      <c r="E76" s="342">
        <v>22.7</v>
      </c>
      <c r="F76" s="342">
        <v>30.8</v>
      </c>
      <c r="G76" s="342" t="s">
        <v>707</v>
      </c>
      <c r="H76" s="343">
        <v>44720</v>
      </c>
      <c r="I76" s="344">
        <v>17.024999999999999</v>
      </c>
      <c r="J76" s="344">
        <v>14.348001820811151</v>
      </c>
      <c r="K76" s="345">
        <v>42.439251820811137</v>
      </c>
      <c r="L76" s="346">
        <v>11.35</v>
      </c>
      <c r="M76" s="346">
        <v>9.5653345472074314</v>
      </c>
      <c r="N76" s="347">
        <v>28.292834547207431</v>
      </c>
      <c r="O76" s="348">
        <v>5.6749999999999998</v>
      </c>
      <c r="P76" s="348">
        <v>4.7826672736037157</v>
      </c>
      <c r="Q76" s="349">
        <v>14.146417273603721</v>
      </c>
      <c r="S76" s="350"/>
      <c r="U76" s="350"/>
      <c r="W76" s="350"/>
    </row>
    <row r="77" spans="1:23" x14ac:dyDescent="0.25">
      <c r="A77" s="123">
        <v>76</v>
      </c>
      <c r="B77" s="59">
        <v>76</v>
      </c>
      <c r="C77" s="59" t="s">
        <v>996</v>
      </c>
      <c r="D77" s="342" t="s">
        <v>718</v>
      </c>
      <c r="E77" s="342">
        <v>10.8</v>
      </c>
      <c r="F77" s="342">
        <v>22.6</v>
      </c>
      <c r="G77" s="342" t="s">
        <v>707</v>
      </c>
      <c r="H77" s="343">
        <v>44720</v>
      </c>
      <c r="I77" s="344">
        <v>8.1000000000000014</v>
      </c>
      <c r="J77" s="344">
        <v>9.3929827530981882</v>
      </c>
      <c r="K77" s="345">
        <v>22.75798275309819</v>
      </c>
      <c r="L77" s="346">
        <v>5.4</v>
      </c>
      <c r="M77" s="346">
        <v>6.2619885020654582</v>
      </c>
      <c r="N77" s="347">
        <v>15.17198850206546</v>
      </c>
      <c r="O77" s="348">
        <v>2.7</v>
      </c>
      <c r="P77" s="348">
        <v>3.1309942510327291</v>
      </c>
      <c r="Q77" s="349">
        <v>7.5859942510327292</v>
      </c>
      <c r="S77" s="350"/>
      <c r="U77" s="350"/>
      <c r="W77" s="350"/>
    </row>
    <row r="78" spans="1:23" x14ac:dyDescent="0.25">
      <c r="A78" s="123">
        <v>77</v>
      </c>
      <c r="B78" s="59">
        <v>77</v>
      </c>
      <c r="C78" s="59" t="s">
        <v>432</v>
      </c>
      <c r="D78" s="342" t="s">
        <v>706</v>
      </c>
      <c r="E78" s="342">
        <v>2.8</v>
      </c>
      <c r="F78" s="342">
        <v>5.7</v>
      </c>
      <c r="G78" s="342" t="s">
        <v>707</v>
      </c>
      <c r="H78" s="343">
        <v>44720</v>
      </c>
      <c r="I78" s="344">
        <v>2.1</v>
      </c>
      <c r="J78" s="344">
        <v>2.3814714463961142</v>
      </c>
      <c r="K78" s="345">
        <v>5.846471446396114</v>
      </c>
      <c r="L78" s="346">
        <v>1.4</v>
      </c>
      <c r="M78" s="346">
        <v>1.587647630930743</v>
      </c>
      <c r="N78" s="347">
        <v>3.897647630930742</v>
      </c>
      <c r="O78" s="348">
        <v>0.7</v>
      </c>
      <c r="P78" s="348">
        <v>0.7938238154653714</v>
      </c>
      <c r="Q78" s="349">
        <v>1.948823815465371</v>
      </c>
      <c r="S78" s="350"/>
      <c r="U78" s="350"/>
      <c r="W78" s="350"/>
    </row>
    <row r="79" spans="1:23" x14ac:dyDescent="0.25">
      <c r="A79" s="123">
        <v>79</v>
      </c>
      <c r="B79" s="59">
        <v>78</v>
      </c>
      <c r="C79" s="59" t="s">
        <v>1002</v>
      </c>
      <c r="D79" s="342" t="s">
        <v>718</v>
      </c>
      <c r="E79" s="342">
        <v>0.9</v>
      </c>
      <c r="F79" s="342">
        <v>1.4</v>
      </c>
      <c r="G79" s="342" t="s">
        <v>707</v>
      </c>
      <c r="H79" s="343">
        <v>44720</v>
      </c>
      <c r="I79" s="344">
        <v>0.67500000000000004</v>
      </c>
      <c r="J79" s="344">
        <v>0.62412438664099634</v>
      </c>
      <c r="K79" s="345">
        <v>1.737874386640996</v>
      </c>
      <c r="L79" s="346">
        <v>0.45</v>
      </c>
      <c r="M79" s="346">
        <v>0.41608292442733091</v>
      </c>
      <c r="N79" s="347">
        <v>1.1585829244273309</v>
      </c>
      <c r="O79" s="348">
        <v>0.22500000000000001</v>
      </c>
      <c r="P79" s="348">
        <v>0.20804146221366551</v>
      </c>
      <c r="Q79" s="349">
        <v>0.57929146221366545</v>
      </c>
      <c r="S79" s="350"/>
      <c r="U79" s="350"/>
      <c r="W79" s="350"/>
    </row>
    <row r="80" spans="1:23" x14ac:dyDescent="0.25">
      <c r="A80" s="123">
        <v>78</v>
      </c>
      <c r="B80" s="59">
        <v>79</v>
      </c>
      <c r="C80" s="59" t="s">
        <v>1003</v>
      </c>
      <c r="D80" s="342" t="s">
        <v>718</v>
      </c>
      <c r="E80" s="342">
        <v>0.8</v>
      </c>
      <c r="F80" s="342">
        <v>4.3</v>
      </c>
      <c r="G80" s="342" t="s">
        <v>707</v>
      </c>
      <c r="H80" s="343">
        <v>44720</v>
      </c>
      <c r="I80" s="344">
        <v>0.60000000000000009</v>
      </c>
      <c r="J80" s="344">
        <v>1.640169579647178</v>
      </c>
      <c r="K80" s="345">
        <v>2.6301695796471778</v>
      </c>
      <c r="L80" s="346">
        <v>0.4</v>
      </c>
      <c r="M80" s="346">
        <v>1.0934463864314521</v>
      </c>
      <c r="N80" s="347">
        <v>1.753446386431452</v>
      </c>
      <c r="O80" s="348">
        <v>0.2</v>
      </c>
      <c r="P80" s="348">
        <v>0.54672319321572593</v>
      </c>
      <c r="Q80" s="349">
        <v>0.876723193215726</v>
      </c>
      <c r="S80" s="350"/>
      <c r="U80" s="350"/>
      <c r="W80" s="350"/>
    </row>
    <row r="81" spans="1:23" x14ac:dyDescent="0.25">
      <c r="A81" s="123">
        <v>80</v>
      </c>
      <c r="B81" s="59">
        <v>80</v>
      </c>
      <c r="C81" s="59" t="s">
        <v>441</v>
      </c>
      <c r="D81" s="342" t="s">
        <v>718</v>
      </c>
      <c r="E81" s="342">
        <v>0.8</v>
      </c>
      <c r="F81" s="342">
        <v>3.7</v>
      </c>
      <c r="G81" s="342" t="s">
        <v>707</v>
      </c>
      <c r="H81" s="343">
        <v>44720</v>
      </c>
      <c r="I81" s="344">
        <v>0.60000000000000009</v>
      </c>
      <c r="J81" s="344">
        <v>1.419561992306078</v>
      </c>
      <c r="K81" s="345">
        <v>2.4095619923060778</v>
      </c>
      <c r="L81" s="346">
        <v>0.4</v>
      </c>
      <c r="M81" s="346">
        <v>0.94637466153738503</v>
      </c>
      <c r="N81" s="347">
        <v>1.6063746615373851</v>
      </c>
      <c r="O81" s="348">
        <v>0.2</v>
      </c>
      <c r="P81" s="348">
        <v>0.47318733076869252</v>
      </c>
      <c r="Q81" s="349">
        <v>0.80318733076869253</v>
      </c>
      <c r="S81" s="350"/>
      <c r="U81" s="350"/>
      <c r="W81" s="350"/>
    </row>
    <row r="82" spans="1:23" x14ac:dyDescent="0.25">
      <c r="A82" s="123">
        <v>81</v>
      </c>
      <c r="B82" s="59">
        <v>81</v>
      </c>
      <c r="C82" s="59" t="s">
        <v>443</v>
      </c>
      <c r="D82" s="342" t="s">
        <v>718</v>
      </c>
      <c r="E82" s="342">
        <v>2.2000000000000002</v>
      </c>
      <c r="F82" s="342">
        <v>7</v>
      </c>
      <c r="G82" s="342" t="s">
        <v>707</v>
      </c>
      <c r="H82" s="343">
        <v>44720</v>
      </c>
      <c r="I82" s="344">
        <v>1.65</v>
      </c>
      <c r="J82" s="344">
        <v>2.751590449176621</v>
      </c>
      <c r="K82" s="345">
        <v>5.4740904491766216</v>
      </c>
      <c r="L82" s="346">
        <v>1.1000000000000001</v>
      </c>
      <c r="M82" s="346">
        <v>1.8343936327844139</v>
      </c>
      <c r="N82" s="347">
        <v>3.6493936327844141</v>
      </c>
      <c r="O82" s="348">
        <v>0.55000000000000004</v>
      </c>
      <c r="P82" s="348">
        <v>0.91719681639220707</v>
      </c>
      <c r="Q82" s="349">
        <v>1.824696816392207</v>
      </c>
      <c r="S82" s="350"/>
      <c r="U82" s="350"/>
      <c r="W82" s="350"/>
    </row>
    <row r="83" spans="1:23" x14ac:dyDescent="0.25">
      <c r="A83" s="123">
        <v>82</v>
      </c>
      <c r="B83" s="59">
        <v>82</v>
      </c>
      <c r="C83" s="59" t="s">
        <v>1004</v>
      </c>
      <c r="D83" s="342" t="s">
        <v>718</v>
      </c>
      <c r="E83" s="342">
        <v>13.3</v>
      </c>
      <c r="F83" s="342">
        <v>22.2</v>
      </c>
      <c r="G83" s="342" t="s">
        <v>707</v>
      </c>
      <c r="H83" s="343">
        <v>44720</v>
      </c>
      <c r="I83" s="344">
        <v>9.9750000000000014</v>
      </c>
      <c r="J83" s="344">
        <v>9.7046783176981197</v>
      </c>
      <c r="K83" s="345">
        <v>26.16342831769812</v>
      </c>
      <c r="L83" s="346">
        <v>6.65</v>
      </c>
      <c r="M83" s="346">
        <v>6.4697855451320798</v>
      </c>
      <c r="N83" s="347">
        <v>17.44228554513208</v>
      </c>
      <c r="O83" s="348">
        <v>3.3250000000000002</v>
      </c>
      <c r="P83" s="348">
        <v>3.2348927725660399</v>
      </c>
      <c r="Q83" s="349">
        <v>8.72114277256604</v>
      </c>
      <c r="S83" s="350"/>
      <c r="U83" s="350"/>
      <c r="W83" s="350"/>
    </row>
    <row r="84" spans="1:23" x14ac:dyDescent="0.25">
      <c r="A84" s="123">
        <v>83</v>
      </c>
      <c r="B84" s="59">
        <v>83</v>
      </c>
      <c r="C84" s="59" t="s">
        <v>1005</v>
      </c>
      <c r="D84" s="342" t="s">
        <v>706</v>
      </c>
      <c r="E84" s="342">
        <v>10.8</v>
      </c>
      <c r="F84" s="342">
        <v>16.600000000000001</v>
      </c>
      <c r="G84" s="342" t="s">
        <v>707</v>
      </c>
      <c r="H84" s="343">
        <v>44720</v>
      </c>
      <c r="I84" s="344">
        <v>8.1000000000000014</v>
      </c>
      <c r="J84" s="344">
        <v>7.4265149969551683</v>
      </c>
      <c r="K84" s="345">
        <v>20.791514996955168</v>
      </c>
      <c r="L84" s="346">
        <v>5.4</v>
      </c>
      <c r="M84" s="346">
        <v>4.9510099979701119</v>
      </c>
      <c r="N84" s="347">
        <v>13.861009997970109</v>
      </c>
      <c r="O84" s="348">
        <v>2.7</v>
      </c>
      <c r="P84" s="348">
        <v>2.4755049989850559</v>
      </c>
      <c r="Q84" s="349">
        <v>6.9305049989850556</v>
      </c>
      <c r="S84" s="350"/>
      <c r="U84" s="350"/>
      <c r="W84" s="350"/>
    </row>
    <row r="85" spans="1:23" x14ac:dyDescent="0.25">
      <c r="A85" s="123">
        <v>84</v>
      </c>
      <c r="B85" s="59">
        <v>84</v>
      </c>
      <c r="C85" s="59" t="s">
        <v>1006</v>
      </c>
      <c r="D85" s="342" t="s">
        <v>718</v>
      </c>
      <c r="E85" s="342">
        <v>14</v>
      </c>
      <c r="F85" s="342">
        <v>23.5</v>
      </c>
      <c r="G85" s="342" t="s">
        <v>707</v>
      </c>
      <c r="H85" s="343">
        <v>44720</v>
      </c>
      <c r="I85" s="344">
        <v>10.5</v>
      </c>
      <c r="J85" s="344">
        <v>10.25780952494245</v>
      </c>
      <c r="K85" s="345">
        <v>27.582809524942451</v>
      </c>
      <c r="L85" s="346">
        <v>7</v>
      </c>
      <c r="M85" s="346">
        <v>6.8385396832949654</v>
      </c>
      <c r="N85" s="347">
        <v>18.388539683294969</v>
      </c>
      <c r="O85" s="348">
        <v>3.5</v>
      </c>
      <c r="P85" s="348">
        <v>3.4192698416474832</v>
      </c>
      <c r="Q85" s="349">
        <v>9.1942698416474826</v>
      </c>
      <c r="S85" s="350"/>
      <c r="U85" s="350"/>
      <c r="W85" s="350"/>
    </row>
    <row r="86" spans="1:23" x14ac:dyDescent="0.25">
      <c r="A86" s="123">
        <v>85</v>
      </c>
      <c r="B86" s="59">
        <v>85</v>
      </c>
      <c r="C86" s="59" t="s">
        <v>1007</v>
      </c>
      <c r="D86" s="342" t="s">
        <v>706</v>
      </c>
      <c r="E86" s="342">
        <v>7.3</v>
      </c>
      <c r="F86" s="342">
        <v>24</v>
      </c>
      <c r="G86" s="342" t="s">
        <v>707</v>
      </c>
      <c r="H86" s="343">
        <v>44720</v>
      </c>
      <c r="I86" s="344">
        <v>5.4749999999999996</v>
      </c>
      <c r="J86" s="344">
        <v>9.4071199763795939</v>
      </c>
      <c r="K86" s="345">
        <v>18.440869976379599</v>
      </c>
      <c r="L86" s="346">
        <v>3.65</v>
      </c>
      <c r="M86" s="346">
        <v>6.2714133175863953</v>
      </c>
      <c r="N86" s="347">
        <v>12.293913317586391</v>
      </c>
      <c r="O86" s="348">
        <v>1.825</v>
      </c>
      <c r="P86" s="348">
        <v>3.1357066587931981</v>
      </c>
      <c r="Q86" s="349">
        <v>6.1469566587931972</v>
      </c>
      <c r="S86" s="350"/>
      <c r="U86" s="350"/>
      <c r="W86" s="350"/>
    </row>
    <row r="87" spans="1:23" x14ac:dyDescent="0.25">
      <c r="A87" s="123">
        <v>86</v>
      </c>
      <c r="B87" s="59">
        <v>86</v>
      </c>
      <c r="C87" s="59" t="s">
        <v>465</v>
      </c>
      <c r="D87" s="342" t="s">
        <v>706</v>
      </c>
      <c r="E87" s="342">
        <v>8.9</v>
      </c>
      <c r="F87" s="342">
        <v>32.299999999999997</v>
      </c>
      <c r="G87" s="342" t="s">
        <v>707</v>
      </c>
      <c r="H87" s="343">
        <v>44720</v>
      </c>
      <c r="I87" s="344">
        <v>6.6750000000000007</v>
      </c>
      <c r="J87" s="344">
        <v>12.563899175813219</v>
      </c>
      <c r="K87" s="345">
        <v>23.57764917581321</v>
      </c>
      <c r="L87" s="346">
        <v>4.45</v>
      </c>
      <c r="M87" s="346">
        <v>8.3759327838754771</v>
      </c>
      <c r="N87" s="347">
        <v>15.71843278387548</v>
      </c>
      <c r="O87" s="348">
        <v>2.2250000000000001</v>
      </c>
      <c r="P87" s="348">
        <v>4.1879663919377386</v>
      </c>
      <c r="Q87" s="349">
        <v>7.8592163919377391</v>
      </c>
      <c r="S87" s="350"/>
      <c r="U87" s="350"/>
      <c r="W87" s="350"/>
    </row>
    <row r="88" spans="1:23" x14ac:dyDescent="0.25">
      <c r="A88" s="123">
        <v>87</v>
      </c>
      <c r="B88" s="59">
        <v>87</v>
      </c>
      <c r="C88" s="59" t="s">
        <v>1008</v>
      </c>
      <c r="D88" s="342" t="s">
        <v>706</v>
      </c>
      <c r="E88" s="342">
        <v>6.6</v>
      </c>
      <c r="F88" s="342">
        <v>25.7</v>
      </c>
      <c r="G88" s="342" t="s">
        <v>707</v>
      </c>
      <c r="H88" s="343">
        <v>44720</v>
      </c>
      <c r="I88" s="344">
        <v>4.9499999999999993</v>
      </c>
      <c r="J88" s="344">
        <v>9.9502276983996705</v>
      </c>
      <c r="K88" s="345">
        <v>18.117727698399669</v>
      </c>
      <c r="L88" s="346">
        <v>3.3</v>
      </c>
      <c r="M88" s="346">
        <v>6.633485132266447</v>
      </c>
      <c r="N88" s="347">
        <v>12.078485132266451</v>
      </c>
      <c r="O88" s="348">
        <v>1.65</v>
      </c>
      <c r="P88" s="348">
        <v>3.316742566133223</v>
      </c>
      <c r="Q88" s="349">
        <v>6.0392425661332236</v>
      </c>
      <c r="S88" s="350"/>
      <c r="U88" s="350"/>
      <c r="W88" s="350"/>
    </row>
    <row r="89" spans="1:23" x14ac:dyDescent="0.25">
      <c r="A89" s="123">
        <v>88</v>
      </c>
      <c r="B89" s="59">
        <v>88</v>
      </c>
      <c r="C89" s="59" t="s">
        <v>1014</v>
      </c>
      <c r="D89" s="342" t="s">
        <v>706</v>
      </c>
      <c r="E89" s="342">
        <v>15.7</v>
      </c>
      <c r="F89" s="342">
        <v>23.5</v>
      </c>
      <c r="G89" s="342" t="s">
        <v>707</v>
      </c>
      <c r="H89" s="343">
        <v>44720</v>
      </c>
      <c r="I89" s="344">
        <v>11.775</v>
      </c>
      <c r="J89" s="344">
        <v>10.59824572747773</v>
      </c>
      <c r="K89" s="345">
        <v>30.026995727477729</v>
      </c>
      <c r="L89" s="346">
        <v>7.85</v>
      </c>
      <c r="M89" s="346">
        <v>7.0654971516518206</v>
      </c>
      <c r="N89" s="347">
        <v>20.017997151651819</v>
      </c>
      <c r="O89" s="348">
        <v>3.9249999999999998</v>
      </c>
      <c r="P89" s="348">
        <v>3.5327485758259112</v>
      </c>
      <c r="Q89" s="349">
        <v>10.00899857582591</v>
      </c>
      <c r="S89" s="350"/>
      <c r="U89" s="350"/>
      <c r="W89" s="350"/>
    </row>
    <row r="90" spans="1:23" x14ac:dyDescent="0.25">
      <c r="A90" s="123">
        <v>89</v>
      </c>
      <c r="B90" s="59">
        <v>89</v>
      </c>
      <c r="C90" s="59" t="s">
        <v>1015</v>
      </c>
      <c r="D90" s="342" t="s">
        <v>718</v>
      </c>
      <c r="E90" s="342">
        <v>4.8</v>
      </c>
      <c r="F90" s="342">
        <v>5.3</v>
      </c>
      <c r="G90" s="342" t="s">
        <v>719</v>
      </c>
      <c r="H90" s="343">
        <v>44720</v>
      </c>
      <c r="I90" s="344">
        <v>3.6</v>
      </c>
      <c r="J90" s="344">
        <v>2.6814466711087128</v>
      </c>
      <c r="K90" s="345">
        <v>8.6214466711087123</v>
      </c>
      <c r="L90" s="346">
        <v>2.4</v>
      </c>
      <c r="M90" s="346">
        <v>1.787631114072475</v>
      </c>
      <c r="N90" s="347">
        <v>5.7476311140724752</v>
      </c>
      <c r="O90" s="348">
        <v>1.2</v>
      </c>
      <c r="P90" s="348">
        <v>0.89381555703623772</v>
      </c>
      <c r="Q90" s="349">
        <v>2.873815557036238</v>
      </c>
      <c r="S90" s="350"/>
      <c r="U90" s="350"/>
      <c r="W90" s="350"/>
    </row>
    <row r="91" spans="1:23" x14ac:dyDescent="0.25">
      <c r="A91" s="123">
        <v>90</v>
      </c>
      <c r="B91" s="59">
        <v>90</v>
      </c>
      <c r="C91" s="59" t="s">
        <v>490</v>
      </c>
      <c r="D91" s="342" t="s">
        <v>706</v>
      </c>
      <c r="E91" s="342">
        <v>7.7</v>
      </c>
      <c r="F91" s="342">
        <v>10.7</v>
      </c>
      <c r="G91" s="342" t="s">
        <v>707</v>
      </c>
      <c r="H91" s="343">
        <v>44720</v>
      </c>
      <c r="I91" s="344">
        <v>5.7750000000000004</v>
      </c>
      <c r="J91" s="344">
        <v>4.9434615908288393</v>
      </c>
      <c r="K91" s="345">
        <v>14.47221159082884</v>
      </c>
      <c r="L91" s="346">
        <v>3.85</v>
      </c>
      <c r="M91" s="346">
        <v>3.2956410605525588</v>
      </c>
      <c r="N91" s="347">
        <v>9.6481410605525593</v>
      </c>
      <c r="O91" s="348">
        <v>1.925</v>
      </c>
      <c r="P91" s="348">
        <v>1.6478205302762801</v>
      </c>
      <c r="Q91" s="349">
        <v>4.8240705302762796</v>
      </c>
      <c r="S91" s="350"/>
      <c r="U91" s="350"/>
      <c r="W91" s="350"/>
    </row>
    <row r="92" spans="1:23" x14ac:dyDescent="0.25">
      <c r="A92" s="123">
        <v>93</v>
      </c>
      <c r="B92" s="59">
        <v>91</v>
      </c>
      <c r="C92" s="59" t="s">
        <v>501</v>
      </c>
      <c r="D92" s="342" t="s">
        <v>718</v>
      </c>
      <c r="E92" s="342">
        <v>6.4</v>
      </c>
      <c r="F92" s="342">
        <v>13.5</v>
      </c>
      <c r="G92" s="342" t="s">
        <v>707</v>
      </c>
      <c r="H92" s="343">
        <v>44720</v>
      </c>
      <c r="I92" s="344">
        <v>4.8000000000000007</v>
      </c>
      <c r="J92" s="344">
        <v>5.6025803207093778</v>
      </c>
      <c r="K92" s="345">
        <v>13.52258032070938</v>
      </c>
      <c r="L92" s="346">
        <v>3.2</v>
      </c>
      <c r="M92" s="346">
        <v>3.7350535471395849</v>
      </c>
      <c r="N92" s="347">
        <v>9.0150535471395852</v>
      </c>
      <c r="O92" s="348">
        <v>1.6</v>
      </c>
      <c r="P92" s="348">
        <v>1.8675267735697929</v>
      </c>
      <c r="Q92" s="349">
        <v>4.5075267735697926</v>
      </c>
      <c r="S92" s="350"/>
      <c r="U92" s="350"/>
      <c r="W92" s="350"/>
    </row>
    <row r="93" spans="1:23" x14ac:dyDescent="0.25">
      <c r="A93" s="123">
        <v>91</v>
      </c>
      <c r="B93" s="59">
        <v>92</v>
      </c>
      <c r="C93" s="59" t="s">
        <v>1023</v>
      </c>
      <c r="D93" s="342" t="s">
        <v>718</v>
      </c>
      <c r="E93" s="342">
        <v>3.8</v>
      </c>
      <c r="F93" s="342">
        <v>12.3</v>
      </c>
      <c r="G93" s="342" t="s">
        <v>707</v>
      </c>
      <c r="H93" s="343">
        <v>44720</v>
      </c>
      <c r="I93" s="344">
        <v>2.85</v>
      </c>
      <c r="J93" s="344">
        <v>4.8276061614427501</v>
      </c>
      <c r="K93" s="345">
        <v>9.5301061614427489</v>
      </c>
      <c r="L93" s="346">
        <v>1.9</v>
      </c>
      <c r="M93" s="346">
        <v>3.2184041076284999</v>
      </c>
      <c r="N93" s="347">
        <v>6.3534041076284993</v>
      </c>
      <c r="O93" s="348">
        <v>0.95</v>
      </c>
      <c r="P93" s="348">
        <v>1.60920205381425</v>
      </c>
      <c r="Q93" s="349">
        <v>3.1767020538142501</v>
      </c>
      <c r="S93" s="350"/>
      <c r="U93" s="350"/>
      <c r="W93" s="350"/>
    </row>
    <row r="94" spans="1:23" x14ac:dyDescent="0.25">
      <c r="A94" s="123">
        <v>92</v>
      </c>
      <c r="B94" s="59">
        <v>93</v>
      </c>
      <c r="C94" s="59" t="s">
        <v>1024</v>
      </c>
      <c r="D94" s="342" t="s">
        <v>718</v>
      </c>
      <c r="E94" s="342">
        <v>6.7</v>
      </c>
      <c r="F94" s="342">
        <v>20.9</v>
      </c>
      <c r="G94" s="342" t="s">
        <v>1025</v>
      </c>
      <c r="H94" s="343">
        <v>44720</v>
      </c>
      <c r="I94" s="344">
        <v>5.0250000000000004</v>
      </c>
      <c r="J94" s="344">
        <v>8.2303743839511938</v>
      </c>
      <c r="K94" s="345">
        <v>16.521624383951188</v>
      </c>
      <c r="L94" s="346">
        <v>3.35</v>
      </c>
      <c r="M94" s="346">
        <v>5.4869162559674622</v>
      </c>
      <c r="N94" s="347">
        <v>11.014416255967459</v>
      </c>
      <c r="O94" s="348">
        <v>1.675</v>
      </c>
      <c r="P94" s="348">
        <v>2.7434581279837311</v>
      </c>
      <c r="Q94" s="349">
        <v>5.5072081279837306</v>
      </c>
      <c r="S94" s="350"/>
      <c r="U94" s="350"/>
      <c r="W94" s="350"/>
    </row>
    <row r="95" spans="1:23" x14ac:dyDescent="0.25">
      <c r="A95" s="123">
        <v>94</v>
      </c>
      <c r="B95" s="59">
        <v>94</v>
      </c>
      <c r="C95" s="59" t="s">
        <v>504</v>
      </c>
      <c r="D95" s="342" t="s">
        <v>706</v>
      </c>
      <c r="E95" s="342">
        <v>4</v>
      </c>
      <c r="F95" s="342">
        <v>4.0999999999999996</v>
      </c>
      <c r="G95" s="342" t="s">
        <v>707</v>
      </c>
      <c r="H95" s="343">
        <v>44720</v>
      </c>
      <c r="I95" s="344">
        <v>3</v>
      </c>
      <c r="J95" s="344">
        <v>2.1480005237429531</v>
      </c>
      <c r="K95" s="345">
        <v>7.098000523742952</v>
      </c>
      <c r="L95" s="346">
        <v>2</v>
      </c>
      <c r="M95" s="346">
        <v>1.4320003491619691</v>
      </c>
      <c r="N95" s="347">
        <v>4.732000349161968</v>
      </c>
      <c r="O95" s="348">
        <v>1</v>
      </c>
      <c r="P95" s="348">
        <v>0.71600017458098431</v>
      </c>
      <c r="Q95" s="349">
        <v>2.366000174580984</v>
      </c>
      <c r="S95" s="350"/>
      <c r="U95" s="350"/>
      <c r="W95" s="350"/>
    </row>
    <row r="96" spans="1:23" x14ac:dyDescent="0.25">
      <c r="A96" s="123">
        <v>95</v>
      </c>
      <c r="B96" s="59">
        <v>95</v>
      </c>
      <c r="C96" s="59" t="s">
        <v>518</v>
      </c>
      <c r="D96" s="342" t="s">
        <v>706</v>
      </c>
      <c r="E96" s="342">
        <v>29.5</v>
      </c>
      <c r="F96" s="342">
        <v>43</v>
      </c>
      <c r="G96" s="342" t="s">
        <v>707</v>
      </c>
      <c r="H96" s="343">
        <v>44720</v>
      </c>
      <c r="I96" s="344">
        <v>22.125</v>
      </c>
      <c r="J96" s="344">
        <v>19.554910668422909</v>
      </c>
      <c r="K96" s="345">
        <v>56.061160668422907</v>
      </c>
      <c r="L96" s="346">
        <v>14.75</v>
      </c>
      <c r="M96" s="346">
        <v>13.03660711228194</v>
      </c>
      <c r="N96" s="347">
        <v>37.374107112281933</v>
      </c>
      <c r="O96" s="348">
        <v>7.375</v>
      </c>
      <c r="P96" s="348">
        <v>6.5183035561409692</v>
      </c>
      <c r="Q96" s="349">
        <v>18.68705355614097</v>
      </c>
      <c r="S96" s="350"/>
      <c r="U96" s="350"/>
      <c r="W96" s="350"/>
    </row>
    <row r="97" spans="1:23" x14ac:dyDescent="0.25">
      <c r="A97" s="123">
        <v>96</v>
      </c>
      <c r="B97" s="59">
        <v>96</v>
      </c>
      <c r="C97" s="59" t="s">
        <v>1045</v>
      </c>
      <c r="D97" s="342" t="s">
        <v>706</v>
      </c>
      <c r="E97" s="342">
        <v>6.8</v>
      </c>
      <c r="F97" s="342">
        <v>42</v>
      </c>
      <c r="G97" s="342" t="s">
        <v>720</v>
      </c>
      <c r="H97" s="343">
        <v>44720</v>
      </c>
      <c r="I97" s="344">
        <v>5.0999999999999996</v>
      </c>
      <c r="J97" s="344">
        <v>15.955093230689689</v>
      </c>
      <c r="K97" s="345">
        <v>24.37009323068969</v>
      </c>
      <c r="L97" s="346">
        <v>3.4</v>
      </c>
      <c r="M97" s="346">
        <v>10.636728820459791</v>
      </c>
      <c r="N97" s="347">
        <v>16.24672882045979</v>
      </c>
      <c r="O97" s="348">
        <v>1.7</v>
      </c>
      <c r="P97" s="348">
        <v>5.318364410229897</v>
      </c>
      <c r="Q97" s="349">
        <v>8.1233644102298967</v>
      </c>
      <c r="S97" s="350"/>
      <c r="U97" s="350"/>
      <c r="W97" s="350"/>
    </row>
    <row r="98" spans="1:23" x14ac:dyDescent="0.25">
      <c r="A98" s="123">
        <v>97</v>
      </c>
      <c r="B98" s="59">
        <v>97</v>
      </c>
      <c r="C98" s="59" t="s">
        <v>1046</v>
      </c>
      <c r="D98" s="342" t="s">
        <v>706</v>
      </c>
      <c r="E98" s="342">
        <v>8.8000000000000007</v>
      </c>
      <c r="F98" s="342">
        <v>57.7</v>
      </c>
      <c r="G98" s="342" t="s">
        <v>746</v>
      </c>
      <c r="H98" s="343">
        <v>44720</v>
      </c>
      <c r="I98" s="344">
        <v>6.6000000000000014</v>
      </c>
      <c r="J98" s="344">
        <v>21.887699884866841</v>
      </c>
      <c r="K98" s="345">
        <v>32.777699884866848</v>
      </c>
      <c r="L98" s="346">
        <v>4.4000000000000004</v>
      </c>
      <c r="M98" s="346">
        <v>14.59179992324456</v>
      </c>
      <c r="N98" s="347">
        <v>21.85179992324456</v>
      </c>
      <c r="O98" s="348">
        <v>2.2000000000000002</v>
      </c>
      <c r="P98" s="348">
        <v>7.2958999616222817</v>
      </c>
      <c r="Q98" s="349">
        <v>10.92589996162228</v>
      </c>
      <c r="S98" s="350"/>
      <c r="U98" s="350"/>
      <c r="W98" s="350"/>
    </row>
    <row r="99" spans="1:23" x14ac:dyDescent="0.25">
      <c r="A99" s="123">
        <v>98</v>
      </c>
      <c r="B99" s="59">
        <v>98</v>
      </c>
      <c r="C99" s="59" t="s">
        <v>1048</v>
      </c>
      <c r="D99" s="342" t="s">
        <v>706</v>
      </c>
      <c r="E99" s="342">
        <v>7.1</v>
      </c>
      <c r="F99" s="342">
        <v>46.2</v>
      </c>
      <c r="G99" s="342" t="s">
        <v>720</v>
      </c>
      <c r="H99" s="343">
        <v>44720</v>
      </c>
      <c r="I99" s="344">
        <v>5.3249999999999993</v>
      </c>
      <c r="J99" s="344">
        <v>17.528392146742949</v>
      </c>
      <c r="K99" s="345">
        <v>26.314642146742951</v>
      </c>
      <c r="L99" s="346">
        <v>3.55</v>
      </c>
      <c r="M99" s="346">
        <v>11.685594764495301</v>
      </c>
      <c r="N99" s="347">
        <v>17.543094764495301</v>
      </c>
      <c r="O99" s="348">
        <v>1.7749999999999999</v>
      </c>
      <c r="P99" s="348">
        <v>5.8427973822476504</v>
      </c>
      <c r="Q99" s="349">
        <v>8.7715473822476504</v>
      </c>
      <c r="S99" s="350"/>
      <c r="U99" s="350"/>
      <c r="W99" s="350"/>
    </row>
    <row r="100" spans="1:23" x14ac:dyDescent="0.25">
      <c r="A100" s="123">
        <v>99</v>
      </c>
      <c r="B100" s="59">
        <v>99</v>
      </c>
      <c r="C100" s="59" t="s">
        <v>1054</v>
      </c>
      <c r="D100" s="342" t="s">
        <v>706</v>
      </c>
      <c r="E100" s="342">
        <v>2.6</v>
      </c>
      <c r="F100" s="342">
        <v>4.5999999999999996</v>
      </c>
      <c r="G100" s="342" t="s">
        <v>707</v>
      </c>
      <c r="H100" s="343">
        <v>44720</v>
      </c>
      <c r="I100" s="344">
        <v>1.95</v>
      </c>
      <c r="J100" s="344">
        <v>1.9814767220434359</v>
      </c>
      <c r="K100" s="345">
        <v>5.1989767220434366</v>
      </c>
      <c r="L100" s="346">
        <v>1.3</v>
      </c>
      <c r="M100" s="346">
        <v>1.3209844813622911</v>
      </c>
      <c r="N100" s="347">
        <v>3.4659844813622911</v>
      </c>
      <c r="O100" s="348">
        <v>0.65</v>
      </c>
      <c r="P100" s="348">
        <v>0.66049224068114532</v>
      </c>
      <c r="Q100" s="349">
        <v>1.7329922406811451</v>
      </c>
      <c r="S100" s="350"/>
      <c r="U100" s="350"/>
      <c r="W100" s="350"/>
    </row>
    <row r="101" spans="1:23" x14ac:dyDescent="0.25">
      <c r="A101" s="123">
        <v>100</v>
      </c>
      <c r="B101" s="59">
        <v>100</v>
      </c>
      <c r="C101" s="59" t="s">
        <v>1055</v>
      </c>
      <c r="D101" s="342" t="s">
        <v>718</v>
      </c>
      <c r="E101" s="342">
        <v>1.6</v>
      </c>
      <c r="F101" s="342">
        <v>4.2</v>
      </c>
      <c r="G101" s="342" t="s">
        <v>707</v>
      </c>
      <c r="H101" s="343">
        <v>44720</v>
      </c>
      <c r="I101" s="344">
        <v>1.2</v>
      </c>
      <c r="J101" s="344">
        <v>1.685415379068318</v>
      </c>
      <c r="K101" s="345">
        <v>3.665415379068317</v>
      </c>
      <c r="L101" s="346">
        <v>0.8</v>
      </c>
      <c r="M101" s="346">
        <v>1.123610252712212</v>
      </c>
      <c r="N101" s="347">
        <v>2.4436102527122121</v>
      </c>
      <c r="O101" s="348">
        <v>0.4</v>
      </c>
      <c r="P101" s="348">
        <v>0.5618051263561058</v>
      </c>
      <c r="Q101" s="349">
        <v>1.2218051263561061</v>
      </c>
      <c r="S101" s="350"/>
      <c r="U101" s="350"/>
      <c r="W101" s="350"/>
    </row>
    <row r="102" spans="1:23" x14ac:dyDescent="0.25">
      <c r="A102" s="123">
        <v>101</v>
      </c>
      <c r="B102" s="59">
        <v>101</v>
      </c>
      <c r="C102" s="59" t="s">
        <v>1056</v>
      </c>
      <c r="D102" s="342" t="s">
        <v>706</v>
      </c>
      <c r="E102" s="342">
        <v>30.1</v>
      </c>
      <c r="F102" s="342">
        <v>41.6</v>
      </c>
      <c r="G102" s="342" t="s">
        <v>1057</v>
      </c>
      <c r="H102" s="343">
        <v>44720</v>
      </c>
      <c r="I102" s="344">
        <v>22.574999999999999</v>
      </c>
      <c r="J102" s="344">
        <v>19.255327996427379</v>
      </c>
      <c r="K102" s="345">
        <v>56.504077996427377</v>
      </c>
      <c r="L102" s="346">
        <v>15.05</v>
      </c>
      <c r="M102" s="346">
        <v>12.83688533095159</v>
      </c>
      <c r="N102" s="347">
        <v>37.669385330951577</v>
      </c>
      <c r="O102" s="348">
        <v>7.5250000000000004</v>
      </c>
      <c r="P102" s="348">
        <v>6.4184426654757933</v>
      </c>
      <c r="Q102" s="349">
        <v>18.834692665475789</v>
      </c>
      <c r="S102" s="350"/>
      <c r="U102" s="350"/>
      <c r="W102" s="350"/>
    </row>
    <row r="103" spans="1:23" x14ac:dyDescent="0.25">
      <c r="A103" s="123">
        <v>102</v>
      </c>
      <c r="B103" s="59">
        <v>102</v>
      </c>
      <c r="C103" s="59" t="s">
        <v>1058</v>
      </c>
      <c r="D103" s="342" t="s">
        <v>718</v>
      </c>
      <c r="E103" s="342">
        <v>1.7</v>
      </c>
      <c r="F103" s="342">
        <v>3.3</v>
      </c>
      <c r="G103" s="342" t="s">
        <v>707</v>
      </c>
      <c r="H103" s="343">
        <v>44720</v>
      </c>
      <c r="I103" s="344">
        <v>1.2749999999999999</v>
      </c>
      <c r="J103" s="344">
        <v>1.3920533394952941</v>
      </c>
      <c r="K103" s="345">
        <v>3.4958033394952941</v>
      </c>
      <c r="L103" s="346">
        <v>0.85</v>
      </c>
      <c r="M103" s="346">
        <v>0.92803555966352924</v>
      </c>
      <c r="N103" s="347">
        <v>2.3305355596635291</v>
      </c>
      <c r="O103" s="348">
        <v>0.42499999999999999</v>
      </c>
      <c r="P103" s="348">
        <v>0.46401777983176462</v>
      </c>
      <c r="Q103" s="349">
        <v>1.165267779831765</v>
      </c>
      <c r="S103" s="350"/>
      <c r="U103" s="350"/>
      <c r="W103" s="350"/>
    </row>
    <row r="104" spans="1:23" x14ac:dyDescent="0.25">
      <c r="A104" s="123">
        <v>103</v>
      </c>
      <c r="B104" s="59">
        <v>103</v>
      </c>
      <c r="C104" s="59" t="s">
        <v>1059</v>
      </c>
      <c r="D104" s="342" t="s">
        <v>718</v>
      </c>
      <c r="E104" s="342">
        <v>9.6999999999999993</v>
      </c>
      <c r="F104" s="342">
        <v>27.1</v>
      </c>
      <c r="G104" s="342" t="s">
        <v>707</v>
      </c>
      <c r="H104" s="343">
        <v>44720</v>
      </c>
      <c r="I104" s="344">
        <v>7.2749999999999986</v>
      </c>
      <c r="J104" s="344">
        <v>10.79387847346819</v>
      </c>
      <c r="K104" s="345">
        <v>22.79762847346819</v>
      </c>
      <c r="L104" s="346">
        <v>4.8499999999999996</v>
      </c>
      <c r="M104" s="346">
        <v>7.1959189823121266</v>
      </c>
      <c r="N104" s="347">
        <v>15.198418982312131</v>
      </c>
      <c r="O104" s="348">
        <v>2.4249999999999998</v>
      </c>
      <c r="P104" s="348">
        <v>3.5979594911560642</v>
      </c>
      <c r="Q104" s="349">
        <v>7.5992094911560626</v>
      </c>
      <c r="S104" s="350"/>
      <c r="U104" s="350"/>
      <c r="W104" s="350"/>
    </row>
    <row r="105" spans="1:23" x14ac:dyDescent="0.25">
      <c r="A105" s="123">
        <v>104</v>
      </c>
      <c r="B105" s="59">
        <v>104</v>
      </c>
      <c r="C105" s="59" t="s">
        <v>1060</v>
      </c>
      <c r="D105" s="342" t="s">
        <v>706</v>
      </c>
      <c r="E105" s="342">
        <v>10.199999999999999</v>
      </c>
      <c r="F105" s="342">
        <v>32.700000000000003</v>
      </c>
      <c r="G105" s="342" t="s">
        <v>806</v>
      </c>
      <c r="H105" s="343">
        <v>44720</v>
      </c>
      <c r="I105" s="344">
        <v>7.6499999999999986</v>
      </c>
      <c r="J105" s="344">
        <v>12.84521433258317</v>
      </c>
      <c r="K105" s="345">
        <v>25.467714332583171</v>
      </c>
      <c r="L105" s="346">
        <v>5.0999999999999996</v>
      </c>
      <c r="M105" s="346">
        <v>8.5634762217221123</v>
      </c>
      <c r="N105" s="347">
        <v>16.978476221722111</v>
      </c>
      <c r="O105" s="348">
        <v>2.5499999999999998</v>
      </c>
      <c r="P105" s="348">
        <v>4.2817381108610562</v>
      </c>
      <c r="Q105" s="349">
        <v>8.4892381108610557</v>
      </c>
      <c r="S105" s="350"/>
      <c r="U105" s="350"/>
      <c r="W105" s="350"/>
    </row>
    <row r="106" spans="1:23" x14ac:dyDescent="0.25">
      <c r="A106" s="123">
        <v>105</v>
      </c>
      <c r="B106" s="59">
        <v>105</v>
      </c>
      <c r="C106" s="59" t="s">
        <v>561</v>
      </c>
      <c r="D106" s="342" t="s">
        <v>706</v>
      </c>
      <c r="E106" s="342">
        <v>7.7</v>
      </c>
      <c r="F106" s="342">
        <v>11.3</v>
      </c>
      <c r="G106" s="342" t="s">
        <v>707</v>
      </c>
      <c r="H106" s="343">
        <v>44720</v>
      </c>
      <c r="I106" s="344">
        <v>5.7750000000000004</v>
      </c>
      <c r="J106" s="344">
        <v>5.1277736396997868</v>
      </c>
      <c r="K106" s="345">
        <v>14.65652363969979</v>
      </c>
      <c r="L106" s="346">
        <v>3.85</v>
      </c>
      <c r="M106" s="346">
        <v>3.4185157597998579</v>
      </c>
      <c r="N106" s="347">
        <v>9.7710157597998588</v>
      </c>
      <c r="O106" s="348">
        <v>1.925</v>
      </c>
      <c r="P106" s="348">
        <v>1.7092578798999289</v>
      </c>
      <c r="Q106" s="349">
        <v>4.8855078798999294</v>
      </c>
      <c r="S106" s="350"/>
      <c r="U106" s="350"/>
      <c r="W106" s="350"/>
    </row>
    <row r="107" spans="1:23" x14ac:dyDescent="0.25">
      <c r="A107" s="123">
        <v>106</v>
      </c>
      <c r="B107" s="59">
        <v>106</v>
      </c>
      <c r="C107" s="59" t="s">
        <v>1065</v>
      </c>
      <c r="D107" s="342" t="s">
        <v>706</v>
      </c>
      <c r="E107" s="342">
        <v>9.6</v>
      </c>
      <c r="F107" s="342">
        <v>35.5</v>
      </c>
      <c r="G107" s="342" t="s">
        <v>707</v>
      </c>
      <c r="H107" s="343">
        <v>44720</v>
      </c>
      <c r="I107" s="344">
        <v>7.1999999999999993</v>
      </c>
      <c r="J107" s="344">
        <v>13.790672799033411</v>
      </c>
      <c r="K107" s="345">
        <v>25.670672799033412</v>
      </c>
      <c r="L107" s="346">
        <v>4.8</v>
      </c>
      <c r="M107" s="346">
        <v>9.1937818660222739</v>
      </c>
      <c r="N107" s="347">
        <v>17.113781866022268</v>
      </c>
      <c r="O107" s="348">
        <v>2.4</v>
      </c>
      <c r="P107" s="348">
        <v>4.5968909330111369</v>
      </c>
      <c r="Q107" s="349">
        <v>8.556890933011136</v>
      </c>
      <c r="S107" s="350"/>
      <c r="U107" s="350"/>
      <c r="W107" s="350"/>
    </row>
    <row r="108" spans="1:23" x14ac:dyDescent="0.25">
      <c r="A108" s="123">
        <v>107</v>
      </c>
      <c r="B108" s="59">
        <v>107</v>
      </c>
      <c r="C108" s="59" t="s">
        <v>566</v>
      </c>
      <c r="D108" s="342" t="s">
        <v>706</v>
      </c>
      <c r="E108" s="342">
        <v>0.5</v>
      </c>
      <c r="F108" s="342">
        <v>0.9</v>
      </c>
      <c r="G108" s="342" t="s">
        <v>707</v>
      </c>
      <c r="H108" s="343">
        <v>44720</v>
      </c>
      <c r="I108" s="344">
        <v>0.375</v>
      </c>
      <c r="J108" s="344">
        <v>0.3860861302870125</v>
      </c>
      <c r="K108" s="345">
        <v>1.0048361302870119</v>
      </c>
      <c r="L108" s="346">
        <v>0.25</v>
      </c>
      <c r="M108" s="346">
        <v>0.257390753524675</v>
      </c>
      <c r="N108" s="347">
        <v>0.66989075352467498</v>
      </c>
      <c r="O108" s="348">
        <v>0.125</v>
      </c>
      <c r="P108" s="348">
        <v>0.1286953767623375</v>
      </c>
      <c r="Q108" s="349">
        <v>0.33494537676233749</v>
      </c>
      <c r="S108" s="350"/>
      <c r="U108" s="350"/>
      <c r="W108" s="350"/>
    </row>
    <row r="109" spans="1:23" x14ac:dyDescent="0.25">
      <c r="A109" s="123">
        <v>108</v>
      </c>
      <c r="B109" s="59">
        <v>108</v>
      </c>
      <c r="C109" s="59" t="s">
        <v>1072</v>
      </c>
      <c r="D109" s="342" t="s">
        <v>706</v>
      </c>
      <c r="E109" s="342">
        <v>6.9</v>
      </c>
      <c r="F109" s="342">
        <v>19.100000000000001</v>
      </c>
      <c r="G109" s="342" t="s">
        <v>816</v>
      </c>
      <c r="H109" s="343">
        <v>44720</v>
      </c>
      <c r="I109" s="344">
        <v>5.1750000000000007</v>
      </c>
      <c r="J109" s="344">
        <v>7.615547419588431</v>
      </c>
      <c r="K109" s="345">
        <v>16.154297419588431</v>
      </c>
      <c r="L109" s="346">
        <v>3.45</v>
      </c>
      <c r="M109" s="346">
        <v>5.0770316130589537</v>
      </c>
      <c r="N109" s="347">
        <v>10.76953161305895</v>
      </c>
      <c r="O109" s="348">
        <v>1.7250000000000001</v>
      </c>
      <c r="P109" s="348">
        <v>2.5385158065294768</v>
      </c>
      <c r="Q109" s="349">
        <v>5.3847658065294768</v>
      </c>
      <c r="S109" s="350"/>
      <c r="U109" s="350"/>
      <c r="W109" s="350"/>
    </row>
    <row r="110" spans="1:23" x14ac:dyDescent="0.25">
      <c r="A110" s="123">
        <v>109</v>
      </c>
      <c r="B110" s="59">
        <v>109</v>
      </c>
      <c r="C110" s="59" t="s">
        <v>1073</v>
      </c>
      <c r="D110" s="342" t="s">
        <v>706</v>
      </c>
      <c r="E110" s="342">
        <v>4.2</v>
      </c>
      <c r="F110" s="342">
        <v>4.4000000000000004</v>
      </c>
      <c r="G110" s="342" t="s">
        <v>719</v>
      </c>
      <c r="H110" s="343">
        <v>44720</v>
      </c>
      <c r="I110" s="344">
        <v>3.15</v>
      </c>
      <c r="J110" s="344">
        <v>2.2810359488618319</v>
      </c>
      <c r="K110" s="345">
        <v>7.4785359488618326</v>
      </c>
      <c r="L110" s="346">
        <v>2.1</v>
      </c>
      <c r="M110" s="346">
        <v>1.5206906325745551</v>
      </c>
      <c r="N110" s="347">
        <v>4.9856906325745536</v>
      </c>
      <c r="O110" s="348">
        <v>1.05</v>
      </c>
      <c r="P110" s="348">
        <v>0.76034531628727742</v>
      </c>
      <c r="Q110" s="349">
        <v>2.4928453162872768</v>
      </c>
      <c r="S110" s="350"/>
      <c r="U110" s="350"/>
      <c r="W110" s="350"/>
    </row>
    <row r="111" spans="1:23" x14ac:dyDescent="0.25">
      <c r="A111" s="123">
        <v>110</v>
      </c>
      <c r="B111" s="59">
        <v>110</v>
      </c>
      <c r="C111" s="59" t="s">
        <v>1074</v>
      </c>
      <c r="D111" s="342" t="s">
        <v>706</v>
      </c>
      <c r="E111" s="342">
        <v>10.5</v>
      </c>
      <c r="F111" s="342">
        <v>30.4</v>
      </c>
      <c r="G111" s="342" t="s">
        <v>806</v>
      </c>
      <c r="H111" s="343">
        <v>44720</v>
      </c>
      <c r="I111" s="344">
        <v>7.875</v>
      </c>
      <c r="J111" s="344">
        <v>12.060841854945281</v>
      </c>
      <c r="K111" s="345">
        <v>25.054591854945279</v>
      </c>
      <c r="L111" s="346">
        <v>5.25</v>
      </c>
      <c r="M111" s="346">
        <v>8.0405612366301895</v>
      </c>
      <c r="N111" s="347">
        <v>16.703061236630191</v>
      </c>
      <c r="O111" s="348">
        <v>2.625</v>
      </c>
      <c r="P111" s="348">
        <v>4.0202806183150948</v>
      </c>
      <c r="Q111" s="349">
        <v>8.3515306183150955</v>
      </c>
      <c r="S111" s="350"/>
      <c r="U111" s="350"/>
      <c r="W111" s="350"/>
    </row>
    <row r="112" spans="1:23" x14ac:dyDescent="0.25">
      <c r="A112" s="123">
        <v>111</v>
      </c>
      <c r="B112" s="59">
        <v>111</v>
      </c>
      <c r="C112" s="59" t="s">
        <v>1075</v>
      </c>
      <c r="D112" s="342" t="s">
        <v>706</v>
      </c>
      <c r="E112" s="342">
        <v>10.8</v>
      </c>
      <c r="F112" s="342">
        <v>13.3</v>
      </c>
      <c r="G112" s="342" t="s">
        <v>835</v>
      </c>
      <c r="H112" s="343">
        <v>44720</v>
      </c>
      <c r="I112" s="344">
        <v>8.1000000000000014</v>
      </c>
      <c r="J112" s="344">
        <v>6.4247689647177193</v>
      </c>
      <c r="K112" s="345">
        <v>19.78976896471772</v>
      </c>
      <c r="L112" s="346">
        <v>5.4</v>
      </c>
      <c r="M112" s="346">
        <v>4.2831793098118132</v>
      </c>
      <c r="N112" s="347">
        <v>13.193179309811811</v>
      </c>
      <c r="O112" s="348">
        <v>2.7</v>
      </c>
      <c r="P112" s="348">
        <v>2.141589654905907</v>
      </c>
      <c r="Q112" s="349">
        <v>6.5965896549059071</v>
      </c>
      <c r="S112" s="350"/>
      <c r="U112" s="350"/>
      <c r="W112" s="350"/>
    </row>
    <row r="113" spans="1:23" x14ac:dyDescent="0.25">
      <c r="A113" s="123">
        <v>112</v>
      </c>
      <c r="B113" s="59">
        <v>112</v>
      </c>
      <c r="C113" s="59" t="s">
        <v>586</v>
      </c>
      <c r="D113" s="342" t="s">
        <v>706</v>
      </c>
      <c r="E113" s="342">
        <v>12.5</v>
      </c>
      <c r="F113" s="342">
        <v>21.4</v>
      </c>
      <c r="G113" s="342" t="s">
        <v>707</v>
      </c>
      <c r="H113" s="343">
        <v>44720</v>
      </c>
      <c r="I113" s="344">
        <v>9.375</v>
      </c>
      <c r="J113" s="344">
        <v>9.2937226798522445</v>
      </c>
      <c r="K113" s="345">
        <v>24.762472679852241</v>
      </c>
      <c r="L113" s="346">
        <v>6.25</v>
      </c>
      <c r="M113" s="346">
        <v>6.1958151199014964</v>
      </c>
      <c r="N113" s="347">
        <v>16.5083151199015</v>
      </c>
      <c r="O113" s="348">
        <v>3.125</v>
      </c>
      <c r="P113" s="348">
        <v>3.0979075599507482</v>
      </c>
      <c r="Q113" s="349">
        <v>8.2541575599507482</v>
      </c>
      <c r="S113" s="350"/>
      <c r="U113" s="350"/>
      <c r="W113" s="350"/>
    </row>
    <row r="114" spans="1:23" x14ac:dyDescent="0.25">
      <c r="A114" s="123">
        <v>113</v>
      </c>
      <c r="B114" s="59">
        <v>113</v>
      </c>
      <c r="C114" s="59" t="s">
        <v>1082</v>
      </c>
      <c r="D114" s="342" t="s">
        <v>706</v>
      </c>
      <c r="E114" s="342">
        <v>21.9</v>
      </c>
      <c r="F114" s="342">
        <v>29</v>
      </c>
      <c r="G114" s="342" t="s">
        <v>707</v>
      </c>
      <c r="H114" s="343">
        <v>44720</v>
      </c>
      <c r="I114" s="344">
        <v>16.425000000000001</v>
      </c>
      <c r="J114" s="344">
        <v>13.62757429809135</v>
      </c>
      <c r="K114" s="345">
        <v>40.728824298091347</v>
      </c>
      <c r="L114" s="346">
        <v>10.95</v>
      </c>
      <c r="M114" s="346">
        <v>9.0850495320609017</v>
      </c>
      <c r="N114" s="347">
        <v>27.152549532060899</v>
      </c>
      <c r="O114" s="348">
        <v>5.4749999999999996</v>
      </c>
      <c r="P114" s="348">
        <v>4.5425247660304509</v>
      </c>
      <c r="Q114" s="349">
        <v>13.576274766030449</v>
      </c>
      <c r="S114" s="350"/>
      <c r="U114" s="350"/>
      <c r="W114" s="350"/>
    </row>
    <row r="115" spans="1:23" x14ac:dyDescent="0.25">
      <c r="A115" s="123">
        <v>114</v>
      </c>
      <c r="B115" s="59">
        <v>114</v>
      </c>
      <c r="C115" s="59" t="s">
        <v>1083</v>
      </c>
      <c r="D115" s="342" t="s">
        <v>718</v>
      </c>
      <c r="E115" s="342">
        <v>7.5</v>
      </c>
      <c r="F115" s="342">
        <v>18.600000000000001</v>
      </c>
      <c r="G115" s="342" t="s">
        <v>707</v>
      </c>
      <c r="H115" s="343">
        <v>44720</v>
      </c>
      <c r="I115" s="344">
        <v>5.625</v>
      </c>
      <c r="J115" s="344">
        <v>7.520690211011221</v>
      </c>
      <c r="K115" s="345">
        <v>16.801940211011221</v>
      </c>
      <c r="L115" s="346">
        <v>3.75</v>
      </c>
      <c r="M115" s="346">
        <v>5.013793474007481</v>
      </c>
      <c r="N115" s="347">
        <v>11.20129347400748</v>
      </c>
      <c r="O115" s="348">
        <v>1.875</v>
      </c>
      <c r="P115" s="348">
        <v>2.50689673700374</v>
      </c>
      <c r="Q115" s="349">
        <v>5.6006467370037409</v>
      </c>
      <c r="S115" s="350"/>
      <c r="U115" s="350"/>
      <c r="W115" s="350"/>
    </row>
    <row r="116" spans="1:23" x14ac:dyDescent="0.25">
      <c r="A116" s="123">
        <v>115</v>
      </c>
      <c r="B116" s="59">
        <v>115</v>
      </c>
      <c r="C116" s="59" t="s">
        <v>590</v>
      </c>
      <c r="D116" s="342" t="s">
        <v>706</v>
      </c>
      <c r="E116" s="342">
        <v>10.5</v>
      </c>
      <c r="F116" s="342">
        <v>77.2</v>
      </c>
      <c r="G116" s="342" t="s">
        <v>707</v>
      </c>
      <c r="H116" s="343">
        <v>44720</v>
      </c>
      <c r="I116" s="344">
        <v>7.875</v>
      </c>
      <c r="J116" s="344">
        <v>29.21654336587407</v>
      </c>
      <c r="K116" s="345">
        <v>42.210293365874072</v>
      </c>
      <c r="L116" s="346">
        <v>5.25</v>
      </c>
      <c r="M116" s="346">
        <v>19.477695577249381</v>
      </c>
      <c r="N116" s="347">
        <v>28.140195577249379</v>
      </c>
      <c r="O116" s="348">
        <v>2.625</v>
      </c>
      <c r="P116" s="348">
        <v>9.7388477886246889</v>
      </c>
      <c r="Q116" s="349">
        <v>14.07009778862469</v>
      </c>
      <c r="S116" s="350"/>
      <c r="U116" s="350"/>
      <c r="W116" s="350"/>
    </row>
    <row r="117" spans="1:23" x14ac:dyDescent="0.25">
      <c r="A117" s="123">
        <v>116</v>
      </c>
      <c r="B117" s="59">
        <v>116</v>
      </c>
      <c r="C117" s="59" t="s">
        <v>595</v>
      </c>
      <c r="D117" s="342" t="s">
        <v>706</v>
      </c>
      <c r="E117" s="342">
        <v>17.600000000000001</v>
      </c>
      <c r="F117" s="342">
        <v>35.9</v>
      </c>
      <c r="G117" s="342" t="s">
        <v>707</v>
      </c>
      <c r="H117" s="343">
        <v>44720</v>
      </c>
      <c r="I117" s="344">
        <v>13.2</v>
      </c>
      <c r="J117" s="344">
        <v>14.993295376600839</v>
      </c>
      <c r="K117" s="345">
        <v>36.773295376600842</v>
      </c>
      <c r="L117" s="346">
        <v>8.8000000000000007</v>
      </c>
      <c r="M117" s="346">
        <v>9.9955302510672244</v>
      </c>
      <c r="N117" s="347">
        <v>24.515530251067229</v>
      </c>
      <c r="O117" s="348">
        <v>4.4000000000000004</v>
      </c>
      <c r="P117" s="348">
        <v>4.9977651255336122</v>
      </c>
      <c r="Q117" s="349">
        <v>12.257765125533609</v>
      </c>
      <c r="S117" s="350"/>
      <c r="U117" s="350"/>
      <c r="W117" s="350"/>
    </row>
    <row r="118" spans="1:23" x14ac:dyDescent="0.25">
      <c r="A118" s="123">
        <v>117</v>
      </c>
      <c r="B118" s="59">
        <v>117</v>
      </c>
      <c r="C118" s="59" t="s">
        <v>1097</v>
      </c>
      <c r="D118" s="342" t="s">
        <v>706</v>
      </c>
      <c r="E118" s="342">
        <v>4.8</v>
      </c>
      <c r="F118" s="342">
        <v>7.7</v>
      </c>
      <c r="G118" s="342" t="s">
        <v>707</v>
      </c>
      <c r="H118" s="343">
        <v>44720</v>
      </c>
      <c r="I118" s="344">
        <v>3.6</v>
      </c>
      <c r="J118" s="344">
        <v>3.402595516660774</v>
      </c>
      <c r="K118" s="345">
        <v>9.3425955166607739</v>
      </c>
      <c r="L118" s="346">
        <v>2.4</v>
      </c>
      <c r="M118" s="346">
        <v>2.2683970111071829</v>
      </c>
      <c r="N118" s="347">
        <v>6.228397011107182</v>
      </c>
      <c r="O118" s="348">
        <v>1.2</v>
      </c>
      <c r="P118" s="348">
        <v>1.134198505553591</v>
      </c>
      <c r="Q118" s="349">
        <v>3.114198505553591</v>
      </c>
      <c r="S118" s="350"/>
      <c r="U118" s="350"/>
      <c r="W118" s="350"/>
    </row>
    <row r="119" spans="1:23" x14ac:dyDescent="0.25">
      <c r="A119" s="123">
        <v>118</v>
      </c>
      <c r="B119" s="59">
        <v>118</v>
      </c>
      <c r="C119" s="59" t="s">
        <v>1099</v>
      </c>
      <c r="D119" s="342" t="s">
        <v>706</v>
      </c>
      <c r="E119" s="342">
        <v>6.4</v>
      </c>
      <c r="F119" s="342">
        <v>12</v>
      </c>
      <c r="G119" s="342" t="s">
        <v>707</v>
      </c>
      <c r="H119" s="343">
        <v>44720</v>
      </c>
      <c r="I119" s="344">
        <v>4.8000000000000007</v>
      </c>
      <c r="J119" s="344">
        <v>5.0999999999999996</v>
      </c>
      <c r="K119" s="345">
        <v>13.02</v>
      </c>
      <c r="L119" s="346">
        <v>3.2</v>
      </c>
      <c r="M119" s="346">
        <v>3.4</v>
      </c>
      <c r="N119" s="347">
        <v>8.68</v>
      </c>
      <c r="O119" s="348">
        <v>1.6</v>
      </c>
      <c r="P119" s="348">
        <v>1.7</v>
      </c>
      <c r="Q119" s="349">
        <v>4.34</v>
      </c>
      <c r="S119" s="350"/>
      <c r="U119" s="350"/>
      <c r="W119" s="350"/>
    </row>
    <row r="120" spans="1:23" x14ac:dyDescent="0.25">
      <c r="A120" s="123">
        <v>119</v>
      </c>
      <c r="B120" s="59">
        <v>119</v>
      </c>
      <c r="C120" s="59" t="s">
        <v>1102</v>
      </c>
      <c r="D120" s="342" t="s">
        <v>706</v>
      </c>
      <c r="E120" s="342">
        <v>9.4</v>
      </c>
      <c r="F120" s="342">
        <v>12.2</v>
      </c>
      <c r="G120" s="342" t="s">
        <v>707</v>
      </c>
      <c r="H120" s="343">
        <v>44720</v>
      </c>
      <c r="I120" s="344">
        <v>7.0500000000000007</v>
      </c>
      <c r="J120" s="344">
        <v>5.775486992453537</v>
      </c>
      <c r="K120" s="345">
        <v>17.407986992453541</v>
      </c>
      <c r="L120" s="346">
        <v>4.7</v>
      </c>
      <c r="M120" s="346">
        <v>3.8503246616356912</v>
      </c>
      <c r="N120" s="347">
        <v>11.60532466163569</v>
      </c>
      <c r="O120" s="348">
        <v>2.35</v>
      </c>
      <c r="P120" s="348">
        <v>1.925162330817846</v>
      </c>
      <c r="Q120" s="349">
        <v>5.8026623308178458</v>
      </c>
      <c r="S120" s="350"/>
      <c r="U120" s="350"/>
      <c r="W120" s="350"/>
    </row>
    <row r="121" spans="1:23" x14ac:dyDescent="0.25">
      <c r="A121" s="123">
        <v>120</v>
      </c>
      <c r="B121" s="59">
        <v>120</v>
      </c>
      <c r="C121" s="59" t="s">
        <v>614</v>
      </c>
      <c r="D121" s="342" t="s">
        <v>706</v>
      </c>
      <c r="E121" s="342">
        <v>3.8</v>
      </c>
      <c r="F121" s="342">
        <v>13.9</v>
      </c>
      <c r="G121" s="342" t="s">
        <v>707</v>
      </c>
      <c r="H121" s="343">
        <v>44720</v>
      </c>
      <c r="I121" s="344">
        <v>2.85</v>
      </c>
      <c r="J121" s="344">
        <v>5.4037747223584356</v>
      </c>
      <c r="K121" s="345">
        <v>10.106274722358441</v>
      </c>
      <c r="L121" s="346">
        <v>1.9</v>
      </c>
      <c r="M121" s="346">
        <v>3.602516481572291</v>
      </c>
      <c r="N121" s="347">
        <v>6.7375164815722908</v>
      </c>
      <c r="O121" s="348">
        <v>0.95</v>
      </c>
      <c r="P121" s="348">
        <v>1.801258240786145</v>
      </c>
      <c r="Q121" s="349">
        <v>3.3687582407861449</v>
      </c>
      <c r="S121" s="350"/>
      <c r="U121" s="350"/>
      <c r="W121" s="350"/>
    </row>
    <row r="122" spans="1:23" x14ac:dyDescent="0.25">
      <c r="A122" s="123">
        <v>121</v>
      </c>
      <c r="B122" s="59">
        <v>121</v>
      </c>
      <c r="C122" s="59" t="s">
        <v>1107</v>
      </c>
      <c r="D122" s="342" t="s">
        <v>706</v>
      </c>
      <c r="E122" s="342">
        <v>10.9</v>
      </c>
      <c r="F122" s="342">
        <v>19.100000000000001</v>
      </c>
      <c r="G122" s="342" t="s">
        <v>957</v>
      </c>
      <c r="H122" s="343">
        <v>44720</v>
      </c>
      <c r="I122" s="344">
        <v>8.1750000000000007</v>
      </c>
      <c r="J122" s="344">
        <v>8.2467607277039399</v>
      </c>
      <c r="K122" s="345">
        <v>21.735510727703939</v>
      </c>
      <c r="L122" s="346">
        <v>5.45</v>
      </c>
      <c r="M122" s="346">
        <v>5.4978404851359599</v>
      </c>
      <c r="N122" s="347">
        <v>14.49034048513596</v>
      </c>
      <c r="O122" s="348">
        <v>2.7250000000000001</v>
      </c>
      <c r="P122" s="348">
        <v>2.74892024256798</v>
      </c>
      <c r="Q122" s="349">
        <v>7.2451702425679798</v>
      </c>
      <c r="S122" s="350"/>
      <c r="U122" s="350"/>
      <c r="W122" s="350"/>
    </row>
    <row r="123" spans="1:23" x14ac:dyDescent="0.25">
      <c r="A123" s="123">
        <v>122</v>
      </c>
      <c r="B123" s="59">
        <v>122</v>
      </c>
      <c r="C123" s="59" t="s">
        <v>1109</v>
      </c>
      <c r="D123" s="342" t="s">
        <v>706</v>
      </c>
      <c r="E123" s="342">
        <v>20</v>
      </c>
      <c r="F123" s="342">
        <v>37</v>
      </c>
      <c r="G123" s="342" t="s">
        <v>707</v>
      </c>
      <c r="H123" s="343">
        <v>44720</v>
      </c>
      <c r="I123" s="344">
        <v>15</v>
      </c>
      <c r="J123" s="344">
        <v>15.77230563360982</v>
      </c>
      <c r="K123" s="345">
        <v>40.522305633609818</v>
      </c>
      <c r="L123" s="346">
        <v>10</v>
      </c>
      <c r="M123" s="346">
        <v>10.514870422406551</v>
      </c>
      <c r="N123" s="347">
        <v>27.014870422406549</v>
      </c>
      <c r="O123" s="348">
        <v>5</v>
      </c>
      <c r="P123" s="348">
        <v>5.2574352112032727</v>
      </c>
      <c r="Q123" s="349">
        <v>13.507435211203269</v>
      </c>
      <c r="S123" s="350"/>
      <c r="U123" s="350"/>
      <c r="W123" s="350"/>
    </row>
    <row r="124" spans="1:23" x14ac:dyDescent="0.25">
      <c r="A124" s="123">
        <v>123</v>
      </c>
      <c r="B124" s="59">
        <v>123</v>
      </c>
      <c r="C124" s="59" t="s">
        <v>1116</v>
      </c>
      <c r="D124" s="342" t="s">
        <v>706</v>
      </c>
      <c r="E124" s="342">
        <v>4.9000000000000004</v>
      </c>
      <c r="F124" s="342">
        <v>8.3000000000000007</v>
      </c>
      <c r="G124" s="342" t="s">
        <v>707</v>
      </c>
      <c r="H124" s="343">
        <v>44720</v>
      </c>
      <c r="I124" s="344">
        <v>3.6749999999999998</v>
      </c>
      <c r="J124" s="344">
        <v>3.6144242280064471</v>
      </c>
      <c r="K124" s="345">
        <v>9.6781742280064478</v>
      </c>
      <c r="L124" s="346">
        <v>2.4500000000000002</v>
      </c>
      <c r="M124" s="346">
        <v>2.4096161520042978</v>
      </c>
      <c r="N124" s="347">
        <v>6.4521161520042991</v>
      </c>
      <c r="O124" s="348">
        <v>1.2250000000000001</v>
      </c>
      <c r="P124" s="348">
        <v>1.2048080760021489</v>
      </c>
      <c r="Q124" s="349">
        <v>3.22605807600215</v>
      </c>
      <c r="S124" s="350"/>
      <c r="U124" s="350"/>
      <c r="W124" s="350"/>
    </row>
    <row r="125" spans="1:23" x14ac:dyDescent="0.25">
      <c r="A125" s="123">
        <v>124</v>
      </c>
      <c r="B125" s="59">
        <v>124</v>
      </c>
      <c r="C125" s="59" t="s">
        <v>1118</v>
      </c>
      <c r="D125" s="342" t="s">
        <v>706</v>
      </c>
      <c r="E125" s="342">
        <v>12</v>
      </c>
      <c r="F125" s="342">
        <v>35.799999999999997</v>
      </c>
      <c r="G125" s="342" t="s">
        <v>707</v>
      </c>
      <c r="H125" s="343">
        <v>44720</v>
      </c>
      <c r="I125" s="344">
        <v>9</v>
      </c>
      <c r="J125" s="344">
        <v>14.159118086943129</v>
      </c>
      <c r="K125" s="345">
        <v>29.009118086943129</v>
      </c>
      <c r="L125" s="346">
        <v>6</v>
      </c>
      <c r="M125" s="346">
        <v>9.4394120579620839</v>
      </c>
      <c r="N125" s="347">
        <v>19.339412057962079</v>
      </c>
      <c r="O125" s="348">
        <v>3</v>
      </c>
      <c r="P125" s="348">
        <v>4.719706028981042</v>
      </c>
      <c r="Q125" s="349">
        <v>9.6697060289810413</v>
      </c>
      <c r="S125" s="350"/>
      <c r="U125" s="350"/>
      <c r="W125" s="350"/>
    </row>
    <row r="126" spans="1:23" x14ac:dyDescent="0.25">
      <c r="A126" s="123">
        <v>125</v>
      </c>
      <c r="B126" s="59">
        <v>125</v>
      </c>
      <c r="C126" s="59" t="s">
        <v>1121</v>
      </c>
      <c r="D126" s="342" t="s">
        <v>706</v>
      </c>
      <c r="E126" s="342">
        <v>11.3</v>
      </c>
      <c r="F126" s="342">
        <v>30.8</v>
      </c>
      <c r="G126" s="342" t="s">
        <v>707</v>
      </c>
      <c r="H126" s="343">
        <v>44720</v>
      </c>
      <c r="I126" s="344">
        <v>8.4750000000000014</v>
      </c>
      <c r="J126" s="344">
        <v>12.302800748203641</v>
      </c>
      <c r="K126" s="345">
        <v>26.286550748203641</v>
      </c>
      <c r="L126" s="346">
        <v>5.65</v>
      </c>
      <c r="M126" s="346">
        <v>8.2018671654690927</v>
      </c>
      <c r="N126" s="347">
        <v>17.524367165469091</v>
      </c>
      <c r="O126" s="348">
        <v>2.8250000000000002</v>
      </c>
      <c r="P126" s="348">
        <v>4.1009335827345463</v>
      </c>
      <c r="Q126" s="349">
        <v>8.7621835827345471</v>
      </c>
      <c r="S126" s="350"/>
      <c r="U126" s="350"/>
      <c r="W126" s="350"/>
    </row>
    <row r="127" spans="1:23" x14ac:dyDescent="0.25">
      <c r="A127" s="123">
        <v>126</v>
      </c>
      <c r="B127" s="59">
        <v>126</v>
      </c>
      <c r="C127" s="59" t="s">
        <v>1124</v>
      </c>
      <c r="D127" s="342" t="s">
        <v>706</v>
      </c>
      <c r="E127" s="342">
        <v>16.100000000000001</v>
      </c>
      <c r="F127" s="342">
        <v>26.7</v>
      </c>
      <c r="G127" s="342" t="s">
        <v>707</v>
      </c>
      <c r="H127" s="343">
        <v>44720</v>
      </c>
      <c r="I127" s="344">
        <v>12.074999999999999</v>
      </c>
      <c r="J127" s="344">
        <v>11.69194434215285</v>
      </c>
      <c r="K127" s="345">
        <v>31.61569434215285</v>
      </c>
      <c r="L127" s="346">
        <v>8.0500000000000007</v>
      </c>
      <c r="M127" s="346">
        <v>7.7946295614352321</v>
      </c>
      <c r="N127" s="347">
        <v>21.077129561435228</v>
      </c>
      <c r="O127" s="348">
        <v>4.0250000000000004</v>
      </c>
      <c r="P127" s="348">
        <v>3.8973147807176161</v>
      </c>
      <c r="Q127" s="349">
        <v>10.538564780717619</v>
      </c>
      <c r="S127" s="350"/>
      <c r="U127" s="350"/>
      <c r="W127" s="350"/>
    </row>
    <row r="128" spans="1:23" x14ac:dyDescent="0.25">
      <c r="A128" s="123">
        <v>127</v>
      </c>
      <c r="B128" s="59">
        <v>127</v>
      </c>
      <c r="C128" s="59" t="s">
        <v>1125</v>
      </c>
      <c r="D128" s="342" t="s">
        <v>706</v>
      </c>
      <c r="E128" s="342">
        <v>7.5</v>
      </c>
      <c r="F128" s="342">
        <v>11.9</v>
      </c>
      <c r="G128" s="342" t="s">
        <v>806</v>
      </c>
      <c r="H128" s="343">
        <v>44720</v>
      </c>
      <c r="I128" s="344">
        <v>5.625</v>
      </c>
      <c r="J128" s="344">
        <v>5.2748518936554039</v>
      </c>
      <c r="K128" s="345">
        <v>14.5561018936554</v>
      </c>
      <c r="L128" s="346">
        <v>3.75</v>
      </c>
      <c r="M128" s="346">
        <v>3.5165679291036032</v>
      </c>
      <c r="N128" s="347">
        <v>9.7040679291036032</v>
      </c>
      <c r="O128" s="348">
        <v>1.875</v>
      </c>
      <c r="P128" s="348">
        <v>1.7582839645518009</v>
      </c>
      <c r="Q128" s="349">
        <v>4.8520339645518016</v>
      </c>
      <c r="S128" s="350"/>
      <c r="U128" s="350"/>
      <c r="W128" s="350"/>
    </row>
    <row r="129" spans="1:23" x14ac:dyDescent="0.25">
      <c r="A129" s="123">
        <v>128</v>
      </c>
      <c r="B129" s="59">
        <v>128</v>
      </c>
      <c r="C129" s="59" t="s">
        <v>635</v>
      </c>
      <c r="D129" s="342" t="s">
        <v>706</v>
      </c>
      <c r="E129" s="342">
        <v>8.1999999999999993</v>
      </c>
      <c r="F129" s="342">
        <v>22.4</v>
      </c>
      <c r="G129" s="342" t="s">
        <v>707</v>
      </c>
      <c r="H129" s="343">
        <v>44720</v>
      </c>
      <c r="I129" s="344">
        <v>6.1499999999999986</v>
      </c>
      <c r="J129" s="344">
        <v>8.9451453314074207</v>
      </c>
      <c r="K129" s="345">
        <v>19.092645331407422</v>
      </c>
      <c r="L129" s="346">
        <v>4.0999999999999996</v>
      </c>
      <c r="M129" s="346">
        <v>5.9634302209382808</v>
      </c>
      <c r="N129" s="347">
        <v>12.72843022093828</v>
      </c>
      <c r="O129" s="348">
        <v>2.0499999999999998</v>
      </c>
      <c r="P129" s="348">
        <v>2.98171511046914</v>
      </c>
      <c r="Q129" s="349">
        <v>6.3642151104691393</v>
      </c>
      <c r="S129" s="350"/>
      <c r="U129" s="350"/>
      <c r="W129" s="350"/>
    </row>
    <row r="130" spans="1:23" x14ac:dyDescent="0.25">
      <c r="A130" s="123">
        <v>129</v>
      </c>
      <c r="B130" s="59">
        <v>129</v>
      </c>
      <c r="C130" s="59" t="s">
        <v>641</v>
      </c>
      <c r="D130" s="342" t="s">
        <v>706</v>
      </c>
      <c r="E130" s="342">
        <v>13.9</v>
      </c>
      <c r="F130" s="342">
        <v>20.9</v>
      </c>
      <c r="G130" s="342" t="s">
        <v>707</v>
      </c>
      <c r="H130" s="343">
        <v>44720</v>
      </c>
      <c r="I130" s="344">
        <v>10.425000000000001</v>
      </c>
      <c r="J130" s="344">
        <v>9.4125747008987926</v>
      </c>
      <c r="K130" s="345">
        <v>26.6138247008988</v>
      </c>
      <c r="L130" s="346">
        <v>6.95</v>
      </c>
      <c r="M130" s="346">
        <v>6.275049800599195</v>
      </c>
      <c r="N130" s="347">
        <v>17.742549800599189</v>
      </c>
      <c r="O130" s="348">
        <v>3.4750000000000001</v>
      </c>
      <c r="P130" s="348">
        <v>3.137524900299598</v>
      </c>
      <c r="Q130" s="349">
        <v>8.8712749002995963</v>
      </c>
      <c r="S130" s="350"/>
      <c r="U130" s="350"/>
      <c r="W130" s="350"/>
    </row>
    <row r="131" spans="1:23" x14ac:dyDescent="0.25">
      <c r="A131" s="123">
        <v>130</v>
      </c>
      <c r="B131" s="59">
        <v>130</v>
      </c>
      <c r="C131" s="59" t="s">
        <v>1137</v>
      </c>
      <c r="D131" s="342" t="s">
        <v>706</v>
      </c>
      <c r="E131" s="342">
        <v>6.1</v>
      </c>
      <c r="F131" s="342">
        <v>21</v>
      </c>
      <c r="G131" s="342" t="s">
        <v>707</v>
      </c>
      <c r="H131" s="343">
        <v>44720</v>
      </c>
      <c r="I131" s="344">
        <v>4.5749999999999993</v>
      </c>
      <c r="J131" s="344">
        <v>8.2005049387217621</v>
      </c>
      <c r="K131" s="345">
        <v>15.74925493872176</v>
      </c>
      <c r="L131" s="346">
        <v>3.05</v>
      </c>
      <c r="M131" s="346">
        <v>5.4670032924811736</v>
      </c>
      <c r="N131" s="347">
        <v>10.499503292481171</v>
      </c>
      <c r="O131" s="348">
        <v>1.5249999999999999</v>
      </c>
      <c r="P131" s="348">
        <v>2.7335016462405868</v>
      </c>
      <c r="Q131" s="349">
        <v>5.2497516462405871</v>
      </c>
      <c r="S131" s="350"/>
      <c r="U131" s="350"/>
      <c r="W131" s="350"/>
    </row>
    <row r="132" spans="1:23" x14ac:dyDescent="0.25">
      <c r="A132" s="123">
        <v>131</v>
      </c>
      <c r="B132" s="59">
        <v>131</v>
      </c>
      <c r="C132" s="59" t="s">
        <v>1138</v>
      </c>
      <c r="D132" s="342" t="s">
        <v>706</v>
      </c>
      <c r="E132" s="342">
        <v>7</v>
      </c>
      <c r="F132" s="342">
        <v>17.3</v>
      </c>
      <c r="G132" s="342" t="s">
        <v>707</v>
      </c>
      <c r="H132" s="343">
        <v>44720</v>
      </c>
      <c r="I132" s="344">
        <v>5.25</v>
      </c>
      <c r="J132" s="344">
        <v>6.9984484887723513</v>
      </c>
      <c r="K132" s="345">
        <v>15.66094848877235</v>
      </c>
      <c r="L132" s="346">
        <v>3.5</v>
      </c>
      <c r="M132" s="346">
        <v>4.6656323258482342</v>
      </c>
      <c r="N132" s="347">
        <v>10.440632325848229</v>
      </c>
      <c r="O132" s="348">
        <v>1.75</v>
      </c>
      <c r="P132" s="348">
        <v>2.3328161629241171</v>
      </c>
      <c r="Q132" s="349">
        <v>5.2203161629241173</v>
      </c>
      <c r="S132" s="350"/>
      <c r="U132" s="350"/>
      <c r="W132" s="350"/>
    </row>
    <row r="133" spans="1:23" x14ac:dyDescent="0.25">
      <c r="A133" s="123">
        <v>132</v>
      </c>
      <c r="B133" s="59">
        <v>132</v>
      </c>
      <c r="C133" s="59" t="s">
        <v>669</v>
      </c>
      <c r="D133" s="342" t="s">
        <v>706</v>
      </c>
      <c r="E133" s="342">
        <v>8.5</v>
      </c>
      <c r="F133" s="342">
        <v>8.8000000000000007</v>
      </c>
      <c r="G133" s="342" t="s">
        <v>707</v>
      </c>
      <c r="H133" s="343">
        <v>44720</v>
      </c>
      <c r="I133" s="344">
        <v>6.375</v>
      </c>
      <c r="J133" s="344">
        <v>4.5880449267634686</v>
      </c>
      <c r="K133" s="345">
        <v>15.10679492676347</v>
      </c>
      <c r="L133" s="346">
        <v>4.25</v>
      </c>
      <c r="M133" s="346">
        <v>3.0586966178423118</v>
      </c>
      <c r="N133" s="347">
        <v>10.071196617842309</v>
      </c>
      <c r="O133" s="348">
        <v>2.125</v>
      </c>
      <c r="P133" s="348">
        <v>1.5293483089211559</v>
      </c>
      <c r="Q133" s="349">
        <v>5.0355983089211556</v>
      </c>
      <c r="S133" s="350"/>
      <c r="U133" s="350"/>
      <c r="W133" s="3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Ref values</vt:lpstr>
      <vt:lpstr>Reference values</vt:lpstr>
      <vt:lpstr> Cobas assays</vt:lpstr>
      <vt:lpstr>Sheet1</vt:lpstr>
      <vt:lpstr> Liaison assays</vt:lpstr>
      <vt:lpstr>UOM.</vt:lpstr>
      <vt:lpstr>Raw Data</vt:lpstr>
      <vt:lpstr>EFLM targets</vt:lpstr>
      <vt:lpstr>Diasorin</vt:lpstr>
      <vt:lpstr>UOM.!Print_Area</vt:lpstr>
      <vt:lpstr>UOM.!Print_Titles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Cameron Francis</cp:lastModifiedBy>
  <cp:lastPrinted>2021-02-10T13:47:44Z</cp:lastPrinted>
  <dcterms:created xsi:type="dcterms:W3CDTF">2013-03-21T18:32:24Z</dcterms:created>
  <dcterms:modified xsi:type="dcterms:W3CDTF">2023-08-14T08:49:46Z</dcterms:modified>
</cp:coreProperties>
</file>