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<sst xmlns="http://schemas.openxmlformats.org/spreadsheetml/2006/main" count="75" uniqueCount="56">
  <si>
    <t>Sample cookies visiting course overview page: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</si>
  <si>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</si>
  <si>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</si>
  <si>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</si>
  <si>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</si>
  <si>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sample click throughs:</t>
  </si>
  <si>
    <t>sample enrollments:</t>
  </si>
  <si>
    <t>Evaluation Metric</t>
  </si>
  <si>
    <t>Probability</t>
  </si>
  <si>
    <t>Standard Dev.</t>
  </si>
  <si>
    <t>Page Views</t>
  </si>
  <si>
    <t>Gross Conversion: enrolling, given click:</t>
  </si>
  <si>
    <t>Retention: payment, given enroll:</t>
  </si>
  <si>
    <t>Net Conversion: payment, given click:</t>
  </si>
  <si>
    <t xml:space="preserve">alpha </t>
  </si>
  <si>
    <t>beta</t>
  </si>
  <si>
    <t>baseline conversion rate</t>
  </si>
  <si>
    <t>Dmin</t>
  </si>
  <si>
    <t>Page Views / variation</t>
  </si>
  <si>
    <t>Total exp + control</t>
  </si>
  <si>
    <t>*** removed retention as an evaluation metric as the length of experiment would be too long</t>
  </si>
  <si>
    <t>number of page views:</t>
  </si>
  <si>
    <t>traffic exposed:</t>
  </si>
  <si>
    <t>unique page views / day:</t>
  </si>
  <si>
    <t>length of experiment:</t>
  </si>
  <si>
    <t>invariant metric (count)</t>
  </si>
  <si>
    <t>total control</t>
  </si>
  <si>
    <t>total exp</t>
  </si>
  <si>
    <t>SD</t>
  </si>
  <si>
    <t>Z-score</t>
  </si>
  <si>
    <t>m</t>
  </si>
  <si>
    <t>low bound</t>
  </si>
  <si>
    <t>upper bound</t>
  </si>
  <si>
    <t>observed</t>
  </si>
  <si>
    <t>pass?</t>
  </si>
  <si>
    <t>yes</t>
  </si>
  <si>
    <t>invariant metric (probability)</t>
  </si>
  <si>
    <t>p- pool</t>
  </si>
  <si>
    <t>Se pool</t>
  </si>
  <si>
    <t>d</t>
  </si>
  <si>
    <t>z-score * SE</t>
  </si>
  <si>
    <t>Group</t>
  </si>
  <si>
    <t>Pageviews</t>
  </si>
  <si>
    <t>Clicks</t>
  </si>
  <si>
    <t>Enrollments</t>
  </si>
  <si>
    <t>Payments</t>
  </si>
  <si>
    <t>Gross Conversion</t>
  </si>
  <si>
    <t>Net Conversion</t>
  </si>
  <si>
    <t>control</t>
  </si>
  <si>
    <t>experiment</t>
  </si>
  <si>
    <t>total</t>
  </si>
  <si>
    <t>Margin of Error</t>
  </si>
  <si>
    <t>D</t>
  </si>
  <si>
    <t>Sign Test</t>
  </si>
  <si>
    <t xml:space="preserve">sign </t>
  </si>
  <si>
    <t>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</si>
</sst>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14"/>
    <col customWidth="1" min="2" max="2" width="21.14"/>
    <col customWidth="1" min="3" max="3" width="19.57"/>
    <col customWidth="1" min="4" max="4" width="16.43"/>
    <col customWidth="1" min="6" max="6" width="15.86"/>
  </cols>
  <sheetData>
    <row r="1">
      <c r="A1" s="1" t="s">
        <v>0</v>
      </c>
      <c r="B1" s="1">
        <v>5000.0</v>
      </c>
    </row>
    <row r="2">
      <c r="A2" s="1" t="s">
        <v>1</v>
      </c>
      <c r="B2" t="str">
        <f>40000</f>
        <v>40000</v>
      </c>
    </row>
    <row r="3">
      <c r="A3" s="1" t="s">
        <v>2</v>
      </c>
      <c r="B3" s="1">
        <v>3200.0</v>
      </c>
    </row>
    <row r="4">
      <c r="A4" s="1" t="s">
        <v>3</v>
      </c>
      <c r="B4" s="1">
        <v>660.0</v>
      </c>
    </row>
    <row r="5">
      <c r="A5" s="1" t="s">
        <v>4</v>
      </c>
      <c r="B5" t="str">
        <f>B3/B2</f>
        <v>0.08</v>
      </c>
    </row>
    <row r="6">
      <c r="A6" s="1"/>
    </row>
    <row r="7">
      <c r="A7" s="1" t="s">
        <v>5</v>
      </c>
      <c r="B7" t="str">
        <f>B5*B1</f>
        <v>400</v>
      </c>
    </row>
    <row r="8">
      <c r="A8" s="1" t="s">
        <v>6</v>
      </c>
      <c r="B8" t="str">
        <f>B4/B2*B1</f>
        <v>82.5</v>
      </c>
    </row>
    <row r="9">
      <c r="A9" s="1" t="s">
        <v>7</v>
      </c>
      <c r="B9" s="1" t="s">
        <v>8</v>
      </c>
      <c r="C9" s="1" t="s">
        <v>9</v>
      </c>
      <c r="D9" s="1" t="s">
        <v>10</v>
      </c>
    </row>
    <row r="10">
      <c r="A10" s="1" t="s">
        <v>11</v>
      </c>
      <c r="B10" t="str">
        <f>B4/B3</f>
        <v>0.20625</v>
      </c>
      <c r="C10" t="str">
        <f t="shared" ref="C10:C11" si="1">sqrt(B10*(1-B10)/B7)</f>
        <v>0.02023060414</v>
      </c>
    </row>
    <row r="11">
      <c r="A11" s="1" t="s">
        <v>12</v>
      </c>
      <c r="B11" s="1">
        <v>0.53</v>
      </c>
      <c r="C11" t="str">
        <f t="shared" si="1"/>
        <v>0.05494901218</v>
      </c>
    </row>
    <row r="12">
      <c r="A12" s="1" t="s">
        <v>13</v>
      </c>
      <c r="B12" t="str">
        <f>B10*B11</f>
        <v>0.1093125</v>
      </c>
      <c r="C12" t="str">
        <f>sqrt(B12*(1-B12)/B7)</f>
        <v>0.01560154458</v>
      </c>
    </row>
    <row r="15">
      <c r="A15" s="1" t="s">
        <v>14</v>
      </c>
      <c r="B15" s="1">
        <v>0.05</v>
      </c>
    </row>
    <row r="16">
      <c r="A16" s="1" t="s">
        <v>15</v>
      </c>
      <c r="B16" s="1">
        <v>0.2</v>
      </c>
    </row>
    <row r="17">
      <c r="A17" s="1" t="s">
        <v>7</v>
      </c>
      <c r="B17" s="1" t="s">
        <v>16</v>
      </c>
      <c r="C17" s="1" t="s">
        <v>17</v>
      </c>
      <c r="D17" s="1" t="s">
        <v>18</v>
      </c>
      <c r="E17" s="1" t="s">
        <v>10</v>
      </c>
      <c r="F17" s="1" t="s">
        <v>19</v>
      </c>
    </row>
    <row r="18">
      <c r="A18" s="1" t="s">
        <v>11</v>
      </c>
      <c r="B18" t="str">
        <f>B12/B11</f>
        <v>0.20625</v>
      </c>
      <c r="C18" s="1">
        <v>0.01</v>
      </c>
      <c r="D18" s="1">
        <v>25835.0</v>
      </c>
      <c r="E18" t="str">
        <f>D18*(B2/B3)</f>
        <v>322937.5</v>
      </c>
      <c r="F18" t="str">
        <f>E18*2</f>
        <v>645875</v>
      </c>
    </row>
    <row r="19">
      <c r="A19" s="1" t="s">
        <v>12</v>
      </c>
      <c r="B19" s="1">
        <v>0.53</v>
      </c>
      <c r="C19" s="1">
        <v>0.01</v>
      </c>
      <c r="D19" s="1">
        <v>39115.0</v>
      </c>
      <c r="E19" t="str">
        <f>D19*(B2/B4)</f>
        <v>2370606.061</v>
      </c>
      <c r="F19" s="1">
        <v>0.0</v>
      </c>
    </row>
    <row r="20">
      <c r="A20" s="1" t="s">
        <v>13</v>
      </c>
      <c r="B20" t="str">
        <f>B18*B19</f>
        <v>0.1093125</v>
      </c>
      <c r="C20" s="1">
        <v>0.0075</v>
      </c>
      <c r="D20" s="1">
        <v>27411.0</v>
      </c>
      <c r="E20" t="str">
        <f>D20*B2/B3</f>
        <v>342637.5</v>
      </c>
      <c r="F20" t="str">
        <f>E20*2</f>
        <v>685275</v>
      </c>
    </row>
    <row r="21">
      <c r="A21" s="1" t="s">
        <v>20</v>
      </c>
    </row>
    <row r="22">
      <c r="A22" s="1" t="s">
        <v>21</v>
      </c>
      <c r="B22" t="str">
        <f>max(F18:F20)</f>
        <v>685275</v>
      </c>
    </row>
    <row r="23">
      <c r="A23" s="1" t="s">
        <v>22</v>
      </c>
      <c r="B23" s="1">
        <v>0.5</v>
      </c>
    </row>
    <row r="24">
      <c r="A24" s="1" t="s">
        <v>23</v>
      </c>
      <c r="B24" t="str">
        <f>B2</f>
        <v>40000</v>
      </c>
    </row>
    <row r="25">
      <c r="A25" s="1" t="s">
        <v>24</v>
      </c>
      <c r="B25" t="str">
        <f>B22/B24/B23</f>
        <v>34.26375</v>
      </c>
    </row>
    <row r="27">
      <c r="A27" s="1" t="s">
        <v>25</v>
      </c>
      <c r="B27" s="1" t="s">
        <v>26</v>
      </c>
      <c r="C27" s="1" t="s">
        <v>27</v>
      </c>
      <c r="D27" s="1" t="s">
        <v>28</v>
      </c>
      <c r="E27" s="1" t="s">
        <v>29</v>
      </c>
      <c r="F27" s="1" t="s">
        <v>30</v>
      </c>
      <c r="G27" s="1" t="s">
        <v>31</v>
      </c>
      <c r="H27" s="1" t="s">
        <v>32</v>
      </c>
      <c r="I27" s="1" t="s">
        <v>33</v>
      </c>
      <c r="J27" s="1" t="s">
        <v>34</v>
      </c>
    </row>
    <row r="28">
      <c r="A28" s="1" t="s">
        <v>1</v>
      </c>
      <c r="B28" s="1">
        <v>345543.0</v>
      </c>
      <c r="C28" s="1">
        <v>344660.0</v>
      </c>
      <c r="D28" t="str">
        <f t="shared" ref="D28:D29" si="2">sqrt(0.5*0.5/(B28+C28))</f>
        <v>0.0006018407403</v>
      </c>
      <c r="E28" s="1">
        <v>1.96</v>
      </c>
      <c r="F28" t="str">
        <f t="shared" ref="F28:F29" si="3">D28*E28</f>
        <v>0.001179607851</v>
      </c>
      <c r="G28" t="str">
        <f t="shared" ref="G28:G29" si="4">0.5-F28</f>
        <v>0.4988203921</v>
      </c>
      <c r="H28" t="str">
        <f t="shared" ref="H28:H29" si="5">0.5+F28</f>
        <v>0.5011796079</v>
      </c>
      <c r="I28" t="str">
        <f t="shared" ref="I28:I29" si="6">B28/(B28+C28)</f>
        <v>0.5006396669</v>
      </c>
      <c r="J28" s="1" t="s">
        <v>35</v>
      </c>
    </row>
    <row r="29">
      <c r="A29" s="1" t="s">
        <v>2</v>
      </c>
      <c r="B29" s="1">
        <v>28378.0</v>
      </c>
      <c r="C29" s="2">
        <v>28325.0</v>
      </c>
      <c r="D29" t="str">
        <f t="shared" si="2"/>
        <v>0.00209974708</v>
      </c>
      <c r="E29" s="1">
        <v>1.96</v>
      </c>
      <c r="F29" t="str">
        <f t="shared" si="3"/>
        <v>0.004115504276</v>
      </c>
      <c r="G29" t="str">
        <f t="shared" si="4"/>
        <v>0.4958844957</v>
      </c>
      <c r="H29" t="str">
        <f t="shared" si="5"/>
        <v>0.5041155043</v>
      </c>
      <c r="I29" t="str">
        <f t="shared" si="6"/>
        <v>0.5004673474</v>
      </c>
      <c r="J29" s="1" t="s">
        <v>35</v>
      </c>
    </row>
    <row r="31">
      <c r="A31" s="1" t="s">
        <v>36</v>
      </c>
      <c r="B31" s="1" t="s">
        <v>37</v>
      </c>
      <c r="C31" s="1" t="s">
        <v>38</v>
      </c>
      <c r="D31" s="1" t="s">
        <v>39</v>
      </c>
      <c r="E31" s="1" t="s">
        <v>29</v>
      </c>
      <c r="F31" s="1" t="s">
        <v>40</v>
      </c>
    </row>
    <row r="32">
      <c r="A32" s="1" t="s">
        <v>4</v>
      </c>
      <c r="B32" t="str">
        <f>(B29+C29)/(B28+C28)</f>
        <v>0.0821540909</v>
      </c>
      <c r="C32" t="str">
        <f>sqrt(B32*(1-B32)*((1/B28)+(1/B28)))</f>
        <v>0.0006606378216</v>
      </c>
      <c r="D32" t="str">
        <f>(C29/C28)-(B29/B28)</f>
        <v>0.00005662709159</v>
      </c>
      <c r="E32" s="1">
        <v>1.96</v>
      </c>
      <c r="F32" t="str">
        <f>E32*C32</f>
        <v>0.00129485013</v>
      </c>
      <c r="G32" s="1"/>
      <c r="J32" s="1"/>
    </row>
    <row r="35">
      <c r="A35" s="1" t="s">
        <v>41</v>
      </c>
      <c r="B35" s="1" t="s">
        <v>42</v>
      </c>
      <c r="C35" s="1" t="s">
        <v>43</v>
      </c>
      <c r="D35" s="1" t="s">
        <v>44</v>
      </c>
      <c r="E35" s="1" t="s">
        <v>45</v>
      </c>
      <c r="F35" s="1" t="s">
        <v>46</v>
      </c>
      <c r="G35" s="1" t="s">
        <v>47</v>
      </c>
      <c r="H35" s="1"/>
    </row>
    <row r="36">
      <c r="A36" s="1" t="s">
        <v>48</v>
      </c>
      <c r="B36" s="1">
        <v>212163.0</v>
      </c>
      <c r="C36" s="1">
        <v>17293.0</v>
      </c>
      <c r="D36" s="1">
        <v>3785.0</v>
      </c>
      <c r="E36" s="1">
        <v>2033.0</v>
      </c>
      <c r="F36" t="str">
        <f t="shared" ref="F36:F38" si="7">D36/C36</f>
        <v>0.2188746892</v>
      </c>
      <c r="G36" t="str">
        <f t="shared" ref="G36:G38" si="8">E36/C36</f>
        <v>0.1175620193</v>
      </c>
    </row>
    <row r="37">
      <c r="A37" s="1" t="s">
        <v>49</v>
      </c>
      <c r="B37" s="1">
        <v>211362.0</v>
      </c>
      <c r="C37" s="1">
        <v>17260.0</v>
      </c>
      <c r="D37" s="1">
        <v>3423.0</v>
      </c>
      <c r="E37" s="1">
        <v>1945.0</v>
      </c>
      <c r="F37" t="str">
        <f t="shared" si="7"/>
        <v>0.1983198146</v>
      </c>
      <c r="G37" t="str">
        <f t="shared" si="8"/>
        <v>0.1126882966</v>
      </c>
    </row>
    <row r="38">
      <c r="A38" s="1" t="s">
        <v>50</v>
      </c>
      <c r="B38" t="str">
        <f t="shared" ref="B38:E38" si="9">SUM(B36:B37)</f>
        <v>423525</v>
      </c>
      <c r="C38" t="str">
        <f t="shared" si="9"/>
        <v>34553</v>
      </c>
      <c r="D38" t="str">
        <f t="shared" si="9"/>
        <v>7208</v>
      </c>
      <c r="E38" t="str">
        <f t="shared" si="9"/>
        <v>3978</v>
      </c>
      <c r="F38" t="str">
        <f t="shared" si="7"/>
        <v>0.2086070674</v>
      </c>
      <c r="G38" t="str">
        <f t="shared" si="8"/>
        <v>0.1151274853</v>
      </c>
    </row>
    <row r="40">
      <c r="E40" s="1" t="s">
        <v>51</v>
      </c>
      <c r="F40" t="str">
        <f>1.96*sqrt(F38*(1-F38)*(1/C36+1/C37))</f>
        <v>0.008568483755</v>
      </c>
      <c r="G40" t="str">
        <f>1.96*sqrt(G38*(1-G38)*(1/C36+1/C37))</f>
        <v>0.006730901685</v>
      </c>
    </row>
    <row r="41">
      <c r="E41" s="1" t="s">
        <v>52</v>
      </c>
      <c r="F41" t="str">
        <f t="shared" ref="F41:G41" si="10">F37-F36</f>
        <v>-0.02055487458</v>
      </c>
      <c r="G41" t="str">
        <f t="shared" si="10"/>
        <v>-0.004873722675</v>
      </c>
    </row>
    <row r="42">
      <c r="E42" s="1" t="s">
        <v>31</v>
      </c>
      <c r="F42" t="str">
        <f t="shared" ref="F42:G42" si="11">F41-F40</f>
        <v>-0.02912335834</v>
      </c>
      <c r="G42" t="str">
        <f t="shared" si="11"/>
        <v>-0.01160462436</v>
      </c>
    </row>
    <row r="43">
      <c r="E43" s="1" t="s">
        <v>32</v>
      </c>
      <c r="F43" t="str">
        <f t="shared" ref="F43:G43" si="12">F41+F40</f>
        <v>-0.01198639083</v>
      </c>
      <c r="G43" t="str">
        <f t="shared" si="12"/>
        <v>0.001857179011</v>
      </c>
    </row>
    <row r="44">
      <c r="E44" s="1" t="s">
        <v>17</v>
      </c>
      <c r="F44" s="1">
        <v>-0.01</v>
      </c>
      <c r="G44" s="1">
        <v>-0.0075</v>
      </c>
    </row>
    <row r="45">
      <c r="C45" s="1" t="s">
        <v>53</v>
      </c>
    </row>
    <row r="46">
      <c r="C46" s="1" t="s">
        <v>48</v>
      </c>
      <c r="E46" s="1" t="s">
        <v>49</v>
      </c>
    </row>
    <row r="47">
      <c r="C47" s="1" t="s">
        <v>46</v>
      </c>
      <c r="D47" s="1" t="s">
        <v>47</v>
      </c>
      <c r="E47" s="3" t="s">
        <v>46</v>
      </c>
      <c r="F47" s="3" t="s">
        <v>47</v>
      </c>
      <c r="G47" s="1" t="s">
        <v>54</v>
      </c>
      <c r="H47" s="1" t="s">
        <v>55</v>
      </c>
    </row>
    <row r="48">
      <c r="C48" s="1">
        <v>0.1950509461</v>
      </c>
      <c r="D48" s="1">
        <v>0.1018922853</v>
      </c>
      <c r="E48" s="4">
        <v>0.1530612245</v>
      </c>
      <c r="F48" s="4">
        <v>0.04956268222</v>
      </c>
      <c r="G48" t="str">
        <f t="shared" ref="G48:H48" si="13">if(E48&gt;C48,1,0)</f>
        <v>0</v>
      </c>
      <c r="H48" t="str">
        <f t="shared" si="13"/>
        <v>0</v>
      </c>
    </row>
    <row r="49">
      <c r="C49" s="1">
        <v>0.188703466</v>
      </c>
      <c r="D49" s="1">
        <v>0.08985879332</v>
      </c>
      <c r="E49" s="4">
        <v>0.1477707006</v>
      </c>
      <c r="F49" s="4">
        <v>0.1159235669</v>
      </c>
      <c r="G49" t="str">
        <f t="shared" ref="G49:H49" si="14">if(E49&gt;C49,1,0)</f>
        <v>0</v>
      </c>
      <c r="H49" t="str">
        <f t="shared" si="14"/>
        <v>1</v>
      </c>
    </row>
    <row r="50">
      <c r="C50" s="1">
        <v>0.1837183718</v>
      </c>
      <c r="D50" s="1">
        <v>0.104510451</v>
      </c>
      <c r="E50" s="4">
        <v>0.1640271493</v>
      </c>
      <c r="F50" s="4">
        <v>0.08936651584</v>
      </c>
      <c r="G50" t="str">
        <f t="shared" ref="G50:H50" si="15">if(E50&gt;C50,1,0)</f>
        <v>0</v>
      </c>
      <c r="H50" t="str">
        <f t="shared" si="15"/>
        <v>0</v>
      </c>
    </row>
    <row r="51">
      <c r="C51" s="1">
        <v>0.1866028708</v>
      </c>
      <c r="D51" s="1">
        <v>0.1255980861</v>
      </c>
      <c r="E51" s="4">
        <v>0.1668681983</v>
      </c>
      <c r="F51" s="4">
        <v>0.1112454655</v>
      </c>
      <c r="G51" t="str">
        <f t="shared" ref="G51:H51" si="16">if(E51&gt;C51,1,0)</f>
        <v>0</v>
      </c>
      <c r="H51" t="str">
        <f t="shared" si="16"/>
        <v>0</v>
      </c>
    </row>
    <row r="52">
      <c r="C52" s="1">
        <v>0.1947431302</v>
      </c>
      <c r="D52" s="1">
        <v>0.07646356033</v>
      </c>
      <c r="E52" s="4">
        <v>0.1682692308</v>
      </c>
      <c r="F52" s="4">
        <v>0.1129807692</v>
      </c>
      <c r="G52" t="str">
        <f t="shared" ref="G52:H52" si="17">if(E52&gt;C52,1,0)</f>
        <v>0</v>
      </c>
      <c r="H52" t="str">
        <f t="shared" si="17"/>
        <v>1</v>
      </c>
    </row>
    <row r="53">
      <c r="C53" s="1">
        <v>0.1676792224</v>
      </c>
      <c r="D53" s="1">
        <v>0.09963547995</v>
      </c>
      <c r="E53" s="4">
        <v>0.1637055838</v>
      </c>
      <c r="F53" s="4">
        <v>0.07741116751</v>
      </c>
      <c r="G53" t="str">
        <f t="shared" ref="G53:H53" si="18">if(E53&gt;C53,1,0)</f>
        <v>0</v>
      </c>
      <c r="H53" t="str">
        <f t="shared" si="18"/>
        <v>0</v>
      </c>
    </row>
    <row r="54">
      <c r="C54" s="1">
        <v>0.1951871658</v>
      </c>
      <c r="D54" s="1">
        <v>0.1016042781</v>
      </c>
      <c r="E54" s="4">
        <v>0.1628205128</v>
      </c>
      <c r="F54" s="4">
        <v>0.05641025641</v>
      </c>
      <c r="G54" t="str">
        <f t="shared" ref="G54:H54" si="19">if(E54&gt;C54,1,0)</f>
        <v>0</v>
      </c>
      <c r="H54" t="str">
        <f t="shared" si="19"/>
        <v>0</v>
      </c>
    </row>
    <row r="55">
      <c r="C55" s="1">
        <v>0.1740506329</v>
      </c>
      <c r="D55" s="1">
        <v>0.1107594937</v>
      </c>
      <c r="E55" s="4">
        <v>0.1441717791</v>
      </c>
      <c r="F55" s="4">
        <v>0.09509202454</v>
      </c>
      <c r="G55" t="str">
        <f t="shared" ref="G55:H55" si="20">if(E55&gt;C55,1,0)</f>
        <v>0</v>
      </c>
      <c r="H55" t="str">
        <f t="shared" si="20"/>
        <v>0</v>
      </c>
    </row>
    <row r="56">
      <c r="C56" s="1">
        <v>0.1895803184</v>
      </c>
      <c r="D56" s="1">
        <v>0.08683068017</v>
      </c>
      <c r="E56" s="4">
        <v>0.1721664275</v>
      </c>
      <c r="F56" s="4">
        <v>0.1104734577</v>
      </c>
      <c r="G56" t="str">
        <f t="shared" ref="G56:H56" si="21">if(E56&gt;C56,1,0)</f>
        <v>0</v>
      </c>
      <c r="H56" t="str">
        <f t="shared" si="21"/>
        <v>1</v>
      </c>
    </row>
    <row r="57">
      <c r="C57" s="1">
        <v>0.1916376307</v>
      </c>
      <c r="D57" s="1">
        <v>0.112659698</v>
      </c>
      <c r="E57" s="4">
        <v>0.1779069767</v>
      </c>
      <c r="F57" s="4">
        <v>0.1139534884</v>
      </c>
      <c r="G57" t="str">
        <f t="shared" ref="G57:H57" si="22">if(E57&gt;C57,1,0)</f>
        <v>0</v>
      </c>
      <c r="H57" t="str">
        <f t="shared" si="22"/>
        <v>1</v>
      </c>
    </row>
    <row r="58">
      <c r="C58" s="1">
        <v>0.2260668973</v>
      </c>
      <c r="D58" s="1">
        <v>0.1211072664</v>
      </c>
      <c r="E58" s="4">
        <v>0.1655092593</v>
      </c>
      <c r="F58" s="4">
        <v>0.08217592593</v>
      </c>
      <c r="G58" t="str">
        <f t="shared" ref="G58:H58" si="23">if(E58&gt;C58,1,0)</f>
        <v>0</v>
      </c>
      <c r="H58" t="str">
        <f t="shared" si="23"/>
        <v>0</v>
      </c>
    </row>
    <row r="59">
      <c r="C59" s="1">
        <v>0.1933174224</v>
      </c>
      <c r="D59" s="1">
        <v>0.1097852029</v>
      </c>
      <c r="E59" s="4">
        <v>0.1598002497</v>
      </c>
      <c r="F59" s="4">
        <v>0.08739076155</v>
      </c>
      <c r="G59" t="str">
        <f t="shared" ref="G59:H59" si="24">if(E59&gt;C59,1,0)</f>
        <v>0</v>
      </c>
      <c r="H59" t="str">
        <f t="shared" si="24"/>
        <v>0</v>
      </c>
    </row>
    <row r="60">
      <c r="C60" s="1">
        <v>0.1909774436</v>
      </c>
      <c r="D60" s="1">
        <v>0.08421052632</v>
      </c>
      <c r="E60" s="4">
        <v>0.1900311526</v>
      </c>
      <c r="F60" s="4">
        <v>0.1059190031</v>
      </c>
      <c r="G60" t="str">
        <f t="shared" ref="G60:H60" si="25">if(E60&gt;C60,1,0)</f>
        <v>0</v>
      </c>
      <c r="H60" t="str">
        <f t="shared" si="25"/>
        <v>1</v>
      </c>
    </row>
    <row r="61">
      <c r="C61" s="1">
        <v>0.3268945022</v>
      </c>
      <c r="D61" s="1">
        <v>0.1812778603</v>
      </c>
      <c r="E61" s="4">
        <v>0.2783357245</v>
      </c>
      <c r="F61" s="4">
        <v>0.1348637016</v>
      </c>
      <c r="G61" t="str">
        <f t="shared" ref="G61:H61" si="26">if(E61&gt;C61,1,0)</f>
        <v>0</v>
      </c>
      <c r="H61" t="str">
        <f t="shared" si="26"/>
        <v>0</v>
      </c>
    </row>
    <row r="62">
      <c r="C62" s="1">
        <v>0.2547033285</v>
      </c>
      <c r="D62" s="1">
        <v>0.1852387844</v>
      </c>
      <c r="E62" s="4">
        <v>0.1898355755</v>
      </c>
      <c r="F62" s="4">
        <v>0.1210762332</v>
      </c>
      <c r="G62" t="str">
        <f t="shared" ref="G62:H62" si="27">if(E62&gt;C62,1,0)</f>
        <v>0</v>
      </c>
      <c r="H62" t="str">
        <f t="shared" si="27"/>
        <v>0</v>
      </c>
    </row>
    <row r="63">
      <c r="C63" s="1">
        <v>0.2274011299</v>
      </c>
      <c r="D63" s="1">
        <v>0.1468926554</v>
      </c>
      <c r="E63" s="4">
        <v>0.2207792208</v>
      </c>
      <c r="F63" s="4">
        <v>0.1457431457</v>
      </c>
      <c r="G63" t="str">
        <f t="shared" ref="G63:H63" si="28">if(E63&gt;C63,1,0)</f>
        <v>0</v>
      </c>
      <c r="H63" t="str">
        <f t="shared" si="28"/>
        <v>0</v>
      </c>
    </row>
    <row r="64">
      <c r="C64" s="1">
        <v>0.3069828722</v>
      </c>
      <c r="D64" s="1">
        <v>0.163372859</v>
      </c>
      <c r="E64" s="4">
        <v>0.2762645914</v>
      </c>
      <c r="F64" s="4">
        <v>0.1543450065</v>
      </c>
      <c r="G64" t="str">
        <f t="shared" ref="G64:H64" si="29">if(E64&gt;C64,1,0)</f>
        <v>0</v>
      </c>
      <c r="H64" t="str">
        <f t="shared" si="29"/>
        <v>0</v>
      </c>
    </row>
    <row r="65">
      <c r="C65" s="1">
        <v>0.2092391304</v>
      </c>
      <c r="D65" s="1">
        <v>0.1236413043</v>
      </c>
      <c r="E65" s="4">
        <v>0.2201086957</v>
      </c>
      <c r="F65" s="4">
        <v>0.1630434783</v>
      </c>
      <c r="G65" t="str">
        <f t="shared" ref="G65:H65" si="30">if(E65&gt;C65,1,0)</f>
        <v>1</v>
      </c>
      <c r="H65" t="str">
        <f t="shared" si="30"/>
        <v>1</v>
      </c>
    </row>
    <row r="66">
      <c r="C66" s="1">
        <v>0.2652232747</v>
      </c>
      <c r="D66" s="1">
        <v>0.1163734777</v>
      </c>
      <c r="E66" s="4">
        <v>0.2764786795</v>
      </c>
      <c r="F66" s="4">
        <v>0.1320495186</v>
      </c>
      <c r="G66" t="str">
        <f t="shared" ref="G66:H66" si="31">if(E66&gt;C66,1,0)</f>
        <v>1</v>
      </c>
      <c r="H66" t="str">
        <f t="shared" si="31"/>
        <v>1</v>
      </c>
    </row>
    <row r="67">
      <c r="C67" s="1">
        <v>0.227520436</v>
      </c>
      <c r="D67" s="1">
        <v>0.1021798365</v>
      </c>
      <c r="E67" s="4">
        <v>0.2843406593</v>
      </c>
      <c r="F67" s="4">
        <v>0.09203296703</v>
      </c>
      <c r="G67" t="str">
        <f t="shared" ref="G67:H67" si="32">if(E67&gt;C67,1,0)</f>
        <v>1</v>
      </c>
      <c r="H67" t="str">
        <f t="shared" si="32"/>
        <v>0</v>
      </c>
    </row>
    <row r="68">
      <c r="C68" s="1">
        <v>0.2464589235</v>
      </c>
      <c r="D68" s="1">
        <v>0.1430594901</v>
      </c>
      <c r="E68" s="4">
        <v>0.2520775623</v>
      </c>
      <c r="F68" s="4">
        <v>0.1703601108</v>
      </c>
      <c r="G68" t="str">
        <f t="shared" ref="G68:H68" si="33">if(E68&gt;C68,1,0)</f>
        <v>1</v>
      </c>
      <c r="H68" t="str">
        <f t="shared" si="33"/>
        <v>1</v>
      </c>
    </row>
    <row r="69">
      <c r="C69" s="1">
        <v>0.2290748899</v>
      </c>
      <c r="D69" s="1">
        <v>0.1365638767</v>
      </c>
      <c r="E69" s="4">
        <v>0.2043165468</v>
      </c>
      <c r="F69" s="4">
        <v>0.1438848921</v>
      </c>
      <c r="G69" t="str">
        <f t="shared" ref="G69:H69" si="34">if(E69&gt;C69,1,0)</f>
        <v>0</v>
      </c>
      <c r="H69" t="str">
        <f t="shared" si="34"/>
        <v>1</v>
      </c>
    </row>
    <row r="70">
      <c r="C70" s="1">
        <v>0.2972582973</v>
      </c>
      <c r="D70" s="1">
        <v>0.09668109668</v>
      </c>
      <c r="E70" s="4">
        <v>0.2513812155</v>
      </c>
      <c r="F70" s="4">
        <v>0.1422651934</v>
      </c>
      <c r="G70" t="str">
        <f t="shared" ref="G70:H70" si="35">if(E70&gt;C70,1,0)</f>
        <v>0</v>
      </c>
      <c r="H70" t="str">
        <f t="shared" si="35"/>
        <v>1</v>
      </c>
    </row>
    <row r="71">
      <c r="G71" t="str">
        <f t="shared" ref="G71:H71" si="36">sum(G48:G70)</f>
        <v>4</v>
      </c>
      <c r="H71" t="str">
        <f t="shared" si="36"/>
        <v>10</v>
      </c>
    </row>
  </sheetData>
  <drawing r:id="rId1"/>
</worksheet>
</file>