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195" windowWidth="25440" windowHeight="10410"/>
  </bookViews>
  <sheets>
    <sheet name="Port. Ex with Data" sheetId="4" r:id="rId1"/>
  </sheets>
  <externalReferences>
    <externalReference r:id="rId2"/>
  </externalReferences>
  <definedNames>
    <definedName name="Capital_Avail.">'[1]Protrac Capital'!$H$8:$H$12</definedName>
    <definedName name="Capital_Req.">'[1]Protrac Capital'!$G$8:$G$12</definedName>
    <definedName name="Decision">'[1]Protrac Capital'!$C$5:$F$5</definedName>
    <definedName name="sencount" hidden="1">13</definedName>
    <definedName name="sencount1" hidden="1">17</definedName>
    <definedName name="solver_adj" localSheetId="0" hidden="1">'Port. Ex with Data'!$C$32:$K$32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'Port. Ex with Data'!$C$32:$K$32</definedName>
    <definedName name="solver_lhs2" localSheetId="0" hidden="1">'Port. Ex with Data'!$C$32:$K$32</definedName>
    <definedName name="solver_lhs3" localSheetId="0" hidden="1">'Port. Ex with Data'!$K$41</definedName>
    <definedName name="solver_lhs4" localSheetId="0" hidden="1">'Port. Ex with Data'!$K$41</definedName>
    <definedName name="solver_lhs5" localSheetId="0" hidden="1">'Port. Ex with Data'!$L$32</definedName>
    <definedName name="solver_lhs6" localSheetId="0" hidden="1">'Port. Ex with Data'!$L$35</definedName>
    <definedName name="solver_lhs7" localSheetId="0" hidden="1">'Port. Ex with Data'!$L$35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'Port. Ex with Data'!$L$35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3</definedName>
    <definedName name="solver_rhs1" localSheetId="0" hidden="1">'Port. Ex with Data'!$C$34:$K$34</definedName>
    <definedName name="solver_rhs2" localSheetId="0" hidden="1">'Port. Ex with Data'!$C$33:$K$33</definedName>
    <definedName name="solver_rhs3" localSheetId="0" hidden="1">'Port. Ex with Data'!$K$43</definedName>
    <definedName name="solver_rhs4" localSheetId="0" hidden="1">'Port. Ex with Data'!$K$42</definedName>
    <definedName name="solver_rhs5" localSheetId="0" hidden="1">'Port. Ex with Data'!$L$33</definedName>
    <definedName name="solver_rhs6" localSheetId="0" hidden="1">'Port. Ex with Data'!$M$36</definedName>
    <definedName name="solver_rhs7" localSheetId="0" hidden="1">'Port. Ex with Data'!$M$35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PV">'[1]Protrac Capital'!$G$6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K21" i="4"/>
  <c r="J21" i="4"/>
  <c r="J19" i="4"/>
  <c r="K19" i="4"/>
  <c r="I19" i="4"/>
  <c r="I21" i="4"/>
  <c r="I35" i="4"/>
  <c r="D19" i="4"/>
  <c r="E19" i="4"/>
  <c r="F19" i="4"/>
  <c r="G19" i="4"/>
  <c r="H19" i="4"/>
  <c r="C19" i="4"/>
  <c r="D21" i="4"/>
  <c r="E21" i="4"/>
  <c r="F21" i="4"/>
  <c r="G21" i="4"/>
  <c r="H21" i="4"/>
  <c r="C21" i="4"/>
  <c r="E24" i="4"/>
  <c r="F27" i="4"/>
  <c r="F30" i="4"/>
  <c r="K31" i="4"/>
  <c r="J31" i="4"/>
  <c r="I30" i="4"/>
  <c r="J25" i="4"/>
  <c r="J27" i="4"/>
  <c r="K23" i="4"/>
  <c r="K24" i="4"/>
  <c r="K25" i="4"/>
  <c r="K27" i="4"/>
  <c r="K29" i="4"/>
  <c r="K30" i="4"/>
  <c r="K28" i="4"/>
  <c r="K26" i="4"/>
  <c r="J30" i="4"/>
  <c r="J29" i="4"/>
  <c r="J28" i="4"/>
  <c r="J26" i="4"/>
  <c r="J23" i="4"/>
  <c r="J24" i="4"/>
  <c r="I25" i="4"/>
  <c r="C23" i="4"/>
  <c r="I31" i="4"/>
  <c r="D31" i="4"/>
  <c r="E31" i="4"/>
  <c r="F31" i="4"/>
  <c r="G31" i="4"/>
  <c r="H31" i="4"/>
  <c r="C31" i="4"/>
  <c r="H30" i="4"/>
  <c r="E30" i="4"/>
  <c r="D30" i="4"/>
  <c r="G30" i="4"/>
  <c r="C30" i="4"/>
  <c r="H28" i="4"/>
  <c r="H29" i="4"/>
  <c r="D23" i="4"/>
  <c r="E23" i="4"/>
  <c r="F23" i="4"/>
  <c r="G23" i="4"/>
  <c r="H23" i="4"/>
  <c r="I23" i="4"/>
  <c r="D24" i="4"/>
  <c r="F24" i="4"/>
  <c r="G24" i="4"/>
  <c r="H24" i="4"/>
  <c r="I24" i="4"/>
  <c r="D25" i="4"/>
  <c r="E25" i="4"/>
  <c r="F25" i="4"/>
  <c r="G25" i="4"/>
  <c r="H25" i="4"/>
  <c r="D26" i="4"/>
  <c r="E26" i="4"/>
  <c r="F26" i="4"/>
  <c r="G26" i="4"/>
  <c r="H26" i="4"/>
  <c r="I26" i="4"/>
  <c r="D27" i="4"/>
  <c r="E27" i="4"/>
  <c r="G27" i="4"/>
  <c r="H27" i="4"/>
  <c r="I27" i="4"/>
  <c r="D28" i="4"/>
  <c r="E28" i="4"/>
  <c r="F28" i="4"/>
  <c r="G28" i="4"/>
  <c r="I28" i="4"/>
  <c r="D29" i="4"/>
  <c r="E29" i="4"/>
  <c r="F29" i="4"/>
  <c r="G29" i="4"/>
  <c r="I29" i="4"/>
  <c r="C29" i="4"/>
  <c r="C28" i="4"/>
  <c r="C27" i="4"/>
  <c r="C26" i="4"/>
  <c r="C25" i="4"/>
  <c r="C24" i="4"/>
  <c r="K35" i="4"/>
  <c r="C35" i="4"/>
  <c r="D35" i="4"/>
  <c r="E35" i="4"/>
  <c r="F35" i="4"/>
  <c r="G35" i="4"/>
  <c r="H35" i="4"/>
  <c r="J35" i="4"/>
  <c r="L35" i="4"/>
  <c r="L32" i="4"/>
  <c r="M32" i="4"/>
  <c r="K41" i="4"/>
  <c r="M41" i="4"/>
  <c r="L41" i="4"/>
</calcChain>
</file>

<file path=xl/sharedStrings.xml><?xml version="1.0" encoding="utf-8"?>
<sst xmlns="http://schemas.openxmlformats.org/spreadsheetml/2006/main" count="94" uniqueCount="46">
  <si>
    <t>Total</t>
  </si>
  <si>
    <t>Requirements</t>
  </si>
  <si>
    <t>Year</t>
  </si>
  <si>
    <t>Average Return</t>
  </si>
  <si>
    <t>Covariance Matrix</t>
  </si>
  <si>
    <t xml:space="preserve">Portfolio Variance </t>
  </si>
  <si>
    <t>Std Dev.</t>
  </si>
  <si>
    <t>-2 Std Dev.</t>
  </si>
  <si>
    <t>+2 Std Dev.</t>
  </si>
  <si>
    <t>Expected Return</t>
  </si>
  <si>
    <t>Variance</t>
  </si>
  <si>
    <t>2012 (YTD)</t>
  </si>
  <si>
    <t>Growth of 10,000 Portfolio Model</t>
  </si>
  <si>
    <t>Low End</t>
  </si>
  <si>
    <t>High End</t>
  </si>
  <si>
    <t>95% Confidence Level</t>
  </si>
  <si>
    <t>Decision: Weighted Stock %</t>
  </si>
  <si>
    <t>Aggressive</t>
  </si>
  <si>
    <t>Moderate</t>
  </si>
  <si>
    <t>Conservative</t>
  </si>
  <si>
    <t>Std diviation</t>
  </si>
  <si>
    <t>18-20%</t>
  </si>
  <si>
    <t>&lt;7%</t>
  </si>
  <si>
    <t>Expected return</t>
  </si>
  <si>
    <t>6-8%</t>
  </si>
  <si>
    <t>2-4%</t>
  </si>
  <si>
    <t>Row  "C7:K7" Included</t>
  </si>
  <si>
    <t>Risk</t>
  </si>
  <si>
    <t>Return</t>
  </si>
  <si>
    <t>9-16%</t>
  </si>
  <si>
    <t>9-13%</t>
  </si>
  <si>
    <t>Standard Deviation</t>
  </si>
  <si>
    <t xml:space="preserve">Lowest  Possible </t>
  </si>
  <si>
    <t>Best Return for Risk</t>
  </si>
  <si>
    <t>Most Aggressive</t>
  </si>
  <si>
    <t>Most Aggressive W/O going over limit</t>
  </si>
  <si>
    <t xml:space="preserve"> Weighted Stock %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</si>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</sst>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&quot;=&quot;0%"/>
    <numFmt numFmtId="166" formatCode="0.0%"/>
    <numFmt numFmtId="167" formatCode="&quot;&lt;=&quot;0%"/>
    <numFmt numFmtId="168" formatCode="0.00000"/>
    <numFmt numFmtId="169" formatCode="&quot;&gt;=&quot;0.0%"/>
    <numFmt numFmtId="170" formatCode="0.000000000"/>
    <numFmt numFmtId="171" formatCode="0.000%"/>
    <numFmt numFmtId="172" formatCode="&quot;&lt;=&quot;0.00%"/>
    <numFmt numFmtId="173" formatCode="0.00000000000000%"/>
    <numFmt numFmtId="174" formatCode="&quot;&gt;=&quot;0.00%"/>
  </numFmts>
  <fonts count="13" x14ac:knownFonts="1">
    <font>
      <sz val="10"/>
      <name val="MS Sans Serif"/>
    </font>
    <font>
      <sz val="10"/>
      <name val="MS Sans Serif"/>
      <family val="2"/>
    </font>
    <font>
      <sz val="10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13.5"/>
      <name val="MS Sans Serif"/>
      <family val="2"/>
    </font>
    <font>
      <sz val="48"/>
      <name val="Cambria"/>
      <family val="1"/>
      <scheme val="major"/>
    </font>
    <font>
      <sz val="48"/>
      <name val="MS Sans Serif"/>
      <family val="2"/>
    </font>
    <font>
      <sz val="11"/>
      <name val="MS Sans Serif"/>
      <family val="2"/>
    </font>
    <font>
      <b/>
      <sz val="11"/>
      <name val="MS Sans Serif"/>
      <family val="2"/>
    </font>
    <font>
      <sz val="14"/>
      <name val="MS Sans Serif"/>
      <family val="2"/>
    </font>
    <font>
      <b/>
      <sz val="10"/>
      <name val="MS Sans Serif"/>
      <family val="2"/>
    </font>
    <font>
      <b/>
      <sz val="18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3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1D71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9" fontId="1" fillId="0" borderId="0" applyFont="0" applyFill="0" applyBorder="0" applyAlignment="0" applyProtection="0"/>
    <xf numFmtId="0" fontId="2" fillId="2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168" fontId="0" fillId="0" borderId="0" xfId="0" applyNumberFormat="1"/>
    <xf numFmtId="0" fontId="0" fillId="9" borderId="0" xfId="0" applyFill="1"/>
    <xf numFmtId="10" fontId="0" fillId="0" borderId="0" xfId="0" applyNumberFormat="1"/>
    <xf numFmtId="10" fontId="0" fillId="16" borderId="0" xfId="1" applyNumberFormat="1" applyFont="1" applyFill="1" applyBorder="1" applyAlignment="1">
      <alignment horizontal="center"/>
    </xf>
    <xf numFmtId="0" fontId="8" fillId="14" borderId="25" xfId="0" applyFont="1" applyFill="1" applyBorder="1" applyAlignment="1">
      <alignment horizontal="right"/>
    </xf>
    <xf numFmtId="0" fontId="8" fillId="0" borderId="32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1" xfId="0" quotePrefix="1" applyFont="1" applyBorder="1"/>
    <xf numFmtId="0" fontId="9" fillId="0" borderId="33" xfId="0" quotePrefix="1" applyFont="1" applyBorder="1"/>
    <xf numFmtId="0" fontId="9" fillId="0" borderId="20" xfId="0" applyFont="1" applyBorder="1" applyAlignment="1">
      <alignment horizontal="center"/>
    </xf>
    <xf numFmtId="10" fontId="8" fillId="15" borderId="25" xfId="1" applyNumberFormat="1" applyFont="1" applyFill="1" applyBorder="1"/>
    <xf numFmtId="10" fontId="8" fillId="15" borderId="19" xfId="1" applyNumberFormat="1" applyFont="1" applyFill="1" applyBorder="1"/>
    <xf numFmtId="0" fontId="8" fillId="0" borderId="24" xfId="0" applyFont="1" applyBorder="1" applyAlignment="1">
      <alignment horizontal="center" wrapText="1"/>
    </xf>
    <xf numFmtId="10" fontId="8" fillId="0" borderId="25" xfId="1" applyNumberFormat="1" applyFont="1" applyBorder="1"/>
    <xf numFmtId="10" fontId="8" fillId="0" borderId="19" xfId="1" applyNumberFormat="1" applyFont="1" applyBorder="1"/>
    <xf numFmtId="0" fontId="8" fillId="0" borderId="19" xfId="1" applyNumberFormat="1" applyFont="1" applyBorder="1"/>
    <xf numFmtId="10" fontId="8" fillId="0" borderId="31" xfId="1" applyNumberFormat="1" applyFont="1" applyBorder="1"/>
    <xf numFmtId="10" fontId="8" fillId="0" borderId="2" xfId="1" applyNumberFormat="1" applyFont="1" applyBorder="1"/>
    <xf numFmtId="0" fontId="8" fillId="0" borderId="2" xfId="1" applyNumberFormat="1" applyFont="1" applyBorder="1"/>
    <xf numFmtId="0" fontId="8" fillId="14" borderId="19" xfId="0" applyFont="1" applyFill="1" applyBorder="1"/>
    <xf numFmtId="0" fontId="8" fillId="14" borderId="27" xfId="0" applyFont="1" applyFill="1" applyBorder="1"/>
    <xf numFmtId="0" fontId="8" fillId="13" borderId="1" xfId="0" applyNumberFormat="1" applyFont="1" applyFill="1" applyBorder="1"/>
    <xf numFmtId="0" fontId="8" fillId="13" borderId="26" xfId="0" applyNumberFormat="1" applyFont="1" applyFill="1" applyBorder="1"/>
    <xf numFmtId="10" fontId="8" fillId="4" borderId="20" xfId="1" applyNumberFormat="1" applyFont="1" applyFill="1" applyBorder="1" applyAlignment="1">
      <alignment horizontal="center"/>
    </xf>
    <xf numFmtId="10" fontId="8" fillId="4" borderId="21" xfId="1" applyNumberFormat="1" applyFont="1" applyFill="1" applyBorder="1" applyAlignment="1">
      <alignment horizontal="center"/>
    </xf>
    <xf numFmtId="10" fontId="8" fillId="4" borderId="33" xfId="1" applyNumberFormat="1" applyFont="1" applyFill="1" applyBorder="1" applyAlignment="1">
      <alignment horizontal="center"/>
    </xf>
    <xf numFmtId="169" fontId="8" fillId="5" borderId="3" xfId="0" applyNumberFormat="1" applyFont="1" applyFill="1" applyBorder="1" applyAlignment="1">
      <alignment horizontal="right"/>
    </xf>
    <xf numFmtId="167" fontId="8" fillId="5" borderId="23" xfId="0" applyNumberFormat="1" applyFont="1" applyFill="1" applyBorder="1" applyAlignment="1">
      <alignment horizontal="right"/>
    </xf>
    <xf numFmtId="10" fontId="8" fillId="0" borderId="34" xfId="1" applyNumberFormat="1" applyFont="1" applyBorder="1" applyAlignment="1">
      <alignment horizontal="center"/>
    </xf>
    <xf numFmtId="10" fontId="8" fillId="0" borderId="35" xfId="1" applyNumberFormat="1" applyFont="1" applyBorder="1" applyAlignment="1">
      <alignment horizontal="center"/>
    </xf>
    <xf numFmtId="0" fontId="8" fillId="3" borderId="0" xfId="0" applyFont="1" applyFill="1" applyBorder="1"/>
    <xf numFmtId="9" fontId="8" fillId="4" borderId="14" xfId="0" applyNumberFormat="1" applyFont="1" applyFill="1" applyBorder="1" applyAlignment="1">
      <alignment horizontal="right"/>
    </xf>
    <xf numFmtId="164" fontId="8" fillId="6" borderId="17" xfId="0" applyNumberFormat="1" applyFont="1" applyFill="1" applyBorder="1" applyAlignment="1">
      <alignment horizontal="center"/>
    </xf>
    <xf numFmtId="165" fontId="8" fillId="5" borderId="7" xfId="1" applyNumberFormat="1" applyFont="1" applyFill="1" applyBorder="1" applyAlignment="1">
      <alignment horizontal="right"/>
    </xf>
    <xf numFmtId="164" fontId="8" fillId="16" borderId="0" xfId="0" applyNumberFormat="1" applyFont="1" applyFill="1" applyBorder="1" applyAlignment="1">
      <alignment horizontal="center"/>
    </xf>
    <xf numFmtId="0" fontId="8" fillId="16" borderId="0" xfId="0" applyFont="1" applyFill="1" applyBorder="1"/>
    <xf numFmtId="10" fontId="8" fillId="8" borderId="30" xfId="1" applyNumberFormat="1" applyFont="1" applyFill="1" applyBorder="1" applyAlignment="1">
      <alignment horizontal="right"/>
    </xf>
    <xf numFmtId="166" fontId="8" fillId="0" borderId="28" xfId="1" applyNumberFormat="1" applyFont="1" applyBorder="1"/>
    <xf numFmtId="166" fontId="8" fillId="0" borderId="29" xfId="1" applyNumberFormat="1" applyFont="1" applyBorder="1"/>
    <xf numFmtId="166" fontId="8" fillId="16" borderId="0" xfId="1" applyNumberFormat="1" applyFont="1" applyFill="1" applyBorder="1"/>
    <xf numFmtId="0" fontId="8" fillId="16" borderId="0" xfId="0" applyFont="1" applyFill="1" applyBorder="1" applyAlignment="1">
      <alignment horizontal="right"/>
    </xf>
    <xf numFmtId="10" fontId="8" fillId="16" borderId="0" xfId="1" applyNumberFormat="1" applyFont="1" applyFill="1" applyBorder="1" applyAlignment="1">
      <alignment horizontal="center"/>
    </xf>
    <xf numFmtId="10" fontId="8" fillId="16" borderId="0" xfId="1" applyNumberFormat="1" applyFont="1" applyFill="1" applyBorder="1" applyAlignment="1">
      <alignment horizontal="right"/>
    </xf>
    <xf numFmtId="0" fontId="0" fillId="5" borderId="3" xfId="0" applyFont="1" applyFill="1" applyBorder="1" applyAlignment="1">
      <alignment horizontal="center"/>
    </xf>
    <xf numFmtId="170" fontId="8" fillId="13" borderId="26" xfId="0" applyNumberFormat="1" applyFont="1" applyFill="1" applyBorder="1"/>
    <xf numFmtId="170" fontId="8" fillId="13" borderId="1" xfId="0" applyNumberFormat="1" applyFont="1" applyFill="1" applyBorder="1"/>
    <xf numFmtId="0" fontId="0" fillId="16" borderId="0" xfId="0" applyFont="1" applyFill="1" applyBorder="1"/>
    <xf numFmtId="0" fontId="0" fillId="16" borderId="13" xfId="0" applyFont="1" applyFill="1" applyBorder="1"/>
    <xf numFmtId="0" fontId="0" fillId="16" borderId="14" xfId="0" applyFont="1" applyFill="1" applyBorder="1"/>
    <xf numFmtId="0" fontId="0" fillId="16" borderId="15" xfId="0" applyFont="1" applyFill="1" applyBorder="1" applyAlignment="1"/>
    <xf numFmtId="0" fontId="0" fillId="16" borderId="6" xfId="0" applyFont="1" applyFill="1" applyBorder="1"/>
    <xf numFmtId="0" fontId="9" fillId="9" borderId="3" xfId="0" applyFont="1" applyFill="1" applyBorder="1"/>
    <xf numFmtId="0" fontId="8" fillId="0" borderId="3" xfId="0" applyFont="1" applyBorder="1" applyAlignment="1">
      <alignment horizontal="center"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15" xfId="0" applyFont="1" applyFill="1" applyBorder="1"/>
    <xf numFmtId="0" fontId="5" fillId="12" borderId="32" xfId="0" applyFont="1" applyFill="1" applyBorder="1" applyAlignment="1">
      <alignment horizontal="right"/>
    </xf>
    <xf numFmtId="164" fontId="8" fillId="0" borderId="3" xfId="0" applyNumberFormat="1" applyFont="1" applyBorder="1" applyAlignment="1">
      <alignment horizontal="center"/>
    </xf>
    <xf numFmtId="0" fontId="0" fillId="16" borderId="0" xfId="0" applyFont="1" applyFill="1" applyBorder="1" applyAlignment="1">
      <alignment horizontal="right"/>
    </xf>
    <xf numFmtId="10" fontId="0" fillId="16" borderId="0" xfId="1" applyNumberFormat="1" applyFont="1" applyFill="1" applyBorder="1" applyAlignment="1">
      <alignment horizontal="right"/>
    </xf>
    <xf numFmtId="169" fontId="0" fillId="16" borderId="0" xfId="0" applyNumberFormat="1" applyFont="1" applyFill="1" applyBorder="1" applyAlignment="1">
      <alignment horizontal="left"/>
    </xf>
    <xf numFmtId="0" fontId="0" fillId="16" borderId="15" xfId="0" applyFont="1" applyFill="1" applyBorder="1"/>
    <xf numFmtId="0" fontId="0" fillId="16" borderId="16" xfId="0" applyFont="1" applyFill="1" applyBorder="1"/>
    <xf numFmtId="0" fontId="0" fillId="16" borderId="11" xfId="0" applyFont="1" applyFill="1" applyBorder="1"/>
    <xf numFmtId="0" fontId="0" fillId="16" borderId="17" xfId="0" applyFont="1" applyFill="1" applyBorder="1"/>
    <xf numFmtId="0" fontId="0" fillId="16" borderId="12" xfId="0" applyFont="1" applyFill="1" applyBorder="1"/>
    <xf numFmtId="172" fontId="8" fillId="5" borderId="23" xfId="0" applyNumberFormat="1" applyFont="1" applyFill="1" applyBorder="1" applyAlignment="1">
      <alignment horizontal="right"/>
    </xf>
    <xf numFmtId="173" fontId="8" fillId="0" borderId="22" xfId="1" applyNumberFormat="1" applyFont="1" applyBorder="1"/>
    <xf numFmtId="172" fontId="8" fillId="5" borderId="23" xfId="0" applyNumberFormat="1" applyFont="1" applyFill="1" applyBorder="1" applyAlignment="1">
      <alignment horizontal="left"/>
    </xf>
    <xf numFmtId="174" fontId="8" fillId="5" borderId="4" xfId="0" applyNumberFormat="1" applyFont="1" applyFill="1" applyBorder="1" applyAlignment="1">
      <alignment horizontal="left"/>
    </xf>
    <xf numFmtId="0" fontId="8" fillId="10" borderId="19" xfId="0" applyFont="1" applyFill="1" applyBorder="1" applyAlignment="1">
      <alignment horizontal="right"/>
    </xf>
    <xf numFmtId="164" fontId="8" fillId="7" borderId="19" xfId="1" applyNumberFormat="1" applyFont="1" applyFill="1" applyBorder="1" applyAlignment="1">
      <alignment vertical="center"/>
    </xf>
    <xf numFmtId="0" fontId="8" fillId="10" borderId="19" xfId="0" applyFont="1" applyFill="1" applyBorder="1" applyAlignment="1">
      <alignment horizontal="right" vertical="center"/>
    </xf>
    <xf numFmtId="10" fontId="8" fillId="7" borderId="19" xfId="1" applyNumberFormat="1" applyFont="1" applyFill="1" applyBorder="1" applyAlignment="1">
      <alignment vertical="center"/>
    </xf>
    <xf numFmtId="9" fontId="8" fillId="7" borderId="19" xfId="1" applyFont="1" applyFill="1" applyBorder="1" applyAlignment="1">
      <alignment vertical="center"/>
    </xf>
    <xf numFmtId="174" fontId="8" fillId="5" borderId="3" xfId="0" applyNumberFormat="1" applyFont="1" applyFill="1" applyBorder="1" applyAlignment="1">
      <alignment horizontal="right"/>
    </xf>
    <xf numFmtId="10" fontId="0" fillId="0" borderId="19" xfId="1" applyNumberFormat="1" applyFont="1" applyBorder="1"/>
    <xf numFmtId="0" fontId="0" fillId="0" borderId="19" xfId="0" applyBorder="1"/>
    <xf numFmtId="171" fontId="0" fillId="0" borderId="19" xfId="1" applyNumberFormat="1" applyFont="1" applyBorder="1"/>
    <xf numFmtId="10" fontId="0" fillId="0" borderId="19" xfId="1" applyNumberFormat="1" applyFont="1" applyBorder="1" applyAlignment="1">
      <alignment horizontal="center"/>
    </xf>
    <xf numFmtId="0" fontId="0" fillId="0" borderId="19" xfId="0" applyBorder="1" applyAlignment="1">
      <alignment horizontal="right"/>
    </xf>
    <xf numFmtId="10" fontId="0" fillId="0" borderId="19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16" fontId="0" fillId="0" borderId="19" xfId="0" applyNumberFormat="1" applyBorder="1" applyAlignment="1">
      <alignment horizontal="center"/>
    </xf>
    <xf numFmtId="10" fontId="0" fillId="15" borderId="19" xfId="1" applyNumberFormat="1" applyFont="1" applyFill="1" applyBorder="1"/>
    <xf numFmtId="171" fontId="0" fillId="15" borderId="19" xfId="1" applyNumberFormat="1" applyFont="1" applyFill="1" applyBorder="1"/>
    <xf numFmtId="0" fontId="0" fillId="15" borderId="19" xfId="0" applyFill="1" applyBorder="1"/>
    <xf numFmtId="10" fontId="0" fillId="4" borderId="19" xfId="1" applyNumberFormat="1" applyFont="1" applyFill="1" applyBorder="1" applyAlignment="1">
      <alignment horizontal="center"/>
    </xf>
    <xf numFmtId="10" fontId="1" fillId="0" borderId="19" xfId="1" applyNumberFormat="1" applyFont="1" applyBorder="1" applyAlignment="1">
      <alignment horizontal="right"/>
    </xf>
    <xf numFmtId="0" fontId="1" fillId="0" borderId="19" xfId="0" applyFont="1" applyBorder="1"/>
    <xf numFmtId="10" fontId="11" fillId="16" borderId="0" xfId="0" applyNumberFormat="1" applyFont="1" applyFill="1" applyBorder="1" applyAlignment="1">
      <alignment horizontal="center"/>
    </xf>
    <xf numFmtId="10" fontId="0" fillId="16" borderId="0" xfId="0" applyNumberFormat="1" applyFill="1" applyBorder="1" applyAlignment="1">
      <alignment horizontal="center"/>
    </xf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6" borderId="0" xfId="0" applyFill="1" applyBorder="1"/>
    <xf numFmtId="0" fontId="0" fillId="16" borderId="6" xfId="0" applyFill="1" applyBorder="1"/>
    <xf numFmtId="9" fontId="0" fillId="16" borderId="0" xfId="0" applyNumberFormat="1" applyFill="1" applyBorder="1" applyAlignment="1">
      <alignment horizontal="center"/>
    </xf>
    <xf numFmtId="10" fontId="0" fillId="16" borderId="0" xfId="1" applyNumberFormat="1" applyFont="1" applyFill="1" applyBorder="1"/>
    <xf numFmtId="16" fontId="0" fillId="16" borderId="0" xfId="0" applyNumberFormat="1" applyFill="1" applyBorder="1" applyAlignment="1">
      <alignment horizontal="center"/>
    </xf>
    <xf numFmtId="171" fontId="0" fillId="16" borderId="0" xfId="1" applyNumberFormat="1" applyFont="1" applyFill="1" applyBorder="1"/>
    <xf numFmtId="0" fontId="0" fillId="16" borderId="16" xfId="0" applyFill="1" applyBorder="1"/>
    <xf numFmtId="0" fontId="0" fillId="16" borderId="11" xfId="0" applyFill="1" applyBorder="1"/>
    <xf numFmtId="0" fontId="0" fillId="16" borderId="17" xfId="0" applyFill="1" applyBorder="1"/>
    <xf numFmtId="0" fontId="8" fillId="9" borderId="19" xfId="0" applyFont="1" applyFill="1" applyBorder="1" applyAlignment="1">
      <alignment horizontal="left"/>
    </xf>
    <xf numFmtId="0" fontId="8" fillId="16" borderId="0" xfId="0" applyFont="1" applyFill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9" borderId="36" xfId="0" applyFont="1" applyFill="1" applyBorder="1" applyAlignment="1">
      <alignment horizontal="left"/>
    </xf>
    <xf numFmtId="10" fontId="0" fillId="15" borderId="37" xfId="1" applyNumberFormat="1" applyFont="1" applyFill="1" applyBorder="1"/>
    <xf numFmtId="9" fontId="0" fillId="4" borderId="19" xfId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0" fontId="0" fillId="4" borderId="37" xfId="1" applyNumberFormat="1" applyFont="1" applyFill="1" applyBorder="1" applyAlignment="1">
      <alignment horizontal="center"/>
    </xf>
    <xf numFmtId="10" fontId="0" fillId="4" borderId="36" xfId="1" applyNumberFormat="1" applyFon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 wrapText="1"/>
    </xf>
    <xf numFmtId="0" fontId="1" fillId="0" borderId="37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9" fillId="9" borderId="36" xfId="0" applyFont="1" applyFill="1" applyBorder="1" applyAlignment="1">
      <alignment horizontal="center" wrapText="1"/>
    </xf>
    <xf numFmtId="0" fontId="11" fillId="9" borderId="36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0" borderId="19" xfId="0" applyFont="1" applyBorder="1" applyAlignment="1">
      <alignment horizontal="center"/>
    </xf>
    <xf numFmtId="0" fontId="10" fillId="0" borderId="8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5" fillId="16" borderId="0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10" fontId="12" fillId="0" borderId="19" xfId="0" applyNumberFormat="1" applyFont="1" applyBorder="1" applyAlignment="1">
      <alignment horizontal="center"/>
    </xf>
    <xf numFmtId="10" fontId="12" fillId="0" borderId="19" xfId="1" applyNumberFormat="1" applyFont="1" applyBorder="1" applyAlignment="1">
      <alignment horizontal="center"/>
    </xf>
  </cellXfs>
  <cellStyles count="8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Percent" xfId="1" builtinId="5"/>
    <cellStyle name="Shaded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Moderate: Risk vs. Return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'Port. Ex with Data'!$C$60</c:f>
              <c:strCache>
                <c:ptCount val="1"/>
                <c:pt idx="0">
                  <c:v>Risk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'Port. Ex with Data'!$B$61:$B$70</c:f>
              <c:numCache>
                <c:formatCode>0.000%</c:formatCode>
                <c:ptCount val="10"/>
                <c:pt idx="0">
                  <c:v>7.2900000000000006E-2</c:v>
                </c:pt>
                <c:pt idx="1">
                  <c:v>7.3099999999999998E-2</c:v>
                </c:pt>
                <c:pt idx="2">
                  <c:v>7.4700000000000003E-2</c:v>
                </c:pt>
                <c:pt idx="3">
                  <c:v>7.8E-2</c:v>
                </c:pt>
                <c:pt idx="4">
                  <c:v>7.9399999999999998E-2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</c:numCache>
            </c:numRef>
          </c:xVal>
          <c:yVal>
            <c:numRef>
              <c:f>'Port. Ex with Data'!$C$61:$C$70</c:f>
              <c:numCache>
                <c:formatCode>0.000%</c:formatCode>
                <c:ptCount val="10"/>
                <c:pt idx="0">
                  <c:v>0.15604246814949599</c:v>
                </c:pt>
                <c:pt idx="1">
                  <c:v>0.156043468003084</c:v>
                </c:pt>
                <c:pt idx="2">
                  <c:v>0.15609999999999999</c:v>
                </c:pt>
                <c:pt idx="3">
                  <c:v>0.1565</c:v>
                </c:pt>
                <c:pt idx="4">
                  <c:v>0.15679999999999999</c:v>
                </c:pt>
                <c:pt idx="5">
                  <c:v>0.15694386774140001</c:v>
                </c:pt>
                <c:pt idx="6">
                  <c:v>0.157</c:v>
                </c:pt>
                <c:pt idx="7">
                  <c:v>0.158</c:v>
                </c:pt>
                <c:pt idx="8">
                  <c:v>0.159</c:v>
                </c:pt>
                <c:pt idx="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81472"/>
        <c:axId val="355483008"/>
      </c:scatterChart>
      <c:valAx>
        <c:axId val="355481472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355483008"/>
        <c:crosses val="autoZero"/>
        <c:crossBetween val="midCat"/>
      </c:valAx>
      <c:valAx>
        <c:axId val="35548300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35548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Aggressive: Risk vs. Return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'Port. Ex with Data'!$C$77</c:f>
              <c:strCache>
                <c:ptCount val="1"/>
                <c:pt idx="0">
                  <c:v>Risk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'Port. Ex with Data'!$B$78:$B$87</c:f>
              <c:numCache>
                <c:formatCode>0.00%</c:formatCode>
                <c:ptCount val="10"/>
                <c:pt idx="0">
                  <c:v>0.09</c:v>
                </c:pt>
                <c:pt idx="1">
                  <c:v>9.5000000000000001E-2</c:v>
                </c:pt>
                <c:pt idx="2">
                  <c:v>9.6299999999999997E-2</c:v>
                </c:pt>
                <c:pt idx="3">
                  <c:v>9.7500000000000003E-2</c:v>
                </c:pt>
                <c:pt idx="4">
                  <c:v>0.1</c:v>
                </c:pt>
                <c:pt idx="5">
                  <c:v>0.10050000000000001</c:v>
                </c:pt>
                <c:pt idx="6">
                  <c:v>0.10150000000000001</c:v>
                </c:pt>
                <c:pt idx="7">
                  <c:v>0.10249999999999999</c:v>
                </c:pt>
                <c:pt idx="8">
                  <c:v>0.1036</c:v>
                </c:pt>
                <c:pt idx="9">
                  <c:v>0.1046</c:v>
                </c:pt>
              </c:numCache>
            </c:numRef>
          </c:xVal>
          <c:yVal>
            <c:numRef>
              <c:f>'Port. Ex with Data'!$C$78:$C$87</c:f>
              <c:numCache>
                <c:formatCode>0.00%</c:formatCode>
                <c:ptCount val="10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0.18279999999999999</c:v>
                </c:pt>
                <c:pt idx="4">
                  <c:v>0.18890000000000001</c:v>
                </c:pt>
                <c:pt idx="5">
                  <c:v>0.19</c:v>
                </c:pt>
                <c:pt idx="6">
                  <c:v>0.1925</c:v>
                </c:pt>
                <c:pt idx="7">
                  <c:v>0.19500000000000001</c:v>
                </c:pt>
                <c:pt idx="8">
                  <c:v>0.19750000000000001</c:v>
                </c:pt>
                <c:pt idx="9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16800"/>
        <c:axId val="355518336"/>
      </c:scatterChart>
      <c:valAx>
        <c:axId val="355516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55518336"/>
        <c:crosses val="autoZero"/>
        <c:crossBetween val="midCat"/>
      </c:valAx>
      <c:valAx>
        <c:axId val="355518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551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1083469</xdr:colOff>
      <xdr:row>53</xdr:row>
      <xdr:rowOff>35718</xdr:rowOff>
    </xdr:from>
    <xdr:to>
      <xdr:col>13</xdr:col>
      <xdr:colOff>23813</xdr:colOff>
      <xdr:row>69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988220</xdr:colOff>
      <xdr:row>72</xdr:row>
      <xdr:rowOff>107156</xdr:rowOff>
    </xdr:from>
    <xdr:to>
      <xdr:col>12</xdr:col>
      <xdr:colOff>1512094</xdr:colOff>
      <xdr:row>89</xdr:row>
      <xdr:rowOff>59532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%20Fall%20Class%20Documents/Weatherford/Project/Final/Chapter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rac Capital"/>
      <sheetName val="Steco Model"/>
    </sheetNames>
    <sheetDataSet>
      <sheetData sheetId="0">
        <row r="5">
          <cell r="C5">
            <v>0.99999999999302636</v>
          </cell>
          <cell r="D5">
            <v>1</v>
          </cell>
          <cell r="E5">
            <v>0.99999999999871236</v>
          </cell>
          <cell r="F5">
            <v>0</v>
          </cell>
        </row>
        <row r="6">
          <cell r="G6">
            <v>1899.9999999961806</v>
          </cell>
        </row>
        <row r="8">
          <cell r="G8">
            <v>499.99999999917389</v>
          </cell>
          <cell r="H8">
            <v>500</v>
          </cell>
        </row>
        <row r="9">
          <cell r="G9">
            <v>449.99999999939382</v>
          </cell>
          <cell r="H9">
            <v>450</v>
          </cell>
        </row>
        <row r="10">
          <cell r="G10">
            <v>569.99999999825764</v>
          </cell>
          <cell r="H10">
            <v>700</v>
          </cell>
        </row>
        <row r="11">
          <cell r="G11">
            <v>399.99999999904514</v>
          </cell>
          <cell r="H11">
            <v>400</v>
          </cell>
        </row>
        <row r="12">
          <cell r="G12">
            <v>199.99999999987125</v>
          </cell>
          <cell r="H12">
            <v>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zoomScale="80" zoomScaleNormal="80" zoomScalePageLayoutView="95" workbookViewId="0">
      <selection activeCell="F92" sqref="F92"/>
    </sheetView>
  </sheetViews>
  <sheetFormatPr defaultColWidth="8.7109375" defaultRowHeight="12.75" x14ac:dyDescent="0.2"/>
  <cols>
    <col min="1" max="1" width="1.42578125" customWidth="1"/>
    <col min="2" max="2" width="29" customWidth="1"/>
    <col min="3" max="3" width="22.42578125" customWidth="1"/>
    <col min="4" max="4" width="19.28515625" bestFit="1" customWidth="1"/>
    <col min="5" max="5" width="22.140625" customWidth="1"/>
    <col min="6" max="6" width="21.7109375" customWidth="1"/>
    <col min="7" max="7" width="20.28515625" customWidth="1"/>
    <col min="8" max="8" width="23.42578125" customWidth="1"/>
    <col min="9" max="9" width="26.28515625" customWidth="1"/>
    <col min="10" max="10" width="23.140625" customWidth="1"/>
    <col min="11" max="11" width="24.7109375" customWidth="1"/>
    <col min="12" max="12" width="20.140625" customWidth="1"/>
    <col min="13" max="13" width="23.5703125" customWidth="1"/>
    <col min="14" max="14" width="12.85546875" customWidth="1"/>
    <col min="15" max="15" width="19.85546875" customWidth="1"/>
    <col min="16" max="16" width="20.85546875" customWidth="1"/>
    <col min="17" max="17" width="19" customWidth="1"/>
    <col min="18" max="18" width="5.7109375" customWidth="1"/>
    <col min="19" max="19" width="9.42578125" bestFit="1" customWidth="1"/>
  </cols>
  <sheetData>
    <row r="1" spans="1:14" ht="13.5" thickBot="1" x14ac:dyDescent="0.25">
      <c r="A1" s="68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 spans="1:14" x14ac:dyDescent="0.2">
      <c r="A2" s="52"/>
      <c r="B2" s="49"/>
      <c r="C2" s="130" t="s">
        <v>12</v>
      </c>
      <c r="D2" s="131"/>
      <c r="E2" s="131"/>
      <c r="F2" s="131"/>
      <c r="G2" s="131"/>
      <c r="H2" s="131"/>
      <c r="I2" s="131"/>
      <c r="J2" s="131"/>
      <c r="K2" s="131"/>
      <c r="L2" s="132"/>
      <c r="M2" s="49"/>
      <c r="N2" s="53"/>
    </row>
    <row r="3" spans="1:14" x14ac:dyDescent="0.2">
      <c r="A3" s="52"/>
      <c r="B3" s="49"/>
      <c r="C3" s="133"/>
      <c r="D3" s="134"/>
      <c r="E3" s="134"/>
      <c r="F3" s="134"/>
      <c r="G3" s="134"/>
      <c r="H3" s="134"/>
      <c r="I3" s="134"/>
      <c r="J3" s="134"/>
      <c r="K3" s="134"/>
      <c r="L3" s="135"/>
      <c r="M3" s="49"/>
      <c r="N3" s="53"/>
    </row>
    <row r="4" spans="1:14" ht="12.75" customHeight="1" x14ac:dyDescent="0.2">
      <c r="A4" s="52"/>
      <c r="B4" s="129"/>
      <c r="C4" s="133"/>
      <c r="D4" s="134"/>
      <c r="E4" s="134"/>
      <c r="F4" s="134"/>
      <c r="G4" s="134"/>
      <c r="H4" s="134"/>
      <c r="I4" s="134"/>
      <c r="J4" s="134"/>
      <c r="K4" s="134"/>
      <c r="L4" s="135"/>
      <c r="M4" s="49"/>
      <c r="N4" s="53"/>
    </row>
    <row r="5" spans="1:14" ht="13.5" thickBot="1" x14ac:dyDescent="0.25">
      <c r="A5" s="52"/>
      <c r="B5" s="129"/>
      <c r="C5" s="136"/>
      <c r="D5" s="137"/>
      <c r="E5" s="137"/>
      <c r="F5" s="137"/>
      <c r="G5" s="137"/>
      <c r="H5" s="137"/>
      <c r="I5" s="137"/>
      <c r="J5" s="137"/>
      <c r="K5" s="137"/>
      <c r="L5" s="138"/>
      <c r="M5" s="49"/>
      <c r="N5" s="53"/>
    </row>
    <row r="6" spans="1:14" ht="12" customHeight="1" thickBot="1" x14ac:dyDescent="0.25">
      <c r="A6" s="52"/>
      <c r="B6" s="129"/>
      <c r="C6" s="139"/>
      <c r="D6" s="140"/>
      <c r="E6" s="140"/>
      <c r="F6" s="140"/>
      <c r="G6" s="140"/>
      <c r="H6" s="140"/>
      <c r="I6" s="140"/>
      <c r="J6" s="140"/>
      <c r="K6" s="140"/>
      <c r="L6" s="141"/>
      <c r="M6" s="49"/>
      <c r="N6" s="53"/>
    </row>
    <row r="7" spans="1:14" ht="13.5" thickBot="1" x14ac:dyDescent="0.25">
      <c r="A7" s="52"/>
      <c r="B7" s="129"/>
      <c r="C7" s="54" t="s">
        <v>37</v>
      </c>
      <c r="D7" s="54" t="s">
        <v>38</v>
      </c>
      <c r="E7" s="54" t="s">
        <v>39</v>
      </c>
      <c r="F7" s="54" t="s">
        <v>40</v>
      </c>
      <c r="G7" s="54" t="s">
        <v>41</v>
      </c>
      <c r="H7" s="54" t="s">
        <v>42</v>
      </c>
      <c r="I7" s="54" t="s">
        <v>43</v>
      </c>
      <c r="J7" s="54" t="s">
        <v>44</v>
      </c>
      <c r="K7" s="54" t="s">
        <v>45</v>
      </c>
      <c r="L7" s="55" t="s">
        <v>2</v>
      </c>
      <c r="M7" s="56"/>
      <c r="N7" s="57"/>
    </row>
    <row r="8" spans="1:14" ht="13.5" thickBot="1" x14ac:dyDescent="0.25">
      <c r="A8" s="58"/>
      <c r="B8" s="46" t="s">
        <v>26</v>
      </c>
      <c r="C8" s="13">
        <v>0.1125</v>
      </c>
      <c r="D8" s="14">
        <v>9.5000000000000001E-2</v>
      </c>
      <c r="E8" s="14">
        <v>0.13650000000000001</v>
      </c>
      <c r="F8" s="14">
        <v>9.1300000000000006E-2</v>
      </c>
      <c r="G8" s="14">
        <v>8.1100000000000005E-2</v>
      </c>
      <c r="H8" s="14">
        <v>0.14149999999999999</v>
      </c>
      <c r="I8" s="14">
        <v>0.12509999999999999</v>
      </c>
      <c r="J8" s="14">
        <v>0.17019999999999999</v>
      </c>
      <c r="K8" s="14">
        <v>0.1047</v>
      </c>
      <c r="L8" s="15" t="s">
        <v>11</v>
      </c>
      <c r="M8" s="56"/>
      <c r="N8" s="57"/>
    </row>
    <row r="9" spans="1:14" x14ac:dyDescent="0.2">
      <c r="A9" s="58"/>
      <c r="B9" s="56"/>
      <c r="C9" s="16">
        <v>5.9200000000000003E-2</v>
      </c>
      <c r="D9" s="17">
        <v>-1.21E-2</v>
      </c>
      <c r="E9" s="17">
        <v>-5.9999999999999995E-4</v>
      </c>
      <c r="F9" s="17">
        <v>2.9000000000000001E-2</v>
      </c>
      <c r="G9" s="17">
        <v>2.8899999999999999E-2</v>
      </c>
      <c r="H9" s="17">
        <v>1.9699999999999999E-2</v>
      </c>
      <c r="I9" s="17">
        <v>0.106</v>
      </c>
      <c r="J9" s="17">
        <v>4.2900000000000001E-2</v>
      </c>
      <c r="K9" s="17">
        <v>2.5999999999999999E-2</v>
      </c>
      <c r="L9" s="15">
        <v>2011</v>
      </c>
      <c r="M9" s="56"/>
      <c r="N9" s="57"/>
    </row>
    <row r="10" spans="1:14" x14ac:dyDescent="0.2">
      <c r="A10" s="58"/>
      <c r="B10" s="56"/>
      <c r="C10" s="16">
        <v>0.1326</v>
      </c>
      <c r="D10" s="17">
        <v>0.28060000000000002</v>
      </c>
      <c r="E10" s="17">
        <v>0.28920000000000001</v>
      </c>
      <c r="F10" s="17">
        <v>0.2263</v>
      </c>
      <c r="G10" s="17">
        <v>0.2969</v>
      </c>
      <c r="H10" s="17">
        <v>0.14910000000000001</v>
      </c>
      <c r="I10" s="17">
        <v>0.14879999999999999</v>
      </c>
      <c r="J10" s="17">
        <v>0.12640000000000001</v>
      </c>
      <c r="K10" s="17">
        <v>0.314</v>
      </c>
      <c r="L10" s="15">
        <v>2010</v>
      </c>
      <c r="M10" s="56"/>
      <c r="N10" s="57"/>
    </row>
    <row r="11" spans="1:14" x14ac:dyDescent="0.2">
      <c r="A11" s="58"/>
      <c r="B11" s="56"/>
      <c r="C11" s="16">
        <v>0.2218</v>
      </c>
      <c r="D11" s="17">
        <v>0.45440000000000003</v>
      </c>
      <c r="E11" s="17">
        <v>0.4874</v>
      </c>
      <c r="F11" s="17">
        <v>0.34810000000000002</v>
      </c>
      <c r="G11" s="17">
        <v>0.35170000000000001</v>
      </c>
      <c r="H11" s="17">
        <v>0.26490000000000002</v>
      </c>
      <c r="I11" s="17">
        <v>0.17100000000000001</v>
      </c>
      <c r="J11" s="17">
        <v>0.4501</v>
      </c>
      <c r="K11" s="17">
        <v>0.49990000000000001</v>
      </c>
      <c r="L11" s="15">
        <v>2009</v>
      </c>
      <c r="M11" s="56"/>
      <c r="N11" s="57"/>
    </row>
    <row r="12" spans="1:14" x14ac:dyDescent="0.2">
      <c r="A12" s="58"/>
      <c r="B12" s="56"/>
      <c r="C12" s="16">
        <v>-0.32569999999999999</v>
      </c>
      <c r="D12" s="17">
        <v>-0.39689999999999998</v>
      </c>
      <c r="E12" s="17">
        <v>-0.41660000000000003</v>
      </c>
      <c r="F12" s="17">
        <v>-0.39560000000000001</v>
      </c>
      <c r="G12" s="17">
        <v>-0.36070000000000002</v>
      </c>
      <c r="H12" s="17">
        <v>-0.37019999999999997</v>
      </c>
      <c r="I12" s="17">
        <v>-0.3095</v>
      </c>
      <c r="J12" s="17">
        <v>-0.34449999999999997</v>
      </c>
      <c r="K12" s="17">
        <v>-0.40529999999999999</v>
      </c>
      <c r="L12" s="15">
        <v>2008</v>
      </c>
      <c r="M12" s="56"/>
      <c r="N12" s="57"/>
    </row>
    <row r="13" spans="1:14" x14ac:dyDescent="0.2">
      <c r="A13" s="58"/>
      <c r="B13" s="56"/>
      <c r="C13" s="16">
        <v>0.14779999999999999</v>
      </c>
      <c r="D13" s="17">
        <v>0.17649999999999999</v>
      </c>
      <c r="E13" s="17">
        <v>8.3599999999999994E-2</v>
      </c>
      <c r="F13" s="17">
        <v>0.23699999999999999</v>
      </c>
      <c r="G13" s="17">
        <v>0.15659999999999999</v>
      </c>
      <c r="H13" s="17">
        <v>5.3900000000000003E-2</v>
      </c>
      <c r="I13" s="17">
        <v>4.8599999999999997E-2</v>
      </c>
      <c r="J13" s="17">
        <v>4.1300000000000003E-2</v>
      </c>
      <c r="K13" s="17">
        <v>0.2069</v>
      </c>
      <c r="L13" s="15">
        <v>2007</v>
      </c>
      <c r="M13" s="56"/>
      <c r="N13" s="57"/>
    </row>
    <row r="14" spans="1:14" x14ac:dyDescent="0.2">
      <c r="A14" s="58"/>
      <c r="B14" s="56"/>
      <c r="C14" s="16">
        <v>0.1925</v>
      </c>
      <c r="D14" s="17">
        <v>6.7900000000000002E-2</v>
      </c>
      <c r="E14" s="17">
        <v>8.4000000000000005E-2</v>
      </c>
      <c r="F14" s="17">
        <v>6.2100000000000002E-2</v>
      </c>
      <c r="G14" s="17">
        <v>3.6799999999999999E-2</v>
      </c>
      <c r="H14" s="17">
        <v>0.15640000000000001</v>
      </c>
      <c r="I14" s="17">
        <v>0.20619999999999999</v>
      </c>
      <c r="J14" s="17">
        <v>1.8800000000000001E-2</v>
      </c>
      <c r="K14" s="17">
        <v>0.1585</v>
      </c>
      <c r="L14" s="15">
        <v>2006</v>
      </c>
      <c r="M14" s="56"/>
      <c r="N14" s="57"/>
    </row>
    <row r="15" spans="1:14" x14ac:dyDescent="0.2">
      <c r="A15" s="58"/>
      <c r="B15" s="56"/>
      <c r="C15" s="16">
        <v>0.1265</v>
      </c>
      <c r="D15" s="17">
        <v>0.1482</v>
      </c>
      <c r="E15" s="17">
        <v>5.1400000000000001E-2</v>
      </c>
      <c r="F15" s="17">
        <v>4.9000000000000002E-2</v>
      </c>
      <c r="G15" s="17">
        <v>0.1431</v>
      </c>
      <c r="H15" s="17">
        <v>4.7699999999999999E-2</v>
      </c>
      <c r="I15" s="17">
        <v>4.3700000000000003E-2</v>
      </c>
      <c r="J15" s="17">
        <v>2.64E-2</v>
      </c>
      <c r="K15" s="18"/>
      <c r="L15" s="15">
        <v>2005</v>
      </c>
      <c r="M15" s="56"/>
      <c r="N15" s="57"/>
    </row>
    <row r="16" spans="1:14" x14ac:dyDescent="0.2">
      <c r="A16" s="58"/>
      <c r="B16" s="56"/>
      <c r="C16" s="16">
        <v>0.15210000000000001</v>
      </c>
      <c r="D16" s="17">
        <v>0.18390000000000001</v>
      </c>
      <c r="E16" s="17">
        <v>0.1336</v>
      </c>
      <c r="F16" s="17">
        <v>7.0199999999999999E-2</v>
      </c>
      <c r="G16" s="17">
        <v>0.19620000000000001</v>
      </c>
      <c r="H16" s="17">
        <v>0.1074</v>
      </c>
      <c r="I16" s="17">
        <v>0.13569999999999999</v>
      </c>
      <c r="J16" s="17">
        <v>8.9399999999999993E-2</v>
      </c>
      <c r="K16" s="18"/>
      <c r="L16" s="15">
        <v>2004</v>
      </c>
      <c r="M16" s="56"/>
      <c r="N16" s="57"/>
    </row>
    <row r="17" spans="1:15" x14ac:dyDescent="0.2">
      <c r="A17" s="58"/>
      <c r="B17" s="56"/>
      <c r="C17" s="16">
        <v>0.26229999999999998</v>
      </c>
      <c r="D17" s="17">
        <v>0.3821</v>
      </c>
      <c r="E17" s="17">
        <v>0.37430000000000002</v>
      </c>
      <c r="F17" s="17">
        <v>0.27279999999999999</v>
      </c>
      <c r="G17" s="17">
        <v>0.249</v>
      </c>
      <c r="H17" s="17">
        <v>0.28499999999999998</v>
      </c>
      <c r="I17" s="17">
        <v>0.25140000000000001</v>
      </c>
      <c r="J17" s="17">
        <v>0.19769999999999999</v>
      </c>
      <c r="K17" s="18"/>
      <c r="L17" s="15">
        <v>2003</v>
      </c>
      <c r="M17" s="56"/>
      <c r="N17" s="57"/>
    </row>
    <row r="18" spans="1:15" x14ac:dyDescent="0.2">
      <c r="A18" s="58"/>
      <c r="B18" s="56"/>
      <c r="C18" s="19">
        <v>-0.11269999999999999</v>
      </c>
      <c r="D18" s="20">
        <v>-0.2122</v>
      </c>
      <c r="E18" s="20">
        <v>-0.2339</v>
      </c>
      <c r="F18" s="20">
        <v>-0.2838</v>
      </c>
      <c r="G18" s="20">
        <v>-0.156</v>
      </c>
      <c r="H18" s="20">
        <v>-0.2215</v>
      </c>
      <c r="I18" s="20">
        <v>-0.1565</v>
      </c>
      <c r="J18" s="21"/>
      <c r="K18" s="21"/>
      <c r="L18" s="15">
        <v>2002</v>
      </c>
      <c r="M18" s="56"/>
      <c r="N18" s="57"/>
    </row>
    <row r="19" spans="1:15" ht="15.95" customHeight="1" x14ac:dyDescent="0.2">
      <c r="A19" s="58"/>
      <c r="B19" s="73" t="s">
        <v>10</v>
      </c>
      <c r="C19" s="74">
        <f t="shared" ref="C19:I19" si="0">VAR(C8:C18)</f>
        <v>2.8321723636363639E-2</v>
      </c>
      <c r="D19" s="74">
        <f t="shared" si="0"/>
        <v>6.1059812181818177E-2</v>
      </c>
      <c r="E19" s="74">
        <f t="shared" si="0"/>
        <v>6.5382704E-2</v>
      </c>
      <c r="F19" s="74">
        <f t="shared" si="0"/>
        <v>5.1501435636363634E-2</v>
      </c>
      <c r="G19" s="74">
        <f t="shared" si="0"/>
        <v>4.2529562727272728E-2</v>
      </c>
      <c r="H19" s="74">
        <f t="shared" si="0"/>
        <v>3.8479474181818171E-2</v>
      </c>
      <c r="I19" s="74">
        <f t="shared" si="0"/>
        <v>2.729874672727272E-2</v>
      </c>
      <c r="J19" s="74">
        <f>VAR(J8:J17)</f>
        <v>3.8984715666666649E-2</v>
      </c>
      <c r="K19" s="74">
        <f>VAR(K8:K14)</f>
        <v>7.9234339523809524E-2</v>
      </c>
      <c r="L19" s="56"/>
      <c r="M19" s="56"/>
      <c r="N19" s="57"/>
      <c r="O19" s="2"/>
    </row>
    <row r="20" spans="1:15" ht="15.95" customHeight="1" x14ac:dyDescent="0.2">
      <c r="A20" s="58"/>
      <c r="B20" s="73" t="s">
        <v>31</v>
      </c>
      <c r="C20" s="77">
        <f>_xlfn.STDEV.S(C8:C18)</f>
        <v>0.16829059283383502</v>
      </c>
      <c r="D20" s="77">
        <f t="shared" ref="D20:K20" si="1">_xlfn.STDEV.S(D8:D18)</f>
        <v>0.24710283725974935</v>
      </c>
      <c r="E20" s="77">
        <f t="shared" si="1"/>
        <v>0.25570041845878938</v>
      </c>
      <c r="F20" s="77">
        <f t="shared" si="1"/>
        <v>0.22693927742099568</v>
      </c>
      <c r="G20" s="77">
        <f t="shared" si="1"/>
        <v>0.20622696896204612</v>
      </c>
      <c r="H20" s="77">
        <f t="shared" si="1"/>
        <v>0.19616185710228728</v>
      </c>
      <c r="I20" s="77">
        <f t="shared" si="1"/>
        <v>0.16522332379925275</v>
      </c>
      <c r="J20" s="77">
        <f t="shared" si="1"/>
        <v>0.19744547517394934</v>
      </c>
      <c r="K20" s="77">
        <f t="shared" si="1"/>
        <v>0.28148594906994828</v>
      </c>
      <c r="L20" s="56"/>
      <c r="M20" s="56"/>
      <c r="N20" s="57"/>
      <c r="O20" s="2"/>
    </row>
    <row r="21" spans="1:15" ht="15" customHeight="1" thickBot="1" x14ac:dyDescent="0.25">
      <c r="A21" s="58"/>
      <c r="B21" s="75" t="s">
        <v>3</v>
      </c>
      <c r="C21" s="76">
        <f t="shared" ref="C21:I21" si="2">AVERAGE(C8:C18)</f>
        <v>8.8081818181818164E-2</v>
      </c>
      <c r="D21" s="76">
        <f t="shared" si="2"/>
        <v>0.10612727272727272</v>
      </c>
      <c r="E21" s="76">
        <f t="shared" si="2"/>
        <v>8.9900000000000008E-2</v>
      </c>
      <c r="F21" s="76">
        <f t="shared" si="2"/>
        <v>6.4218181818181827E-2</v>
      </c>
      <c r="G21" s="76">
        <f t="shared" si="2"/>
        <v>9.3054545454545459E-2</v>
      </c>
      <c r="H21" s="76">
        <f t="shared" si="2"/>
        <v>5.7627272727272742E-2</v>
      </c>
      <c r="I21" s="76">
        <f t="shared" si="2"/>
        <v>7.004545454545455E-2</v>
      </c>
      <c r="J21" s="76">
        <f>AVERAGE(J8:J17)</f>
        <v>8.1870000000000012E-2</v>
      </c>
      <c r="K21" s="76">
        <f>AVERAGE(K8:K14)</f>
        <v>0.12924285714285713</v>
      </c>
      <c r="L21" s="56"/>
      <c r="M21" s="56"/>
      <c r="N21" s="57"/>
      <c r="O21" s="2"/>
    </row>
    <row r="22" spans="1:15" ht="19.5" x14ac:dyDescent="0.35">
      <c r="A22" s="58"/>
      <c r="B22" s="59" t="s">
        <v>4</v>
      </c>
      <c r="C22" s="22" t="s">
        <v>37</v>
      </c>
      <c r="D22" s="22" t="s">
        <v>38</v>
      </c>
      <c r="E22" s="22" t="s">
        <v>39</v>
      </c>
      <c r="F22" s="22" t="s">
        <v>40</v>
      </c>
      <c r="G22" s="22" t="s">
        <v>41</v>
      </c>
      <c r="H22" s="22" t="s">
        <v>42</v>
      </c>
      <c r="I22" s="22" t="s">
        <v>43</v>
      </c>
      <c r="J22" s="22" t="s">
        <v>44</v>
      </c>
      <c r="K22" s="23" t="s">
        <v>45</v>
      </c>
      <c r="L22" s="33"/>
      <c r="M22" s="126" t="s">
        <v>5</v>
      </c>
      <c r="N22" s="57"/>
    </row>
    <row r="23" spans="1:15" x14ac:dyDescent="0.2">
      <c r="A23" s="58"/>
      <c r="B23" s="5" t="s">
        <v>37</v>
      </c>
      <c r="C23" s="24">
        <f t="shared" ref="C23:I23" si="3">COVAR($C$8:$C$18,C8:C18)</f>
        <v>2.5747021487603303E-2</v>
      </c>
      <c r="D23" s="24">
        <f t="shared" si="3"/>
        <v>3.4947635041322304E-2</v>
      </c>
      <c r="E23" s="24">
        <f t="shared" si="3"/>
        <v>3.5476785454545454E-2</v>
      </c>
      <c r="F23" s="24">
        <f t="shared" si="3"/>
        <v>3.2111673057851238E-2</v>
      </c>
      <c r="G23" s="24">
        <f t="shared" si="3"/>
        <v>2.8781601900826449E-2</v>
      </c>
      <c r="H23" s="24">
        <f t="shared" si="3"/>
        <v>2.9137373223140493E-2</v>
      </c>
      <c r="I23" s="24">
        <f t="shared" si="3"/>
        <v>2.4324464462809912E-2</v>
      </c>
      <c r="J23" s="24">
        <f>COVAR($C$8:$C$17,J8:J17)</f>
        <v>2.4045024800000002E-2</v>
      </c>
      <c r="K23" s="24">
        <f>COVAR($C$8:$C$14,K8:K14)</f>
        <v>4.1292548163265309E-2</v>
      </c>
      <c r="L23" s="33"/>
      <c r="M23" s="127"/>
      <c r="N23" s="57"/>
    </row>
    <row r="24" spans="1:15" x14ac:dyDescent="0.2">
      <c r="A24" s="58"/>
      <c r="B24" s="5" t="s">
        <v>38</v>
      </c>
      <c r="C24" s="24">
        <f t="shared" ref="C24:I24" si="4">COVAR(C8:C18,$D$8:$D$18)</f>
        <v>3.4947635041322304E-2</v>
      </c>
      <c r="D24" s="24">
        <f t="shared" si="4"/>
        <v>5.5508920165289251E-2</v>
      </c>
      <c r="E24" s="24">
        <f t="shared" si="4"/>
        <v>5.6481568181818174E-2</v>
      </c>
      <c r="F24" s="24">
        <f t="shared" si="4"/>
        <v>4.9338387685950419E-2</v>
      </c>
      <c r="G24" s="24">
        <f t="shared" si="4"/>
        <v>4.5516427603305785E-2</v>
      </c>
      <c r="H24" s="24">
        <f t="shared" si="4"/>
        <v>4.1629469256198343E-2</v>
      </c>
      <c r="I24" s="24">
        <f t="shared" si="4"/>
        <v>3.2218796033057842E-2</v>
      </c>
      <c r="J24" s="24">
        <f>COVAR(J8:J17,$D$8:$D$17)</f>
        <v>3.8388766800000002E-2</v>
      </c>
      <c r="K24" s="47">
        <f>COVAR(K8:K14,$D$8:$D$14)</f>
        <v>6.3862890408163259E-2</v>
      </c>
      <c r="L24" s="33"/>
      <c r="M24" s="127"/>
      <c r="N24" s="57"/>
    </row>
    <row r="25" spans="1:15" x14ac:dyDescent="0.2">
      <c r="A25" s="58"/>
      <c r="B25" s="5" t="s">
        <v>39</v>
      </c>
      <c r="C25" s="24">
        <f t="shared" ref="C25:I25" si="5">COVAR($E$8:$E$18,C8:C18)</f>
        <v>3.5476785454545454E-2</v>
      </c>
      <c r="D25" s="24">
        <f t="shared" si="5"/>
        <v>5.6481568181818174E-2</v>
      </c>
      <c r="E25" s="24">
        <f t="shared" si="5"/>
        <v>5.9438821818181824E-2</v>
      </c>
      <c r="F25" s="24">
        <f t="shared" si="5"/>
        <v>5.0388484545454547E-2</v>
      </c>
      <c r="G25" s="24">
        <f t="shared" si="5"/>
        <v>4.6001870000000007E-2</v>
      </c>
      <c r="H25" s="24">
        <f t="shared" si="5"/>
        <v>4.3791002727272717E-2</v>
      </c>
      <c r="I25" s="24">
        <f t="shared" si="5"/>
        <v>3.4138589999999996E-2</v>
      </c>
      <c r="J25" s="24">
        <f>COVAR($E$8:$E$17,J8:J17)</f>
        <v>4.1488003399999994E-2</v>
      </c>
      <c r="K25" s="25">
        <f>COVAR($E$8:$E$14,K8:K14)</f>
        <v>6.6063170612244898E-2</v>
      </c>
      <c r="L25" s="33"/>
      <c r="M25" s="127"/>
      <c r="N25" s="57"/>
    </row>
    <row r="26" spans="1:15" x14ac:dyDescent="0.2">
      <c r="A26" s="58"/>
      <c r="B26" s="5" t="s">
        <v>40</v>
      </c>
      <c r="C26" s="24">
        <f t="shared" ref="C26:I26" si="6">COVAR($F$8:$F$18,C8:C18)</f>
        <v>3.2111673057851238E-2</v>
      </c>
      <c r="D26" s="24">
        <f t="shared" si="6"/>
        <v>4.9338387685950419E-2</v>
      </c>
      <c r="E26" s="24">
        <f t="shared" si="6"/>
        <v>5.0388484545454547E-2</v>
      </c>
      <c r="F26" s="24">
        <f t="shared" si="6"/>
        <v>4.6819486942148762E-2</v>
      </c>
      <c r="G26" s="24">
        <f t="shared" si="6"/>
        <v>4.0654689008264466E-2</v>
      </c>
      <c r="H26" s="24">
        <f t="shared" si="6"/>
        <v>3.8014518595041326E-2</v>
      </c>
      <c r="I26" s="24">
        <f t="shared" si="6"/>
        <v>2.9967230991735538E-2</v>
      </c>
      <c r="J26" s="24">
        <f>COVAR($F$8:$F$17,J8:J17)</f>
        <v>3.2974163600000009E-2</v>
      </c>
      <c r="K26" s="25">
        <f>COVAR($F$8:$F$14,K8:K14)</f>
        <v>5.6755464693877558E-2</v>
      </c>
      <c r="L26" s="33"/>
      <c r="M26" s="127"/>
      <c r="N26" s="57"/>
    </row>
    <row r="27" spans="1:15" x14ac:dyDescent="0.2">
      <c r="A27" s="58"/>
      <c r="B27" s="5" t="s">
        <v>41</v>
      </c>
      <c r="C27" s="24">
        <f t="shared" ref="C27:I27" si="7">COVAR($G$8:$G$18,C8:C18)</f>
        <v>2.8781601900826449E-2</v>
      </c>
      <c r="D27" s="24">
        <f t="shared" si="7"/>
        <v>4.5516427603305785E-2</v>
      </c>
      <c r="E27" s="24">
        <f t="shared" si="7"/>
        <v>4.6001870000000007E-2</v>
      </c>
      <c r="F27" s="24">
        <f t="shared" si="7"/>
        <v>4.0654689008264466E-2</v>
      </c>
      <c r="G27" s="24">
        <f t="shared" si="7"/>
        <v>3.8663238842975206E-2</v>
      </c>
      <c r="H27" s="24">
        <f t="shared" si="7"/>
        <v>3.3784997603305784E-2</v>
      </c>
      <c r="I27" s="24">
        <f t="shared" si="7"/>
        <v>2.6595989338842975E-2</v>
      </c>
      <c r="J27" s="48">
        <f>COVAR($G$8:$G$17,J8:J17)</f>
        <v>3.1626349799999995E-2</v>
      </c>
      <c r="K27" s="25">
        <f>COVAR($G$8:$G$14,K8:K14)</f>
        <v>5.5183964081632654E-2</v>
      </c>
      <c r="L27" s="33"/>
      <c r="M27" s="127"/>
      <c r="N27" s="57"/>
    </row>
    <row r="28" spans="1:15" x14ac:dyDescent="0.2">
      <c r="A28" s="58"/>
      <c r="B28" s="5" t="s">
        <v>42</v>
      </c>
      <c r="C28" s="24">
        <f t="shared" ref="C28:I28" si="8">COVAR($H$8:$H$18,C8:C18)</f>
        <v>2.9137373223140493E-2</v>
      </c>
      <c r="D28" s="24">
        <f t="shared" si="8"/>
        <v>4.1629469256198343E-2</v>
      </c>
      <c r="E28" s="24">
        <f t="shared" si="8"/>
        <v>4.3791002727272717E-2</v>
      </c>
      <c r="F28" s="24">
        <f t="shared" si="8"/>
        <v>3.8014518595041326E-2</v>
      </c>
      <c r="G28" s="24">
        <f t="shared" si="8"/>
        <v>3.3784997603305784E-2</v>
      </c>
      <c r="H28" s="24">
        <f t="shared" si="8"/>
        <v>3.4981340165289254E-2</v>
      </c>
      <c r="I28" s="24">
        <f t="shared" si="8"/>
        <v>2.8662777851239666E-2</v>
      </c>
      <c r="J28" s="24">
        <f>COVAR($H$8:$H$17,J8:J17)</f>
        <v>2.9288019199999998E-2</v>
      </c>
      <c r="K28" s="47">
        <f>COVAR($H$8:$H$14,K8:K14)</f>
        <v>4.6696710204081629E-2</v>
      </c>
      <c r="L28" s="33"/>
      <c r="M28" s="127"/>
      <c r="N28" s="57"/>
    </row>
    <row r="29" spans="1:15" x14ac:dyDescent="0.2">
      <c r="A29" s="58"/>
      <c r="B29" s="5" t="s">
        <v>43</v>
      </c>
      <c r="C29" s="24">
        <f t="shared" ref="C29:I29" si="9">COVAR($I$8:$I$18,C8:C18)</f>
        <v>2.4324464462809912E-2</v>
      </c>
      <c r="D29" s="24">
        <f t="shared" si="9"/>
        <v>3.2218796033057842E-2</v>
      </c>
      <c r="E29" s="24">
        <f t="shared" si="9"/>
        <v>3.4138589999999996E-2</v>
      </c>
      <c r="F29" s="24">
        <f t="shared" si="9"/>
        <v>2.9967230991735538E-2</v>
      </c>
      <c r="G29" s="24">
        <f t="shared" si="9"/>
        <v>2.6595989338842975E-2</v>
      </c>
      <c r="H29" s="24">
        <f t="shared" si="9"/>
        <v>2.8662777851239666E-2</v>
      </c>
      <c r="I29" s="24">
        <f t="shared" si="9"/>
        <v>2.4817042479338844E-2</v>
      </c>
      <c r="J29" s="24">
        <f>COVAR($I$8:$I$17,J8:J17)</f>
        <v>2.2121487999999998E-2</v>
      </c>
      <c r="K29" s="25">
        <f>COVAR($I$8:$I$14,K8:K14)</f>
        <v>3.6015450612244891E-2</v>
      </c>
      <c r="L29" s="33"/>
      <c r="M29" s="127"/>
      <c r="N29" s="57"/>
    </row>
    <row r="30" spans="1:15" ht="13.5" thickBot="1" x14ac:dyDescent="0.25">
      <c r="A30" s="58"/>
      <c r="B30" s="5" t="s">
        <v>44</v>
      </c>
      <c r="C30" s="24">
        <f t="shared" ref="C30:J30" si="10">COVAR($J$8:$J$17,C8:C17)</f>
        <v>2.4045024800000002E-2</v>
      </c>
      <c r="D30" s="24">
        <f t="shared" si="10"/>
        <v>3.8388766800000002E-2</v>
      </c>
      <c r="E30" s="24">
        <f t="shared" si="10"/>
        <v>4.1488003399999994E-2</v>
      </c>
      <c r="F30" s="24">
        <f t="shared" si="10"/>
        <v>3.2974163600000009E-2</v>
      </c>
      <c r="G30" s="24">
        <f t="shared" si="10"/>
        <v>3.1626349799999995E-2</v>
      </c>
      <c r="H30" s="24">
        <f t="shared" si="10"/>
        <v>2.9288019199999998E-2</v>
      </c>
      <c r="I30" s="24">
        <f t="shared" si="10"/>
        <v>2.2121487999999998E-2</v>
      </c>
      <c r="J30" s="24">
        <f t="shared" si="10"/>
        <v>3.508624409999999E-2</v>
      </c>
      <c r="K30" s="24">
        <f>COVAR($J$8:$J$14,K8:K14)</f>
        <v>5.2783865510204087E-2</v>
      </c>
      <c r="L30" s="33"/>
      <c r="M30" s="127"/>
      <c r="N30" s="57"/>
    </row>
    <row r="31" spans="1:15" ht="13.5" thickBot="1" x14ac:dyDescent="0.25">
      <c r="A31" s="58"/>
      <c r="B31" s="5" t="s">
        <v>45</v>
      </c>
      <c r="C31" s="24">
        <f t="shared" ref="C31:K31" si="11">COVAR($K$8:$K$14,C8:C14)</f>
        <v>4.1292548163265309E-2</v>
      </c>
      <c r="D31" s="24">
        <f t="shared" si="11"/>
        <v>6.3862890408163259E-2</v>
      </c>
      <c r="E31" s="24">
        <f t="shared" si="11"/>
        <v>6.6063170612244898E-2</v>
      </c>
      <c r="F31" s="24">
        <f t="shared" si="11"/>
        <v>5.6755464693877558E-2</v>
      </c>
      <c r="G31" s="24">
        <f t="shared" si="11"/>
        <v>5.5183964081632654E-2</v>
      </c>
      <c r="H31" s="24">
        <f t="shared" si="11"/>
        <v>4.6696710204081629E-2</v>
      </c>
      <c r="I31" s="24">
        <f t="shared" si="11"/>
        <v>3.6015450612244891E-2</v>
      </c>
      <c r="J31" s="24">
        <f t="shared" si="11"/>
        <v>5.2783865510204087E-2</v>
      </c>
      <c r="K31" s="24">
        <f t="shared" si="11"/>
        <v>6.7915148163265299E-2</v>
      </c>
      <c r="L31" s="60" t="s">
        <v>0</v>
      </c>
      <c r="M31" s="128"/>
      <c r="N31" s="57"/>
    </row>
    <row r="32" spans="1:15" ht="13.5" thickBot="1" x14ac:dyDescent="0.25">
      <c r="A32" s="58"/>
      <c r="B32" s="6" t="s">
        <v>16</v>
      </c>
      <c r="C32" s="26">
        <v>0.80023437853725232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8">
        <v>0.19976562146274773</v>
      </c>
      <c r="L32" s="34">
        <f>SUM(C32:K32)</f>
        <v>1</v>
      </c>
      <c r="M32" s="35">
        <f>SUMPRODUCT(MMULT(C32:K32,C23:K31),C32:K32)</f>
        <v>3.2399990132438571E-2</v>
      </c>
      <c r="N32" s="57"/>
    </row>
    <row r="33" spans="1:20" ht="13.5" thickBot="1" x14ac:dyDescent="0.25">
      <c r="A33" s="58"/>
      <c r="B33" s="6" t="s">
        <v>1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36">
        <v>1</v>
      </c>
      <c r="M33" s="37"/>
      <c r="N33" s="57"/>
    </row>
    <row r="34" spans="1:20" ht="13.5" thickBot="1" x14ac:dyDescent="0.25">
      <c r="A34" s="58"/>
      <c r="B34" s="6"/>
      <c r="C34" s="30">
        <v>1</v>
      </c>
      <c r="D34" s="30">
        <v>1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8"/>
      <c r="M34" s="33"/>
      <c r="N34" s="57"/>
    </row>
    <row r="35" spans="1:20" ht="13.5" thickBot="1" x14ac:dyDescent="0.25">
      <c r="A35" s="58"/>
      <c r="B35" s="7" t="s">
        <v>9</v>
      </c>
      <c r="C35" s="31">
        <f>C32*C21</f>
        <v>7.0486099033158514E-2</v>
      </c>
      <c r="D35" s="31">
        <f>D32*D21</f>
        <v>0</v>
      </c>
      <c r="E35" s="31">
        <f>E32*E21</f>
        <v>0</v>
      </c>
      <c r="F35" s="31">
        <f t="shared" ref="F35:J35" si="12">F32*F21</f>
        <v>0</v>
      </c>
      <c r="G35" s="31">
        <f t="shared" si="12"/>
        <v>0</v>
      </c>
      <c r="H35" s="31">
        <f t="shared" si="12"/>
        <v>0</v>
      </c>
      <c r="I35" s="31">
        <f t="shared" si="12"/>
        <v>0</v>
      </c>
      <c r="J35" s="31">
        <f t="shared" si="12"/>
        <v>0</v>
      </c>
      <c r="K35" s="32">
        <f>K32*K21</f>
        <v>2.5818279676763981E-2</v>
      </c>
      <c r="L35" s="39">
        <f>SUM(C35:K35)</f>
        <v>9.6304378709922492E-2</v>
      </c>
      <c r="M35" s="72">
        <v>0</v>
      </c>
      <c r="N35" s="57"/>
      <c r="O35" s="2"/>
    </row>
    <row r="36" spans="1:20" ht="13.5" thickBot="1" x14ac:dyDescent="0.25">
      <c r="A36" s="58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71">
        <v>0.5</v>
      </c>
      <c r="N36" s="57"/>
      <c r="O36" s="2"/>
    </row>
    <row r="37" spans="1:20" ht="13.5" thickBot="1" x14ac:dyDescent="0.25">
      <c r="A37" s="58"/>
      <c r="B37" s="61"/>
      <c r="C37" s="4"/>
      <c r="D37" s="4"/>
      <c r="E37" s="4"/>
      <c r="F37" s="4"/>
      <c r="G37" s="4"/>
      <c r="H37" s="4"/>
      <c r="I37" s="4"/>
      <c r="J37" s="4"/>
      <c r="K37" s="4"/>
      <c r="L37" s="62"/>
      <c r="M37" s="63"/>
      <c r="N37" s="57"/>
      <c r="O37" s="2"/>
    </row>
    <row r="38" spans="1:20" ht="13.5" thickBot="1" x14ac:dyDescent="0.25">
      <c r="A38" s="58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142" t="s">
        <v>15</v>
      </c>
      <c r="M38" s="143"/>
      <c r="N38" s="57"/>
      <c r="O38" s="2"/>
    </row>
    <row r="39" spans="1:20" ht="13.5" thickBot="1" x14ac:dyDescent="0.25">
      <c r="A39" s="64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8" t="s">
        <v>13</v>
      </c>
      <c r="M39" s="9" t="s">
        <v>14</v>
      </c>
      <c r="N39" s="53"/>
    </row>
    <row r="40" spans="1:20" x14ac:dyDescent="0.2">
      <c r="A40" s="64"/>
      <c r="B40" s="49"/>
      <c r="C40" s="49"/>
      <c r="D40" s="49"/>
      <c r="E40" s="49"/>
      <c r="F40" s="49"/>
      <c r="G40" s="49"/>
      <c r="H40" s="49"/>
      <c r="I40" s="49"/>
      <c r="J40" s="49"/>
      <c r="K40" s="12" t="s">
        <v>6</v>
      </c>
      <c r="L40" s="10" t="s">
        <v>7</v>
      </c>
      <c r="M40" s="11" t="s">
        <v>8</v>
      </c>
      <c r="N40" s="53"/>
    </row>
    <row r="41" spans="1:20" ht="13.5" thickBot="1" x14ac:dyDescent="0.25">
      <c r="A41" s="64"/>
      <c r="B41" s="49"/>
      <c r="C41" s="49"/>
      <c r="D41" s="49"/>
      <c r="E41" s="49"/>
      <c r="F41" s="49"/>
      <c r="G41" s="49"/>
      <c r="H41" s="49"/>
      <c r="I41" s="49"/>
      <c r="J41" s="49"/>
      <c r="K41" s="70">
        <f>SQRT(M32)</f>
        <v>0.17999997259010506</v>
      </c>
      <c r="L41" s="40">
        <f>$L$35-2*$K$41</f>
        <v>-0.26369556647028763</v>
      </c>
      <c r="M41" s="41">
        <f>$L$35+2*$K$41</f>
        <v>0.45630432389013259</v>
      </c>
      <c r="N41" s="53"/>
      <c r="P41" s="3"/>
    </row>
    <row r="42" spans="1:20" ht="13.5" thickBot="1" x14ac:dyDescent="0.25">
      <c r="A42" s="64"/>
      <c r="B42" s="49"/>
      <c r="C42" s="49"/>
      <c r="D42" s="49"/>
      <c r="E42" s="49"/>
      <c r="F42" s="49"/>
      <c r="G42" s="49"/>
      <c r="H42" s="49"/>
      <c r="I42" s="49"/>
      <c r="J42" s="49"/>
      <c r="K42" s="78">
        <v>0.18</v>
      </c>
      <c r="L42" s="42"/>
      <c r="M42" s="42"/>
      <c r="N42" s="53"/>
      <c r="P42" s="3"/>
    </row>
    <row r="43" spans="1:20" ht="13.5" thickBot="1" x14ac:dyDescent="0.25">
      <c r="A43" s="64"/>
      <c r="B43" s="49"/>
      <c r="C43" s="49"/>
      <c r="D43" s="49"/>
      <c r="E43" s="49"/>
      <c r="F43" s="49"/>
      <c r="G43" s="49"/>
      <c r="H43" s="49"/>
      <c r="I43" s="49"/>
      <c r="J43" s="49"/>
      <c r="K43" s="69">
        <v>0.18</v>
      </c>
      <c r="L43" s="42"/>
      <c r="M43" s="42"/>
      <c r="N43" s="53"/>
      <c r="P43" s="3"/>
    </row>
    <row r="44" spans="1:20" ht="13.5" thickBo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7"/>
      <c r="T44" s="1"/>
    </row>
    <row r="45" spans="1:20" x14ac:dyDescent="0.2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7"/>
    </row>
    <row r="46" spans="1:20" x14ac:dyDescent="0.2">
      <c r="A46" s="98"/>
      <c r="B46" s="144" t="s">
        <v>19</v>
      </c>
      <c r="C46" s="14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</row>
    <row r="47" spans="1:20" x14ac:dyDescent="0.2">
      <c r="A47" s="98"/>
      <c r="B47" s="144"/>
      <c r="C47" s="144"/>
      <c r="D47" s="93"/>
      <c r="E47" s="99"/>
      <c r="F47" s="99"/>
      <c r="G47" s="99"/>
      <c r="H47" s="99"/>
      <c r="I47" s="99"/>
      <c r="J47" s="99"/>
      <c r="K47" s="99"/>
      <c r="L47" s="99"/>
      <c r="M47" s="99"/>
      <c r="N47" s="100"/>
    </row>
    <row r="48" spans="1:20" x14ac:dyDescent="0.2">
      <c r="A48" s="98"/>
      <c r="B48" s="83" t="s">
        <v>20</v>
      </c>
      <c r="C48" s="84" t="s">
        <v>22</v>
      </c>
      <c r="D48" s="94"/>
      <c r="E48" s="99"/>
      <c r="F48" s="99"/>
      <c r="G48" s="99"/>
      <c r="H48" s="99"/>
      <c r="I48" s="99"/>
      <c r="J48" s="99"/>
      <c r="K48" s="99"/>
      <c r="L48" s="99"/>
      <c r="M48" s="99"/>
      <c r="N48" s="100"/>
    </row>
    <row r="49" spans="1:14" x14ac:dyDescent="0.2">
      <c r="A49" s="98"/>
      <c r="B49" s="83" t="s">
        <v>23</v>
      </c>
      <c r="C49" s="85" t="s">
        <v>25</v>
      </c>
      <c r="D49" s="101"/>
      <c r="E49" s="99"/>
      <c r="F49" s="99"/>
      <c r="G49" s="99"/>
      <c r="H49" s="99"/>
      <c r="I49" s="99"/>
      <c r="J49" s="99"/>
      <c r="K49" s="99"/>
      <c r="L49" s="99"/>
      <c r="M49" s="99"/>
      <c r="N49" s="100"/>
    </row>
    <row r="50" spans="1:14" x14ac:dyDescent="0.2">
      <c r="A50" s="98"/>
      <c r="B50" s="99"/>
      <c r="C50" s="99"/>
      <c r="D50" s="91" t="s">
        <v>32</v>
      </c>
      <c r="E50" s="99"/>
      <c r="F50" s="99"/>
      <c r="G50" s="99"/>
      <c r="H50" s="99"/>
      <c r="I50" s="99"/>
      <c r="J50" s="99"/>
      <c r="K50" s="99"/>
      <c r="L50" s="99"/>
      <c r="M50" s="99"/>
      <c r="N50" s="100"/>
    </row>
    <row r="51" spans="1:14" x14ac:dyDescent="0.2">
      <c r="A51" s="98"/>
      <c r="B51" s="125" t="s">
        <v>19</v>
      </c>
      <c r="C51" s="125"/>
      <c r="D51" s="122" t="s">
        <v>37</v>
      </c>
      <c r="E51" s="119" t="s">
        <v>43</v>
      </c>
      <c r="F51" s="119" t="s">
        <v>44</v>
      </c>
      <c r="G51" s="99"/>
      <c r="H51" s="99"/>
      <c r="I51" s="99"/>
      <c r="J51" s="99"/>
      <c r="K51" s="99"/>
      <c r="L51" s="99"/>
      <c r="M51" s="99"/>
      <c r="N51" s="100"/>
    </row>
    <row r="52" spans="1:14" x14ac:dyDescent="0.2">
      <c r="A52" s="98"/>
      <c r="B52" s="80" t="s">
        <v>28</v>
      </c>
      <c r="C52" s="80" t="s">
        <v>27</v>
      </c>
      <c r="D52" s="122"/>
      <c r="E52" s="119"/>
      <c r="F52" s="119"/>
      <c r="G52" s="99"/>
      <c r="H52" s="99"/>
      <c r="I52" s="99"/>
      <c r="J52" s="99"/>
      <c r="K52" s="99"/>
      <c r="L52" s="99"/>
      <c r="M52" s="99"/>
      <c r="N52" s="100"/>
    </row>
    <row r="53" spans="1:14" x14ac:dyDescent="0.2">
      <c r="A53" s="98"/>
      <c r="B53" s="87">
        <v>7.9399999999999998E-2</v>
      </c>
      <c r="C53" s="89">
        <v>15.68</v>
      </c>
      <c r="D53" s="90">
        <v>0.43209999999999998</v>
      </c>
      <c r="E53" s="117">
        <v>43.5</v>
      </c>
      <c r="F53" s="118">
        <v>13.29</v>
      </c>
      <c r="G53" s="110" t="s">
        <v>36</v>
      </c>
      <c r="H53" s="99"/>
      <c r="I53" s="99"/>
      <c r="J53" s="99"/>
      <c r="K53" s="99"/>
      <c r="L53" s="99"/>
      <c r="M53" s="99"/>
      <c r="N53" s="100"/>
    </row>
    <row r="54" spans="1:14" x14ac:dyDescent="0.2">
      <c r="A54" s="98"/>
      <c r="B54" s="99"/>
      <c r="C54" s="102"/>
      <c r="D54" s="90">
        <v>0.17</v>
      </c>
      <c r="E54" s="90">
        <v>0.17</v>
      </c>
      <c r="F54" s="115">
        <v>0.2</v>
      </c>
      <c r="G54" s="108" t="s">
        <v>31</v>
      </c>
      <c r="H54" s="99"/>
      <c r="I54" s="99"/>
      <c r="J54" s="99"/>
      <c r="K54" s="99"/>
      <c r="L54" s="99"/>
      <c r="M54" s="99"/>
      <c r="N54" s="100"/>
    </row>
    <row r="55" spans="1:14" x14ac:dyDescent="0.2">
      <c r="A55" s="98"/>
      <c r="B55" s="144" t="s">
        <v>18</v>
      </c>
      <c r="C55" s="144"/>
      <c r="D55" s="102"/>
      <c r="E55" s="102"/>
      <c r="F55" s="102"/>
      <c r="G55" s="109"/>
      <c r="H55" s="99"/>
      <c r="I55" s="99"/>
      <c r="J55" s="99"/>
      <c r="K55" s="99"/>
      <c r="L55" s="99"/>
      <c r="M55" s="99"/>
      <c r="N55" s="100"/>
    </row>
    <row r="56" spans="1:14" x14ac:dyDescent="0.2">
      <c r="A56" s="98"/>
      <c r="B56" s="144"/>
      <c r="C56" s="144"/>
      <c r="D56" s="93"/>
      <c r="E56" s="93"/>
      <c r="F56" s="99"/>
      <c r="G56" s="102"/>
      <c r="H56" s="99"/>
      <c r="I56" s="99"/>
      <c r="J56" s="99"/>
      <c r="K56" s="99"/>
      <c r="L56" s="99"/>
      <c r="M56" s="99"/>
      <c r="N56" s="100"/>
    </row>
    <row r="57" spans="1:14" x14ac:dyDescent="0.2">
      <c r="A57" s="98"/>
      <c r="B57" s="83" t="s">
        <v>20</v>
      </c>
      <c r="C57" s="84" t="s">
        <v>29</v>
      </c>
      <c r="D57" s="94"/>
      <c r="E57" s="94"/>
      <c r="F57" s="99"/>
      <c r="G57" s="102"/>
      <c r="H57" s="99"/>
      <c r="I57" s="99"/>
      <c r="J57" s="99"/>
      <c r="K57" s="99"/>
      <c r="L57" s="99"/>
      <c r="M57" s="99"/>
      <c r="N57" s="100"/>
    </row>
    <row r="58" spans="1:14" x14ac:dyDescent="0.2">
      <c r="A58" s="98"/>
      <c r="B58" s="83" t="s">
        <v>23</v>
      </c>
      <c r="C58" s="86" t="s">
        <v>24</v>
      </c>
      <c r="D58" s="103"/>
      <c r="E58" s="103"/>
      <c r="F58" s="99"/>
      <c r="G58" s="99"/>
      <c r="H58" s="99"/>
      <c r="I58" s="99"/>
      <c r="J58" s="99"/>
      <c r="K58" s="99"/>
      <c r="L58" s="99"/>
      <c r="M58" s="99"/>
      <c r="N58" s="100"/>
    </row>
    <row r="59" spans="1:14" x14ac:dyDescent="0.2">
      <c r="A59" s="98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100"/>
    </row>
    <row r="60" spans="1:14" x14ac:dyDescent="0.2">
      <c r="A60" s="98"/>
      <c r="B60" s="80" t="s">
        <v>28</v>
      </c>
      <c r="C60" s="80" t="s">
        <v>27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100"/>
    </row>
    <row r="61" spans="1:14" x14ac:dyDescent="0.2">
      <c r="A61" s="98"/>
      <c r="B61" s="81">
        <v>7.2900000000000006E-2</v>
      </c>
      <c r="C61" s="81">
        <v>0.15604246814949599</v>
      </c>
      <c r="D61" s="104"/>
      <c r="E61" s="104"/>
      <c r="F61" s="102"/>
      <c r="G61" s="99"/>
      <c r="H61" s="99"/>
      <c r="I61" s="99"/>
      <c r="J61" s="99"/>
      <c r="K61" s="99"/>
      <c r="L61" s="99"/>
      <c r="M61" s="99"/>
      <c r="N61" s="100"/>
    </row>
    <row r="62" spans="1:14" x14ac:dyDescent="0.2">
      <c r="A62" s="98"/>
      <c r="B62" s="81">
        <v>7.3099999999999998E-2</v>
      </c>
      <c r="C62" s="81">
        <v>0.156043468003084</v>
      </c>
      <c r="D62" s="104"/>
      <c r="E62" s="104"/>
      <c r="F62" s="102"/>
      <c r="G62" s="99"/>
      <c r="H62" s="104"/>
      <c r="I62" s="104"/>
      <c r="J62" s="99"/>
      <c r="K62" s="99"/>
      <c r="L62" s="99"/>
      <c r="M62" s="99"/>
      <c r="N62" s="100"/>
    </row>
    <row r="63" spans="1:14" x14ac:dyDescent="0.2">
      <c r="A63" s="98"/>
      <c r="B63" s="81">
        <v>7.4700000000000003E-2</v>
      </c>
      <c r="C63" s="81">
        <v>0.15609999999999999</v>
      </c>
      <c r="D63" s="92" t="s">
        <v>33</v>
      </c>
      <c r="E63" s="104"/>
      <c r="F63" s="99"/>
      <c r="G63" s="99"/>
      <c r="H63" s="99"/>
      <c r="I63" s="99"/>
      <c r="J63" s="99"/>
      <c r="K63" s="99"/>
      <c r="L63" s="99"/>
      <c r="M63" s="99"/>
      <c r="N63" s="100"/>
    </row>
    <row r="64" spans="1:14" x14ac:dyDescent="0.2">
      <c r="A64" s="98"/>
      <c r="B64" s="81">
        <v>7.8E-2</v>
      </c>
      <c r="C64" s="81">
        <v>0.1565</v>
      </c>
      <c r="D64" s="123" t="s">
        <v>37</v>
      </c>
      <c r="E64" s="124" t="s">
        <v>43</v>
      </c>
      <c r="F64" s="124" t="s">
        <v>44</v>
      </c>
      <c r="G64" s="99"/>
      <c r="H64" s="99"/>
      <c r="I64" s="99"/>
      <c r="J64" s="99"/>
      <c r="K64" s="99"/>
      <c r="L64" s="99"/>
      <c r="M64" s="99"/>
      <c r="N64" s="100"/>
    </row>
    <row r="65" spans="1:14" x14ac:dyDescent="0.2">
      <c r="A65" s="98"/>
      <c r="B65" s="81">
        <v>7.9399999999999998E-2</v>
      </c>
      <c r="C65" s="81">
        <v>0.15679999999999999</v>
      </c>
      <c r="D65" s="123"/>
      <c r="E65" s="124"/>
      <c r="F65" s="124"/>
      <c r="G65" s="99"/>
      <c r="H65" s="99"/>
      <c r="I65" s="99"/>
      <c r="J65" s="99"/>
      <c r="K65" s="99"/>
      <c r="L65" s="99"/>
      <c r="M65" s="99"/>
      <c r="N65" s="100"/>
    </row>
    <row r="66" spans="1:14" x14ac:dyDescent="0.2">
      <c r="A66" s="98"/>
      <c r="B66" s="88">
        <v>0.08</v>
      </c>
      <c r="C66" s="88">
        <v>0.15694386774140001</v>
      </c>
      <c r="D66" s="116">
        <v>0.46660000000000001</v>
      </c>
      <c r="E66" s="90">
        <v>0.40329999999999999</v>
      </c>
      <c r="F66" s="90">
        <v>0.13009999999999999</v>
      </c>
      <c r="G66" s="110" t="s">
        <v>36</v>
      </c>
      <c r="H66" s="99"/>
      <c r="I66" s="99"/>
      <c r="J66" s="99"/>
      <c r="K66" s="99"/>
      <c r="L66" s="99"/>
      <c r="M66" s="99"/>
      <c r="N66" s="100"/>
    </row>
    <row r="67" spans="1:14" x14ac:dyDescent="0.2">
      <c r="A67" s="98"/>
      <c r="B67" s="81">
        <v>0.08</v>
      </c>
      <c r="C67" s="81">
        <v>0.157</v>
      </c>
      <c r="D67" s="90">
        <v>0.17</v>
      </c>
      <c r="E67" s="90">
        <v>0.17</v>
      </c>
      <c r="F67" s="90">
        <v>0.2</v>
      </c>
      <c r="G67" s="108" t="s">
        <v>31</v>
      </c>
      <c r="H67" s="99"/>
      <c r="I67" s="99"/>
      <c r="J67" s="99"/>
      <c r="K67" s="99"/>
      <c r="L67" s="99"/>
      <c r="M67" s="99"/>
      <c r="N67" s="100"/>
    </row>
    <row r="68" spans="1:14" x14ac:dyDescent="0.2">
      <c r="A68" s="98"/>
      <c r="B68" s="81">
        <v>0.08</v>
      </c>
      <c r="C68" s="81">
        <v>0.158</v>
      </c>
      <c r="D68" s="104"/>
      <c r="E68" s="104"/>
      <c r="F68" s="99"/>
      <c r="G68" s="99"/>
      <c r="H68" s="99"/>
      <c r="I68" s="99"/>
      <c r="J68" s="99"/>
      <c r="K68" s="99"/>
      <c r="L68" s="99"/>
      <c r="M68" s="99"/>
      <c r="N68" s="100"/>
    </row>
    <row r="69" spans="1:14" x14ac:dyDescent="0.2">
      <c r="A69" s="98"/>
      <c r="B69" s="81">
        <v>0.08</v>
      </c>
      <c r="C69" s="81">
        <v>0.159</v>
      </c>
      <c r="D69" s="104"/>
      <c r="E69" s="104"/>
      <c r="F69" s="99"/>
      <c r="G69" s="99"/>
      <c r="H69" s="99"/>
      <c r="I69" s="99"/>
      <c r="J69" s="99"/>
      <c r="K69" s="99"/>
      <c r="L69" s="99"/>
      <c r="M69" s="99"/>
      <c r="N69" s="100"/>
    </row>
    <row r="70" spans="1:14" x14ac:dyDescent="0.2">
      <c r="A70" s="98"/>
      <c r="B70" s="81">
        <v>0.08</v>
      </c>
      <c r="C70" s="81">
        <v>0.16</v>
      </c>
      <c r="D70" s="104"/>
      <c r="E70" s="104"/>
      <c r="F70" s="99"/>
      <c r="G70" s="99"/>
      <c r="H70" s="99"/>
      <c r="I70" s="99"/>
      <c r="J70" s="99"/>
      <c r="K70" s="99"/>
      <c r="L70" s="99"/>
      <c r="M70" s="99"/>
      <c r="N70" s="100"/>
    </row>
    <row r="71" spans="1:14" x14ac:dyDescent="0.2">
      <c r="A71" s="98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100"/>
    </row>
    <row r="72" spans="1:14" x14ac:dyDescent="0.2">
      <c r="A72" s="98"/>
      <c r="B72" s="145" t="s">
        <v>17</v>
      </c>
      <c r="C72" s="145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100"/>
    </row>
    <row r="73" spans="1:14" x14ac:dyDescent="0.2">
      <c r="A73" s="98"/>
      <c r="B73" s="145"/>
      <c r="C73" s="145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100"/>
    </row>
    <row r="74" spans="1:14" x14ac:dyDescent="0.2">
      <c r="A74" s="98"/>
      <c r="B74" s="83" t="s">
        <v>20</v>
      </c>
      <c r="C74" s="82" t="s">
        <v>21</v>
      </c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100"/>
    </row>
    <row r="75" spans="1:14" x14ac:dyDescent="0.2">
      <c r="A75" s="98"/>
      <c r="B75" s="83" t="s">
        <v>23</v>
      </c>
      <c r="C75" s="85" t="s">
        <v>30</v>
      </c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100"/>
    </row>
    <row r="76" spans="1:14" x14ac:dyDescent="0.2">
      <c r="A76" s="98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100"/>
    </row>
    <row r="77" spans="1:14" x14ac:dyDescent="0.2">
      <c r="A77" s="98"/>
      <c r="B77" s="80" t="s">
        <v>28</v>
      </c>
      <c r="C77" s="80" t="s">
        <v>27</v>
      </c>
      <c r="D77" s="92" t="s">
        <v>33</v>
      </c>
      <c r="E77" s="99"/>
      <c r="F77" s="99"/>
      <c r="G77" s="99"/>
      <c r="H77" s="99"/>
      <c r="I77" s="99"/>
      <c r="J77" s="99"/>
      <c r="K77" s="99"/>
      <c r="L77" s="99"/>
      <c r="M77" s="99"/>
      <c r="N77" s="100"/>
    </row>
    <row r="78" spans="1:14" ht="12.75" customHeight="1" x14ac:dyDescent="0.2">
      <c r="A78" s="98"/>
      <c r="B78" s="79">
        <v>0.09</v>
      </c>
      <c r="C78" s="79">
        <v>0.18</v>
      </c>
      <c r="D78" s="122" t="s">
        <v>37</v>
      </c>
      <c r="E78" s="119" t="s">
        <v>45</v>
      </c>
      <c r="F78" s="99"/>
      <c r="G78" s="99"/>
      <c r="H78" s="99"/>
      <c r="I78" s="99"/>
      <c r="J78" s="99"/>
      <c r="K78" s="99"/>
      <c r="L78" s="99"/>
      <c r="M78" s="99"/>
      <c r="N78" s="100"/>
    </row>
    <row r="79" spans="1:14" x14ac:dyDescent="0.2">
      <c r="A79" s="98"/>
      <c r="B79" s="79">
        <v>9.5000000000000001E-2</v>
      </c>
      <c r="C79" s="79">
        <v>0.18</v>
      </c>
      <c r="D79" s="122"/>
      <c r="E79" s="119"/>
      <c r="F79" s="99"/>
      <c r="G79" s="99"/>
      <c r="H79" s="99"/>
      <c r="I79" s="99"/>
      <c r="J79" s="99"/>
      <c r="K79" s="99"/>
      <c r="L79" s="99"/>
      <c r="M79" s="99"/>
      <c r="N79" s="100"/>
    </row>
    <row r="80" spans="1:14" x14ac:dyDescent="0.2">
      <c r="A80" s="98"/>
      <c r="B80" s="87">
        <v>9.6299999999999997E-2</v>
      </c>
      <c r="C80" s="87">
        <v>0.18</v>
      </c>
      <c r="D80" s="90">
        <v>0.80019999999999991</v>
      </c>
      <c r="E80" s="90">
        <v>0.19980000000000001</v>
      </c>
      <c r="F80" s="110" t="s">
        <v>36</v>
      </c>
      <c r="G80" s="99"/>
      <c r="H80" s="99"/>
      <c r="I80" s="99"/>
      <c r="J80" s="99"/>
      <c r="K80" s="99"/>
      <c r="L80" s="99"/>
      <c r="M80" s="99"/>
      <c r="N80" s="100"/>
    </row>
    <row r="81" spans="1:14" x14ac:dyDescent="0.2">
      <c r="A81" s="98"/>
      <c r="B81" s="79">
        <v>9.7500000000000003E-2</v>
      </c>
      <c r="C81" s="79">
        <v>0.18279999999999999</v>
      </c>
      <c r="D81" s="113">
        <v>0.17</v>
      </c>
      <c r="E81" s="113">
        <v>0.28000000000000003</v>
      </c>
      <c r="F81" s="111" t="s">
        <v>31</v>
      </c>
      <c r="G81" s="99"/>
      <c r="H81" s="99"/>
      <c r="I81" s="99"/>
      <c r="J81" s="99"/>
      <c r="K81" s="99"/>
      <c r="L81" s="99"/>
      <c r="M81" s="99"/>
      <c r="N81" s="100"/>
    </row>
    <row r="82" spans="1:14" x14ac:dyDescent="0.2">
      <c r="A82" s="98"/>
      <c r="B82" s="79">
        <v>0.1</v>
      </c>
      <c r="C82" s="79">
        <v>0.18890000000000001</v>
      </c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100"/>
    </row>
    <row r="83" spans="1:14" x14ac:dyDescent="0.2">
      <c r="A83" s="98"/>
      <c r="B83" s="79">
        <v>0.10050000000000001</v>
      </c>
      <c r="C83" s="79">
        <v>0.19</v>
      </c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100"/>
    </row>
    <row r="84" spans="1:14" x14ac:dyDescent="0.2">
      <c r="A84" s="98"/>
      <c r="B84" s="79">
        <v>0.10150000000000001</v>
      </c>
      <c r="C84" s="79">
        <v>0.1925</v>
      </c>
      <c r="D84" s="120" t="s">
        <v>35</v>
      </c>
      <c r="E84" s="121"/>
      <c r="F84" s="99"/>
      <c r="G84" s="99"/>
      <c r="H84" s="99"/>
      <c r="I84" s="99"/>
      <c r="J84" s="99"/>
      <c r="K84" s="99"/>
      <c r="L84" s="99"/>
      <c r="M84" s="99"/>
      <c r="N84" s="100"/>
    </row>
    <row r="85" spans="1:14" x14ac:dyDescent="0.2">
      <c r="A85" s="98"/>
      <c r="B85" s="79">
        <v>0.10249999999999999</v>
      </c>
      <c r="C85" s="79">
        <v>0.19500000000000001</v>
      </c>
      <c r="D85" s="119" t="s">
        <v>37</v>
      </c>
      <c r="E85" s="119" t="s">
        <v>45</v>
      </c>
      <c r="F85" s="99"/>
      <c r="G85" s="99"/>
      <c r="H85" s="99"/>
      <c r="I85" s="99"/>
      <c r="J85" s="99"/>
      <c r="K85" s="99"/>
      <c r="L85" s="99"/>
      <c r="M85" s="99"/>
      <c r="N85" s="100"/>
    </row>
    <row r="86" spans="1:14" x14ac:dyDescent="0.2">
      <c r="A86" s="98"/>
      <c r="B86" s="79">
        <v>0.1036</v>
      </c>
      <c r="C86" s="79">
        <v>0.19750000000000001</v>
      </c>
      <c r="D86" s="119"/>
      <c r="E86" s="119"/>
      <c r="F86" s="99"/>
      <c r="G86" s="99"/>
      <c r="H86" s="99"/>
      <c r="I86" s="99"/>
      <c r="J86" s="99"/>
      <c r="K86" s="99"/>
      <c r="L86" s="99"/>
      <c r="M86" s="99"/>
      <c r="N86" s="100"/>
    </row>
    <row r="87" spans="1:14" x14ac:dyDescent="0.2">
      <c r="A87" s="98"/>
      <c r="B87" s="87">
        <v>0.1046</v>
      </c>
      <c r="C87" s="112">
        <v>0.2</v>
      </c>
      <c r="D87" s="114">
        <v>59.89</v>
      </c>
      <c r="E87" s="114">
        <v>40.11</v>
      </c>
      <c r="F87" s="110" t="s">
        <v>36</v>
      </c>
      <c r="G87" s="99"/>
      <c r="H87" s="99"/>
      <c r="I87" s="99"/>
      <c r="J87" s="99"/>
      <c r="K87" s="99"/>
      <c r="L87" s="99"/>
      <c r="M87" s="99"/>
      <c r="N87" s="100"/>
    </row>
    <row r="88" spans="1:14" x14ac:dyDescent="0.2">
      <c r="A88" s="98"/>
      <c r="B88" s="102"/>
      <c r="C88" s="102"/>
      <c r="D88" s="113">
        <v>0.17</v>
      </c>
      <c r="E88" s="113">
        <v>0.28000000000000003</v>
      </c>
      <c r="F88" s="111" t="s">
        <v>31</v>
      </c>
      <c r="G88" s="99"/>
      <c r="H88" s="99"/>
      <c r="I88" s="99"/>
      <c r="J88" s="99"/>
      <c r="K88" s="99"/>
      <c r="L88" s="99"/>
      <c r="M88" s="99"/>
      <c r="N88" s="100"/>
    </row>
    <row r="89" spans="1:14" x14ac:dyDescent="0.2">
      <c r="A89" s="98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100"/>
    </row>
    <row r="90" spans="1:14" x14ac:dyDescent="0.2">
      <c r="A90" s="98"/>
      <c r="B90" s="99"/>
      <c r="C90" s="99"/>
      <c r="D90" s="92" t="s">
        <v>34</v>
      </c>
      <c r="E90" s="99"/>
      <c r="F90" s="99"/>
      <c r="G90" s="99"/>
      <c r="H90" s="99"/>
      <c r="I90" s="99"/>
      <c r="J90" s="99"/>
      <c r="K90" s="99"/>
      <c r="L90" s="99"/>
      <c r="M90" s="99"/>
      <c r="N90" s="100"/>
    </row>
    <row r="91" spans="1:14" x14ac:dyDescent="0.2">
      <c r="A91" s="98"/>
      <c r="B91" s="99"/>
      <c r="C91" s="99"/>
      <c r="D91" s="119" t="s">
        <v>45</v>
      </c>
      <c r="E91" s="99"/>
      <c r="F91" s="99"/>
      <c r="G91" s="99"/>
      <c r="H91" s="99"/>
      <c r="I91" s="99"/>
      <c r="J91" s="99"/>
      <c r="K91" s="99"/>
      <c r="L91" s="99"/>
      <c r="M91" s="99"/>
      <c r="N91" s="100"/>
    </row>
    <row r="92" spans="1:14" x14ac:dyDescent="0.2">
      <c r="A92" s="98"/>
      <c r="B92" s="99"/>
      <c r="C92" s="99"/>
      <c r="D92" s="119"/>
      <c r="E92" s="99"/>
      <c r="F92" s="99"/>
      <c r="G92" s="99"/>
      <c r="H92" s="99"/>
      <c r="I92" s="99"/>
      <c r="J92" s="99"/>
      <c r="K92" s="99"/>
      <c r="L92" s="99"/>
      <c r="M92" s="99"/>
      <c r="N92" s="100"/>
    </row>
    <row r="93" spans="1:14" x14ac:dyDescent="0.2">
      <c r="A93" s="98"/>
      <c r="B93" s="87">
        <v>0.12920000000000001</v>
      </c>
      <c r="C93" s="87">
        <v>0.2606</v>
      </c>
      <c r="D93" s="113">
        <v>1</v>
      </c>
      <c r="E93" s="110" t="s">
        <v>36</v>
      </c>
      <c r="F93" s="99"/>
      <c r="G93" s="99"/>
      <c r="H93" s="99"/>
      <c r="I93" s="99"/>
      <c r="J93" s="99"/>
      <c r="K93" s="99"/>
      <c r="L93" s="99"/>
      <c r="M93" s="99"/>
      <c r="N93" s="100"/>
    </row>
    <row r="94" spans="1:14" ht="13.5" thickBot="1" x14ac:dyDescent="0.25">
      <c r="A94" s="105"/>
      <c r="B94" s="99"/>
      <c r="C94" s="99"/>
      <c r="D94" s="113">
        <v>0.28000000000000003</v>
      </c>
      <c r="E94" s="108" t="s">
        <v>31</v>
      </c>
      <c r="F94" s="99"/>
      <c r="G94" s="99"/>
      <c r="H94" s="99"/>
      <c r="I94" s="99"/>
      <c r="J94" s="99"/>
      <c r="K94" s="99"/>
      <c r="L94" s="99"/>
      <c r="M94" s="99"/>
      <c r="N94" s="100"/>
    </row>
    <row r="95" spans="1:14" ht="13.5" thickBot="1" x14ac:dyDescent="0.25"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7"/>
    </row>
  </sheetData>
  <mergeCells count="21">
    <mergeCell ref="B55:C56"/>
    <mergeCell ref="B72:C73"/>
    <mergeCell ref="B51:C51"/>
    <mergeCell ref="M22:M31"/>
    <mergeCell ref="B4:B7"/>
    <mergeCell ref="C2:L5"/>
    <mergeCell ref="C6:L6"/>
    <mergeCell ref="L38:M38"/>
    <mergeCell ref="B46:C47"/>
    <mergeCell ref="F51:F52"/>
    <mergeCell ref="D78:D79"/>
    <mergeCell ref="E78:E79"/>
    <mergeCell ref="D64:D65"/>
    <mergeCell ref="E64:E65"/>
    <mergeCell ref="F64:F65"/>
    <mergeCell ref="D91:D92"/>
    <mergeCell ref="D85:D86"/>
    <mergeCell ref="E85:E86"/>
    <mergeCell ref="D84:E84"/>
    <mergeCell ref="D51:D52"/>
    <mergeCell ref="E51:E52"/>
  </mergeCells>
  <pageMargins left="0.75" right="0.75" top="1" bottom="1" header="0.5" footer="0.5"/>
  <pageSetup paperSize="256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Port. Ex with Data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Moore</dc:creator>
  <cp:lastModifiedBy>Aaron Tyler Camacho</cp:lastModifiedBy>
  <dcterms:created xsi:type="dcterms:W3CDTF">1997-10-08T06:45:49Z</dcterms:created>
  <dcterms:modified xsi:type="dcterms:W3CDTF">2012-12-04T17:46:31Z</dcterms:modified>
</cp:coreProperties>
</file>