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17420" yWindow="7860" windowWidth="25600" windowHeight="18380" tabRatio="500" activeTab="2"/>
  </bookViews>
  <sheets>
    <sheet name="Northwest-Corner Rule" sheetId="1" r:id="rId1"/>
    <sheet name="Intuitive Lowest-Cost Method" sheetId="6" r:id="rId2"/>
    <sheet name="Excel OM - Minimization" sheetId="2" r:id="rId3"/>
  </sheets>
  <externalReferences>
    <externalReference r:id="rId4"/>
  </externalReferences>
  <definedNames>
    <definedName name="solver_adj" localSheetId="2" hidden="1">'Excel OM - Minimization'!$B$20:$D$22</definedName>
    <definedName name="solver_cvg" localSheetId="2" hidden="1">0.001</definedName>
    <definedName name="solver_drv" localSheetId="2" hidden="1">1</definedName>
    <definedName name="solver_eng" localSheetId="2" hidden="1">2</definedName>
    <definedName name="solver_est" localSheetId="2" hidden="1">1</definedName>
    <definedName name="solver_itr" localSheetId="2" hidden="1">200</definedName>
    <definedName name="solver_lhs1" localSheetId="2" hidden="1">'Excel OM - Minimization'!$B$23:$D$23</definedName>
    <definedName name="solver_lhs2" localSheetId="2" hidden="1">'Excel OM - Minimization'!$E$20:$E$22</definedName>
    <definedName name="solver_lhs3" localSheetId="2" hidden="1">'Excel OM - Minimization'!$B$20:$D$22</definedName>
    <definedName name="solver_lhs4" localSheetId="2" hidden="1">'Excel OM - Minimization'!$B$20:$D$22</definedName>
    <definedName name="solver_lin" localSheetId="2" hidden="1">1</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2</definedName>
    <definedName name="solver_nwt" localSheetId="2" hidden="1">1</definedName>
    <definedName name="solver_opt" localSheetId="2" hidden="1">'Excel OM - Minimization'!$B$25</definedName>
    <definedName name="solver_pre" localSheetId="2" hidden="1">0.000001</definedName>
    <definedName name="solver_rbv" localSheetId="2" hidden="1">1</definedName>
    <definedName name="solver_rel1" localSheetId="2" hidden="1">3</definedName>
    <definedName name="solver_rel2" localSheetId="2" hidden="1">1</definedName>
    <definedName name="solver_rel3" localSheetId="2" hidden="1">4</definedName>
    <definedName name="solver_rel4" localSheetId="2" hidden="1">4</definedName>
    <definedName name="solver_rhs1" localSheetId="2" hidden="1">'Excel OM - Minimization'!$B$16:$D$16</definedName>
    <definedName name="solver_rhs2" localSheetId="2" hidden="1">'Excel OM - Minimization'!$E$13:$E$15</definedName>
    <definedName name="solver_rhs3" localSheetId="2" hidden="1">[1]!Integer</definedName>
    <definedName name="solver_rhs4" localSheetId="2" hidden="1">[1]!Integer</definedName>
    <definedName name="solver_rlx" localSheetId="2" hidden="1">1</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100</definedName>
    <definedName name="solver_tmp" localSheetId="2" hidden="1">0</definedName>
    <definedName name="solver_tol" localSheetId="2" hidden="1">0.05</definedName>
    <definedName name="solver_typ" localSheetId="2" hidden="1">2</definedName>
    <definedName name="solver_val" localSheetId="2" hidden="1">0</definedName>
    <definedName name="solver_ver" localSheetId="2"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1" i="6" l="1"/>
  <c r="E21" i="6"/>
  <c r="F21" i="6"/>
  <c r="D22" i="6"/>
  <c r="E22" i="6"/>
  <c r="F22" i="6"/>
  <c r="E20" i="6"/>
  <c r="F20" i="6"/>
  <c r="D20" i="6"/>
  <c r="G20" i="6"/>
  <c r="G21" i="6"/>
  <c r="G22" i="6"/>
  <c r="G23" i="6"/>
  <c r="F15" i="6"/>
  <c r="F16" i="6"/>
  <c r="E15" i="6"/>
  <c r="E16" i="6"/>
  <c r="D15" i="6"/>
  <c r="D16" i="6"/>
  <c r="G12" i="6"/>
  <c r="G13" i="6"/>
  <c r="G14" i="6"/>
  <c r="G15" i="6"/>
  <c r="H14" i="6"/>
  <c r="H13" i="6"/>
  <c r="H12" i="6"/>
  <c r="G8" i="6"/>
  <c r="G8" i="1"/>
  <c r="E16" i="2"/>
  <c r="A2" i="2"/>
  <c r="B23" i="2"/>
  <c r="C23" i="2"/>
  <c r="D23" i="2"/>
  <c r="E20" i="2"/>
  <c r="E21" i="2"/>
  <c r="E22" i="2"/>
  <c r="E23" i="2"/>
  <c r="D19" i="2"/>
  <c r="C19" i="2"/>
  <c r="B19" i="2"/>
  <c r="A22" i="2"/>
  <c r="A21" i="2"/>
  <c r="A20" i="2"/>
  <c r="B25" i="2"/>
  <c r="B11" i="2"/>
  <c r="D22" i="1"/>
  <c r="G12" i="1"/>
  <c r="G13" i="1"/>
  <c r="G14" i="1"/>
  <c r="D15" i="1"/>
  <c r="E15" i="1"/>
  <c r="F15" i="1"/>
  <c r="H14" i="1"/>
  <c r="H13" i="1"/>
  <c r="H12" i="1"/>
  <c r="F16" i="1"/>
  <c r="E16" i="1"/>
  <c r="D16" i="1"/>
  <c r="E22" i="1"/>
  <c r="F22" i="1"/>
  <c r="G22" i="1"/>
  <c r="D20" i="1"/>
  <c r="E20" i="1"/>
  <c r="F20" i="1"/>
  <c r="G20" i="1"/>
  <c r="D21" i="1"/>
  <c r="E21" i="1"/>
  <c r="F21" i="1"/>
  <c r="G21" i="1"/>
  <c r="G23" i="1"/>
</calcChain>
</file>

<file path=xl/comments1.xml><?xml version="1.0" encoding="utf-8"?>
<comments xmlns="http://schemas.openxmlformats.org/spreadsheetml/2006/main">
  <authors>
    <author>Aaron Camacho</author>
  </authors>
  <commentList>
    <comment ref="A11" authorId="0">
      <text>
        <r>
          <rPr>
            <sz val="9"/>
            <color indexed="81"/>
            <rFont val="Calibri"/>
            <family val="2"/>
          </rPr>
          <t>Transportation: Submodel =  0; Problem size @  3 by 3</t>
        </r>
      </text>
    </comment>
  </commentList>
</comments>
</file>

<file path=xl/sharedStrings.xml><?xml version="1.0" encoding="utf-8"?>
<sst xmlns="http://schemas.openxmlformats.org/spreadsheetml/2006/main" count="85" uniqueCount="32">
  <si>
    <t>To/From</t>
  </si>
  <si>
    <t>Warehouse 1</t>
  </si>
  <si>
    <t>Warehouse 2</t>
  </si>
  <si>
    <t>Warehouse 3</t>
  </si>
  <si>
    <t>Shanghai</t>
  </si>
  <si>
    <t>Shuzworld H</t>
  </si>
  <si>
    <t>Shuzworld F</t>
  </si>
  <si>
    <t xml:space="preserve">Warehouse
Requirement </t>
  </si>
  <si>
    <t xml:space="preserve">Factory
Capacity </t>
  </si>
  <si>
    <t xml:space="preserve">Left over </t>
  </si>
  <si>
    <t>Needed</t>
  </si>
  <si>
    <t xml:space="preserve">Distribution of Northwest-Corner Rule </t>
  </si>
  <si>
    <t>Pricing of Northwest-Corner Rule</t>
  </si>
  <si>
    <t>Total</t>
  </si>
  <si>
    <t xml:space="preserve">Total </t>
  </si>
  <si>
    <t>Intuitive Lowest-Cost Method</t>
  </si>
  <si>
    <t>Pricing of Intuitive-Cost Method</t>
  </si>
  <si>
    <t>COSTS</t>
  </si>
  <si>
    <t>Supply</t>
  </si>
  <si>
    <t>Demand</t>
  </si>
  <si>
    <t xml:space="preserve"> </t>
  </si>
  <si>
    <t>Shipments</t>
  </si>
  <si>
    <t>Column Total</t>
  </si>
  <si>
    <t>Total Cost</t>
  </si>
  <si>
    <t>Transportation</t>
  </si>
  <si>
    <t>Data</t>
  </si>
  <si>
    <t>Row Total</t>
  </si>
  <si>
    <t>5800 / 5800</t>
  </si>
  <si>
    <t>Shanghai H</t>
  </si>
  <si>
    <t>Shanghai F</t>
  </si>
  <si>
    <t>Warehouse 
3</t>
  </si>
  <si>
    <t>Shipping, Factory &amp; Warehouse Standards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</si>
</sst>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4" formatCode="_(&quot;$&quot;* #,##0.00_);_(&quot;$&quot;* \(#,##0.00\);_(&quot;$&quot;* &quot;-&quot;??_);_(@_)"/>
    <numFmt numFmtId="164" formatCode="0_);[Red]\(0\)"/>
    <numFmt numFmtId="165" formatCode="_(&quot;$&quot;* #,##0_);_(&quot;$&quot;* \(#,##0\);_(&quot;$&quot;* &quot;-&quot;??_);_(@_)"/>
    <numFmt numFmtId="166" formatCode="General_)"/>
  </numFmts>
  <fonts count="23"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24"/>
      <color theme="1"/>
      <name val="Calibri"/>
      <scheme val="minor"/>
    </font>
    <font>
      <sz val="10"/>
      <color indexed="8"/>
      <name val="Arial"/>
      <family val="2"/>
    </font>
    <font>
      <sz val="10"/>
      <name val="Arial"/>
      <family val="2"/>
    </font>
    <font>
      <sz val="11"/>
      <color theme="1"/>
      <name val="Calibri"/>
      <family val="2"/>
      <scheme val="minor"/>
    </font>
    <font>
      <b/>
      <sz val="11"/>
      <color indexed="10"/>
      <name val="Arial"/>
    </font>
    <font>
      <sz val="11"/>
      <color indexed="8"/>
      <name val="Arial"/>
    </font>
    <font>
      <b/>
      <sz val="11"/>
      <color indexed="20"/>
      <name val="Arial"/>
    </font>
    <font>
      <sz val="13"/>
      <color rgb="FF1F497D"/>
      <name val="Arial"/>
    </font>
    <font>
      <sz val="11"/>
      <color rgb="FF0000FF"/>
      <name val="Arial"/>
    </font>
    <font>
      <sz val="9"/>
      <color indexed="81"/>
      <name val="Calibri"/>
      <family val="2"/>
    </font>
    <font>
      <b/>
      <sz val="11"/>
      <color rgb="FFFF6600"/>
      <name val="Arial"/>
    </font>
    <font>
      <b/>
      <sz val="11"/>
      <color rgb="FF3F3F3F"/>
      <name val="Arial"/>
    </font>
    <font>
      <b/>
      <sz val="13"/>
      <color rgb="FF1F497D"/>
      <name val="Arial"/>
    </font>
    <font>
      <b/>
      <sz val="14"/>
      <color rgb="FF800000"/>
      <name val="Arial"/>
    </font>
    <font>
      <sz val="11"/>
      <color rgb="FF000000"/>
      <name val="Arial"/>
    </font>
    <font>
      <sz val="12"/>
      <color rgb="FF000000"/>
      <name val="Calibri"/>
      <family val="2"/>
      <scheme val="minor"/>
    </font>
    <font>
      <sz val="12"/>
      <color theme="0"/>
      <name val="Calibri"/>
      <family val="2"/>
      <scheme val="minor"/>
    </font>
    <font>
      <sz val="18"/>
      <color theme="1"/>
      <name val="Calibri"/>
      <scheme val="minor"/>
    </font>
  </fonts>
  <fills count="11">
    <fill>
      <patternFill patternType="none"/>
    </fill>
    <fill>
      <patternFill patternType="gray125"/>
    </fill>
    <fill>
      <patternFill patternType="solid">
        <fgColor rgb="FFFFCC99"/>
        <bgColor indexed="64"/>
      </patternFill>
    </fill>
    <fill>
      <patternFill patternType="solid">
        <fgColor rgb="FFFFC7CE"/>
        <bgColor indexed="64"/>
      </patternFill>
    </fill>
    <fill>
      <patternFill patternType="solid">
        <fgColor rgb="FFF2F2F2"/>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008000"/>
        <bgColor indexed="64"/>
      </patternFill>
    </fill>
  </fills>
  <borders count="28">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hair">
        <color auto="1"/>
      </left>
      <right style="hair">
        <color auto="1"/>
      </right>
      <top/>
      <bottom style="hair">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s>
  <cellStyleXfs count="82">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166" fontId="6" fillId="0" borderId="1"/>
    <xf numFmtId="44" fontId="7" fillId="0" borderId="0" applyFont="0" applyFill="0" applyBorder="0" applyAlignment="0" applyProtection="0"/>
    <xf numFmtId="0" fontId="7" fillId="0" borderId="0"/>
    <xf numFmtId="0" fontId="8"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9">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wrapText="1"/>
    </xf>
    <xf numFmtId="6" fontId="0" fillId="0" borderId="0" xfId="0" applyNumberFormat="1" applyAlignment="1">
      <alignment horizontal="center" vertical="center" wrapText="1"/>
    </xf>
    <xf numFmtId="0" fontId="0" fillId="0" borderId="0" xfId="0" applyAlignment="1">
      <alignment wrapText="1"/>
    </xf>
    <xf numFmtId="6" fontId="0" fillId="0" borderId="0" xfId="0" applyNumberFormat="1" applyAlignment="1">
      <alignment horizontal="center" vertical="center"/>
    </xf>
    <xf numFmtId="0" fontId="5" fillId="0" borderId="0" xfId="0" applyFont="1" applyAlignment="1">
      <alignment horizontal="center"/>
    </xf>
    <xf numFmtId="164" fontId="0" fillId="0" borderId="0" xfId="0" applyNumberFormat="1" applyAlignment="1">
      <alignment horizontal="center" vertical="center" wrapText="1"/>
    </xf>
    <xf numFmtId="164" fontId="0" fillId="0" borderId="0" xfId="0" applyNumberFormat="1"/>
    <xf numFmtId="164" fontId="0" fillId="0" borderId="0" xfId="0" applyNumberFormat="1" applyAlignment="1">
      <alignment horizontal="center" vertical="center"/>
    </xf>
    <xf numFmtId="0" fontId="5" fillId="0" borderId="0" xfId="0" applyFont="1" applyAlignment="1"/>
    <xf numFmtId="166" fontId="9" fillId="0" borderId="1" xfId="42" applyFont="1"/>
    <xf numFmtId="166" fontId="10" fillId="0" borderId="1" xfId="42" applyFont="1"/>
    <xf numFmtId="166" fontId="10" fillId="0" borderId="0" xfId="42" applyFont="1" applyBorder="1"/>
    <xf numFmtId="166" fontId="11" fillId="0" borderId="0" xfId="42" applyFont="1" applyBorder="1"/>
    <xf numFmtId="166" fontId="12" fillId="0" borderId="1" xfId="42" applyFont="1"/>
    <xf numFmtId="166" fontId="13" fillId="0" borderId="1" xfId="42" applyFont="1"/>
    <xf numFmtId="166" fontId="15" fillId="0" borderId="1" xfId="42" applyFont="1"/>
    <xf numFmtId="166" fontId="10" fillId="2" borderId="2" xfId="42" applyFont="1" applyFill="1" applyBorder="1"/>
    <xf numFmtId="166" fontId="10" fillId="0" borderId="3" xfId="42" applyFont="1" applyBorder="1"/>
    <xf numFmtId="166" fontId="10" fillId="0" borderId="4" xfId="42" applyFont="1" applyBorder="1"/>
    <xf numFmtId="166" fontId="10" fillId="0" borderId="5" xfId="42" applyFont="1" applyBorder="1"/>
    <xf numFmtId="166" fontId="10" fillId="0" borderId="6" xfId="42" applyFont="1" applyBorder="1"/>
    <xf numFmtId="166" fontId="10" fillId="2" borderId="7" xfId="42" applyFont="1" applyFill="1" applyBorder="1"/>
    <xf numFmtId="166" fontId="10" fillId="0" borderId="8" xfId="42" applyFont="1" applyBorder="1"/>
    <xf numFmtId="166" fontId="10" fillId="2" borderId="9" xfId="42" applyFont="1" applyFill="1" applyBorder="1"/>
    <xf numFmtId="166" fontId="10" fillId="3" borderId="10" xfId="42" applyFont="1" applyFill="1" applyBorder="1"/>
    <xf numFmtId="166" fontId="10" fillId="0" borderId="12" xfId="42" applyFont="1" applyBorder="1"/>
    <xf numFmtId="166" fontId="16" fillId="0" borderId="13" xfId="42" applyFont="1" applyBorder="1"/>
    <xf numFmtId="166" fontId="10" fillId="0" borderId="13" xfId="42" applyFont="1" applyBorder="1"/>
    <xf numFmtId="1" fontId="16" fillId="4" borderId="2" xfId="42" applyNumberFormat="1" applyFont="1" applyFill="1" applyBorder="1"/>
    <xf numFmtId="1" fontId="16" fillId="4" borderId="14" xfId="42" applyNumberFormat="1" applyFont="1" applyFill="1" applyBorder="1"/>
    <xf numFmtId="1" fontId="16" fillId="4" borderId="15" xfId="42" applyNumberFormat="1" applyFont="1" applyFill="1" applyBorder="1"/>
    <xf numFmtId="1" fontId="16" fillId="4" borderId="16" xfId="42" applyNumberFormat="1" applyFont="1" applyFill="1" applyBorder="1"/>
    <xf numFmtId="1" fontId="16" fillId="4" borderId="18" xfId="42" applyNumberFormat="1" applyFont="1" applyFill="1" applyBorder="1"/>
    <xf numFmtId="1" fontId="16" fillId="4" borderId="9" xfId="42" applyNumberFormat="1" applyFont="1" applyFill="1" applyBorder="1"/>
    <xf numFmtId="1" fontId="16" fillId="4" borderId="19" xfId="42" applyNumberFormat="1" applyFont="1" applyFill="1" applyBorder="1"/>
    <xf numFmtId="1" fontId="16" fillId="4" borderId="7" xfId="42" applyNumberFormat="1" applyFont="1" applyFill="1" applyBorder="1"/>
    <xf numFmtId="1" fontId="16" fillId="4" borderId="10" xfId="42" applyNumberFormat="1" applyFont="1" applyFill="1" applyBorder="1"/>
    <xf numFmtId="1" fontId="16" fillId="4" borderId="20" xfId="42" applyNumberFormat="1" applyFont="1" applyFill="1" applyBorder="1"/>
    <xf numFmtId="1" fontId="16" fillId="4" borderId="21" xfId="42" applyNumberFormat="1" applyFont="1" applyFill="1" applyBorder="1"/>
    <xf numFmtId="1" fontId="16" fillId="4" borderId="22" xfId="42" applyNumberFormat="1" applyFont="1" applyFill="1" applyBorder="1"/>
    <xf numFmtId="1" fontId="16" fillId="4" borderId="23" xfId="42" applyNumberFormat="1" applyFont="1" applyFill="1" applyBorder="1"/>
    <xf numFmtId="166" fontId="10" fillId="0" borderId="24" xfId="42" applyFont="1" applyBorder="1"/>
    <xf numFmtId="166" fontId="16" fillId="4" borderId="17" xfId="42" applyFont="1" applyFill="1" applyBorder="1"/>
    <xf numFmtId="166" fontId="16" fillId="4" borderId="11" xfId="42" applyFont="1" applyFill="1" applyBorder="1"/>
    <xf numFmtId="166" fontId="17" fillId="0" borderId="1" xfId="42" applyFont="1"/>
    <xf numFmtId="166" fontId="18" fillId="0" borderId="1" xfId="42" applyFont="1"/>
    <xf numFmtId="14" fontId="19" fillId="0" borderId="1" xfId="42" applyNumberFormat="1" applyFont="1"/>
    <xf numFmtId="166" fontId="19" fillId="0" borderId="1" xfId="42" applyFont="1"/>
    <xf numFmtId="164" fontId="20" fillId="0" borderId="0" xfId="0" applyNumberFormat="1" applyFont="1" applyAlignment="1">
      <alignment horizontal="center" vertical="center"/>
    </xf>
    <xf numFmtId="0" fontId="0" fillId="5" borderId="0" xfId="0" applyFill="1"/>
    <xf numFmtId="164" fontId="0" fillId="5" borderId="0" xfId="0" applyNumberFormat="1" applyFill="1"/>
    <xf numFmtId="0" fontId="5" fillId="5" borderId="0" xfId="0" applyFont="1" applyFill="1" applyAlignment="1">
      <alignment horizontal="center"/>
    </xf>
    <xf numFmtId="6" fontId="0" fillId="5" borderId="0" xfId="0" applyNumberFormat="1" applyFill="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6" fontId="0" fillId="0" borderId="2" xfId="0" applyNumberFormat="1" applyBorder="1" applyAlignment="1">
      <alignment horizontal="center" vertical="center" wrapText="1"/>
    </xf>
    <xf numFmtId="0" fontId="2" fillId="0" borderId="2" xfId="0" applyFont="1" applyBorder="1" applyAlignment="1">
      <alignment horizontal="center" wrapText="1"/>
    </xf>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5" fillId="5" borderId="0" xfId="0" applyFont="1" applyFill="1" applyBorder="1" applyAlignment="1"/>
    <xf numFmtId="0" fontId="0" fillId="5" borderId="25" xfId="0" applyFill="1" applyBorder="1"/>
    <xf numFmtId="0" fontId="0" fillId="5" borderId="0" xfId="0" applyFill="1" applyBorder="1"/>
    <xf numFmtId="164" fontId="0" fillId="5" borderId="0" xfId="0" applyNumberFormat="1" applyFill="1" applyBorder="1"/>
    <xf numFmtId="164" fontId="0" fillId="5" borderId="0" xfId="0" applyNumberFormat="1" applyFill="1" applyBorder="1" applyAlignment="1">
      <alignment horizontal="center" vertical="center"/>
    </xf>
    <xf numFmtId="6" fontId="0" fillId="5" borderId="0" xfId="0" applyNumberFormat="1" applyFill="1" applyBorder="1" applyAlignment="1">
      <alignment horizontal="center" vertical="center"/>
    </xf>
    <xf numFmtId="0" fontId="5" fillId="5" borderId="0" xfId="0" applyFont="1" applyFill="1" applyBorder="1" applyAlignment="1">
      <alignment horizontal="center"/>
    </xf>
    <xf numFmtId="0" fontId="0" fillId="5" borderId="8" xfId="0" applyFill="1" applyBorder="1"/>
    <xf numFmtId="0" fontId="0" fillId="5" borderId="26" xfId="0" applyFill="1" applyBorder="1"/>
    <xf numFmtId="0" fontId="0" fillId="5" borderId="27" xfId="0" applyFill="1" applyBorder="1"/>
    <xf numFmtId="0" fontId="0" fillId="5" borderId="0" xfId="0" applyFill="1" applyAlignment="1">
      <alignment wrapText="1"/>
    </xf>
    <xf numFmtId="6" fontId="0" fillId="5" borderId="0" xfId="0" applyNumberFormat="1" applyFill="1" applyAlignment="1">
      <alignment horizontal="center" vertical="center" wrapText="1"/>
    </xf>
    <xf numFmtId="0" fontId="0" fillId="5" borderId="0" xfId="0" applyFill="1" applyBorder="1" applyAlignment="1">
      <alignment wrapText="1"/>
    </xf>
    <xf numFmtId="6" fontId="0" fillId="5" borderId="0" xfId="0" applyNumberFormat="1" applyFill="1" applyBorder="1" applyAlignment="1">
      <alignment horizontal="center" vertical="center" wrapText="1"/>
    </xf>
    <xf numFmtId="165" fontId="0" fillId="6" borderId="2" xfId="1" applyNumberFormat="1" applyFont="1" applyFill="1" applyBorder="1" applyAlignment="1">
      <alignment horizontal="center" vertical="center" wrapText="1"/>
    </xf>
    <xf numFmtId="164" fontId="0" fillId="7" borderId="2" xfId="0" applyNumberFormat="1" applyFill="1" applyBorder="1" applyAlignment="1">
      <alignment horizontal="center" vertical="center"/>
    </xf>
    <xf numFmtId="164" fontId="0" fillId="6" borderId="2" xfId="0" applyNumberFormat="1" applyFill="1" applyBorder="1" applyAlignment="1">
      <alignment horizontal="center" vertical="center" wrapText="1"/>
    </xf>
    <xf numFmtId="164" fontId="0" fillId="8" borderId="2" xfId="0" applyNumberFormat="1" applyFill="1" applyBorder="1" applyAlignment="1">
      <alignment horizontal="center" vertical="center" wrapText="1"/>
    </xf>
    <xf numFmtId="164" fontId="20" fillId="9" borderId="2" xfId="0" applyNumberFormat="1" applyFont="1" applyFill="1" applyBorder="1" applyAlignment="1">
      <alignment horizontal="center" vertical="center"/>
    </xf>
    <xf numFmtId="164" fontId="0" fillId="7" borderId="2" xfId="0" applyNumberFormat="1" applyFill="1" applyBorder="1"/>
    <xf numFmtId="6" fontId="0" fillId="8" borderId="2" xfId="0" applyNumberFormat="1" applyFill="1" applyBorder="1" applyAlignment="1">
      <alignment horizontal="center" vertical="center" wrapText="1"/>
    </xf>
    <xf numFmtId="164" fontId="0" fillId="9" borderId="2" xfId="0" applyNumberFormat="1" applyFill="1" applyBorder="1" applyAlignment="1">
      <alignment horizontal="center" vertical="center"/>
    </xf>
    <xf numFmtId="6" fontId="21" fillId="10" borderId="2" xfId="0" applyNumberFormat="1" applyFont="1" applyFill="1" applyBorder="1" applyAlignment="1">
      <alignment horizontal="center" vertical="center"/>
    </xf>
    <xf numFmtId="0" fontId="5" fillId="0" borderId="2" xfId="0" applyFont="1" applyBorder="1" applyAlignment="1">
      <alignment horizontal="center"/>
    </xf>
    <xf numFmtId="0" fontId="22" fillId="0" borderId="2" xfId="0" applyFont="1" applyBorder="1" applyAlignment="1">
      <alignment horizontal="center"/>
    </xf>
    <xf numFmtId="0" fontId="5" fillId="0" borderId="0" xfId="0" applyFont="1" applyAlignment="1">
      <alignment horizontal="center"/>
    </xf>
  </cellXfs>
  <cellStyles count="82">
    <cellStyle name="Currency" xfId="1" builtinId="4"/>
    <cellStyle name="Currency 2" xfId="4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Normal" xfId="0" builtinId="0"/>
    <cellStyle name="Normal 2" xfId="44"/>
    <cellStyle name="Normal 3" xfId="45"/>
    <cellStyle name="Normal_Trans_min" xfId="42"/>
  </cellStyles>
  <dxfs count="1">
    <dxf>
      <font>
        <color rgb="FFF2F2F2"/>
      </font>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889000</xdr:colOff>
      <xdr:row>6</xdr:row>
      <xdr:rowOff>0</xdr:rowOff>
    </xdr:from>
    <xdr:to>
      <xdr:col>7</xdr:col>
      <xdr:colOff>596900</xdr:colOff>
      <xdr:row>9</xdr:row>
      <xdr:rowOff>76200</xdr:rowOff>
    </xdr:to>
    <xdr:sp macro="" textlink="">
      <xdr:nvSpPr>
        <xdr:cNvPr id="2" name="messageTextbox"/>
        <xdr:cNvSpPr txBox="1"/>
      </xdr:nvSpPr>
      <xdr:spPr>
        <a:xfrm>
          <a:off x="889000" y="1079500"/>
          <a:ext cx="5080000" cy="571500"/>
        </a:xfrm>
        <a:prstGeom prst="rect">
          <a:avLst/>
        </a:prstGeom>
        <a:solidFill>
          <a:srgbClr val="FFEB9C"/>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US" sz="900" b="0" i="0" u="none" strike="noStrike" baseline="0">
              <a:solidFill>
                <a:srgbClr val="9C6500"/>
              </a:solidFill>
              <a:latin typeface="Arial"/>
            </a:rPr>
            <a:t>Enter the transportation data in the shaded area. Then go to the DATA Tab on the ribbon, click on Solver in the Data Analysis Group and then click SOLVE.
If SOLVER is not on the Data Tab then please see the Help file (Solver) for instructions.</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Version4.desig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odel Comparison"/>
      <sheetName val="regnow"/>
      <sheetName val="pair.com"/>
      <sheetName val="KRM Differences, Manual &amp; Help"/>
      <sheetName val="V4 Builds"/>
      <sheetName val="V3 Builds"/>
      <sheetName val="Todo"/>
      <sheetName val="Final testing"/>
      <sheetName val="Final Steps"/>
      <sheetName val="Installation"/>
      <sheetName val="Save as Excel"/>
      <sheetName val="Startup"/>
      <sheetName val="Entwistle"/>
      <sheetName val="Alana notes"/>
      <sheetName val="Tutorials"/>
      <sheetName val="Programming notes to self"/>
      <sheetName val="HR 7 - new problems solved"/>
      <sheetName val="Phone numbers"/>
      <sheetName val="Menu"/>
      <sheetName val="Colorselection sheet"/>
      <sheetName val="48 Colors"/>
      <sheetName val="V3 improvements"/>
      <sheetName val="V3 Changes"/>
      <sheetName val="Installation programs"/>
      <sheetName val="Version4.design.xls"/>
    </sheetNames>
    <definedNames>
      <definedName name="Integer"/>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1"/>
  <sheetViews>
    <sheetView workbookViewId="0">
      <selection activeCell="J18" sqref="J18:N18"/>
    </sheetView>
  </sheetViews>
  <sheetFormatPr baseColWidth="10" defaultRowHeight="15" x14ac:dyDescent="0"/>
  <cols>
    <col min="2" max="2" width="5.1640625" customWidth="1"/>
    <col min="3" max="3" width="11.83203125" bestFit="1" customWidth="1"/>
    <col min="6" max="6" width="12.1640625" customWidth="1"/>
    <col min="9" max="9" width="5.33203125" customWidth="1"/>
    <col min="13" max="13" width="11.83203125" bestFit="1" customWidth="1"/>
  </cols>
  <sheetData>
    <row r="1" spans="2:15" ht="16" thickBot="1"/>
    <row r="2" spans="2:15">
      <c r="B2" s="59"/>
      <c r="C2" s="60"/>
      <c r="D2" s="60"/>
      <c r="E2" s="60"/>
      <c r="F2" s="60"/>
      <c r="G2" s="60"/>
      <c r="H2" s="60"/>
      <c r="I2" s="61"/>
    </row>
    <row r="3" spans="2:15" ht="30">
      <c r="B3" s="62"/>
      <c r="C3" s="87" t="s">
        <v>31</v>
      </c>
      <c r="D3" s="87"/>
      <c r="E3" s="87"/>
      <c r="F3" s="87"/>
      <c r="G3" s="87"/>
      <c r="H3" s="63"/>
      <c r="I3" s="64"/>
    </row>
    <row r="4" spans="2:15" ht="30">
      <c r="B4" s="62"/>
      <c r="C4" s="55" t="s">
        <v>0</v>
      </c>
      <c r="D4" s="55" t="s">
        <v>1</v>
      </c>
      <c r="E4" s="55" t="s">
        <v>2</v>
      </c>
      <c r="F4" s="55" t="s">
        <v>30</v>
      </c>
      <c r="G4" s="58" t="s">
        <v>8</v>
      </c>
      <c r="H4" s="65"/>
      <c r="I4" s="64"/>
    </row>
    <row r="5" spans="2:15">
      <c r="B5" s="62"/>
      <c r="C5" s="56" t="s">
        <v>4</v>
      </c>
      <c r="D5" s="77">
        <v>4</v>
      </c>
      <c r="E5" s="77">
        <v>3</v>
      </c>
      <c r="F5" s="77">
        <v>3</v>
      </c>
      <c r="G5" s="79">
        <v>2800</v>
      </c>
      <c r="H5" s="66"/>
      <c r="I5" s="64"/>
    </row>
    <row r="6" spans="2:15" ht="15" customHeight="1">
      <c r="B6" s="62"/>
      <c r="C6" s="56" t="s">
        <v>5</v>
      </c>
      <c r="D6" s="77">
        <v>3</v>
      </c>
      <c r="E6" s="77">
        <v>4</v>
      </c>
      <c r="F6" s="77">
        <v>2</v>
      </c>
      <c r="G6" s="79">
        <v>2300</v>
      </c>
      <c r="H6" s="66"/>
      <c r="I6" s="64"/>
    </row>
    <row r="7" spans="2:15" ht="15" customHeight="1">
      <c r="B7" s="62"/>
      <c r="C7" s="56" t="s">
        <v>6</v>
      </c>
      <c r="D7" s="77">
        <v>2</v>
      </c>
      <c r="E7" s="77">
        <v>4</v>
      </c>
      <c r="F7" s="77">
        <v>6</v>
      </c>
      <c r="G7" s="79">
        <v>2200</v>
      </c>
      <c r="H7" s="67"/>
      <c r="I7" s="64"/>
    </row>
    <row r="8" spans="2:15" ht="45">
      <c r="B8" s="62"/>
      <c r="C8" s="55" t="s">
        <v>7</v>
      </c>
      <c r="D8" s="79">
        <v>2500</v>
      </c>
      <c r="E8" s="79">
        <v>1500</v>
      </c>
      <c r="F8" s="79">
        <v>1800</v>
      </c>
      <c r="G8" s="78" t="str">
        <f>CONCATENATE(SUM(D8:F8), " / ",SUM(G5:G7))</f>
        <v>5800 / 7300</v>
      </c>
      <c r="H8" s="66"/>
      <c r="I8" s="64"/>
    </row>
    <row r="9" spans="2:15" ht="15" customHeight="1">
      <c r="B9" s="62"/>
      <c r="C9" s="65"/>
      <c r="D9" s="65"/>
      <c r="E9" s="65"/>
      <c r="F9" s="68"/>
      <c r="G9" s="65"/>
      <c r="H9" s="65"/>
      <c r="I9" s="64"/>
    </row>
    <row r="10" spans="2:15" ht="30" customHeight="1">
      <c r="B10" s="62"/>
      <c r="C10" s="86" t="s">
        <v>11</v>
      </c>
      <c r="D10" s="86"/>
      <c r="E10" s="86"/>
      <c r="F10" s="86"/>
      <c r="G10" s="86"/>
      <c r="H10" s="86"/>
      <c r="I10" s="64"/>
      <c r="J10" s="88"/>
      <c r="K10" s="88"/>
      <c r="L10" s="88"/>
      <c r="M10" s="88"/>
      <c r="N10" s="88"/>
      <c r="O10" s="88"/>
    </row>
    <row r="11" spans="2:15" ht="30">
      <c r="B11" s="62"/>
      <c r="C11" s="55" t="s">
        <v>0</v>
      </c>
      <c r="D11" s="55" t="s">
        <v>1</v>
      </c>
      <c r="E11" s="55" t="s">
        <v>2</v>
      </c>
      <c r="F11" s="55" t="s">
        <v>30</v>
      </c>
      <c r="G11" s="58" t="s">
        <v>8</v>
      </c>
      <c r="H11" s="55" t="s">
        <v>9</v>
      </c>
      <c r="I11" s="64"/>
      <c r="J11" s="1"/>
      <c r="K11" s="1"/>
      <c r="L11" s="1"/>
      <c r="M11" s="1"/>
      <c r="N11" s="4"/>
      <c r="O11" s="1"/>
    </row>
    <row r="12" spans="2:15">
      <c r="B12" s="62"/>
      <c r="C12" s="56" t="s">
        <v>4</v>
      </c>
      <c r="D12" s="80">
        <v>1300</v>
      </c>
      <c r="E12" s="80"/>
      <c r="F12" s="80"/>
      <c r="G12" s="80">
        <f>SUM(D12:F12)</f>
        <v>1300</v>
      </c>
      <c r="H12" s="82">
        <f>$G$5-G12</f>
        <v>1500</v>
      </c>
      <c r="I12" s="64"/>
      <c r="J12" s="2"/>
      <c r="K12" s="7"/>
      <c r="L12" s="7"/>
      <c r="M12" s="7"/>
      <c r="N12" s="7"/>
      <c r="O12" s="8"/>
    </row>
    <row r="13" spans="2:15" ht="15" customHeight="1">
      <c r="B13" s="62"/>
      <c r="C13" s="56" t="s">
        <v>5</v>
      </c>
      <c r="D13" s="80">
        <v>1200</v>
      </c>
      <c r="E13" s="80">
        <v>1100</v>
      </c>
      <c r="F13" s="80"/>
      <c r="G13" s="80">
        <f>SUM(D13:F13)</f>
        <v>2300</v>
      </c>
      <c r="H13" s="82">
        <f>$G$6-G13</f>
        <v>0</v>
      </c>
      <c r="I13" s="64"/>
      <c r="J13" s="2"/>
      <c r="K13" s="7"/>
      <c r="L13" s="7"/>
      <c r="M13" s="7"/>
      <c r="N13" s="7"/>
      <c r="O13" s="8"/>
    </row>
    <row r="14" spans="2:15" ht="15" customHeight="1">
      <c r="B14" s="62"/>
      <c r="C14" s="56" t="s">
        <v>6</v>
      </c>
      <c r="D14" s="80"/>
      <c r="E14" s="80">
        <v>400</v>
      </c>
      <c r="F14" s="80">
        <v>1800</v>
      </c>
      <c r="G14" s="80">
        <f>SUM(D14:F14)</f>
        <v>2200</v>
      </c>
      <c r="H14" s="82">
        <f>$G$7-G14</f>
        <v>0</v>
      </c>
      <c r="I14" s="64"/>
      <c r="J14" s="2"/>
      <c r="K14" s="7"/>
      <c r="L14" s="7"/>
      <c r="M14" s="7"/>
      <c r="N14" s="7"/>
      <c r="O14" s="8"/>
    </row>
    <row r="15" spans="2:15" ht="45">
      <c r="B15" s="62"/>
      <c r="C15" s="55" t="s">
        <v>7</v>
      </c>
      <c r="D15" s="80">
        <f>SUM(D12:D14)</f>
        <v>2500</v>
      </c>
      <c r="E15" s="80">
        <f>SUM(E12:E14)</f>
        <v>1500</v>
      </c>
      <c r="F15" s="80">
        <f>SUM(F12:F14)</f>
        <v>1800</v>
      </c>
      <c r="G15" s="81" t="s">
        <v>27</v>
      </c>
      <c r="H15" s="66"/>
      <c r="I15" s="64"/>
      <c r="J15" s="4"/>
      <c r="K15" s="7"/>
      <c r="L15" s="7"/>
      <c r="M15" s="7"/>
      <c r="N15" s="9"/>
      <c r="O15" s="8"/>
    </row>
    <row r="16" spans="2:15">
      <c r="B16" s="62"/>
      <c r="C16" s="56" t="s">
        <v>10</v>
      </c>
      <c r="D16" s="82">
        <f>$D$8-D15</f>
        <v>0</v>
      </c>
      <c r="E16" s="82">
        <f>$E$8-E15</f>
        <v>0</v>
      </c>
      <c r="F16" s="82">
        <f>$F$8-F15</f>
        <v>0</v>
      </c>
      <c r="G16" s="66"/>
      <c r="H16" s="66"/>
      <c r="I16" s="64"/>
      <c r="J16" s="2"/>
      <c r="K16" s="8"/>
      <c r="L16" s="8"/>
      <c r="M16" s="8"/>
      <c r="N16" s="8"/>
      <c r="O16" s="8"/>
    </row>
    <row r="17" spans="2:15">
      <c r="B17" s="62"/>
      <c r="C17" s="65"/>
      <c r="D17" s="65"/>
      <c r="E17" s="65"/>
      <c r="F17" s="65"/>
      <c r="G17" s="65"/>
      <c r="H17" s="65"/>
      <c r="I17" s="64"/>
    </row>
    <row r="18" spans="2:15" ht="30">
      <c r="B18" s="62"/>
      <c r="C18" s="86" t="s">
        <v>12</v>
      </c>
      <c r="D18" s="86"/>
      <c r="E18" s="86"/>
      <c r="F18" s="86"/>
      <c r="G18" s="86"/>
      <c r="H18" s="69"/>
      <c r="I18" s="64"/>
      <c r="J18" s="88"/>
      <c r="K18" s="88"/>
      <c r="L18" s="88"/>
      <c r="M18" s="88"/>
      <c r="N18" s="88"/>
      <c r="O18" s="6"/>
    </row>
    <row r="19" spans="2:15" ht="30">
      <c r="B19" s="62"/>
      <c r="C19" s="55" t="s">
        <v>0</v>
      </c>
      <c r="D19" s="55" t="s">
        <v>1</v>
      </c>
      <c r="E19" s="55" t="s">
        <v>2</v>
      </c>
      <c r="F19" s="55" t="s">
        <v>30</v>
      </c>
      <c r="G19" s="55" t="s">
        <v>14</v>
      </c>
      <c r="H19" s="65"/>
      <c r="I19" s="64"/>
      <c r="J19" s="1"/>
      <c r="K19" s="1"/>
      <c r="L19" s="1"/>
      <c r="M19" s="1"/>
      <c r="N19" s="4"/>
    </row>
    <row r="20" spans="2:15">
      <c r="B20" s="62"/>
      <c r="C20" s="56" t="s">
        <v>4</v>
      </c>
      <c r="D20" s="83">
        <f t="shared" ref="D20:F22" si="0">D5*D12</f>
        <v>5200</v>
      </c>
      <c r="E20" s="83">
        <f t="shared" si="0"/>
        <v>0</v>
      </c>
      <c r="F20" s="83">
        <f t="shared" si="0"/>
        <v>0</v>
      </c>
      <c r="G20" s="83">
        <f>SUM(D20:F20)</f>
        <v>5200</v>
      </c>
      <c r="H20" s="65"/>
      <c r="I20" s="64"/>
      <c r="J20" s="2"/>
      <c r="K20" s="3"/>
      <c r="L20" s="3"/>
      <c r="M20" s="3"/>
      <c r="N20" s="3"/>
    </row>
    <row r="21" spans="2:15" ht="15" customHeight="1">
      <c r="B21" s="62"/>
      <c r="C21" s="56" t="s">
        <v>5</v>
      </c>
      <c r="D21" s="83">
        <f t="shared" si="0"/>
        <v>3600</v>
      </c>
      <c r="E21" s="83">
        <f t="shared" si="0"/>
        <v>4400</v>
      </c>
      <c r="F21" s="83">
        <f t="shared" si="0"/>
        <v>0</v>
      </c>
      <c r="G21" s="83">
        <f>SUM(D21:F21)</f>
        <v>8000</v>
      </c>
      <c r="H21" s="65"/>
      <c r="I21" s="64"/>
      <c r="J21" s="2"/>
      <c r="K21" s="3"/>
      <c r="L21" s="3"/>
      <c r="M21" s="3"/>
      <c r="N21" s="3"/>
    </row>
    <row r="22" spans="2:15" ht="15" customHeight="1">
      <c r="B22" s="62"/>
      <c r="C22" s="56" t="s">
        <v>6</v>
      </c>
      <c r="D22" s="83">
        <f t="shared" si="0"/>
        <v>0</v>
      </c>
      <c r="E22" s="83">
        <f t="shared" si="0"/>
        <v>1600</v>
      </c>
      <c r="F22" s="83">
        <f t="shared" si="0"/>
        <v>10800</v>
      </c>
      <c r="G22" s="83">
        <f>SUM(D22:F22)</f>
        <v>12400</v>
      </c>
      <c r="H22" s="68"/>
      <c r="I22" s="64"/>
      <c r="J22" s="2"/>
      <c r="K22" s="3"/>
      <c r="L22" s="3"/>
      <c r="M22" s="3"/>
      <c r="N22" s="3"/>
      <c r="O22" s="5"/>
    </row>
    <row r="23" spans="2:15">
      <c r="B23" s="62"/>
      <c r="C23" s="75"/>
      <c r="D23" s="76"/>
      <c r="E23" s="76"/>
      <c r="F23" s="57" t="s">
        <v>13</v>
      </c>
      <c r="G23" s="85">
        <f>SUM(G20:G22)</f>
        <v>25600</v>
      </c>
      <c r="H23" s="65"/>
      <c r="I23" s="64"/>
      <c r="J23" s="4"/>
      <c r="K23" s="3"/>
      <c r="L23" s="3"/>
      <c r="M23" s="3"/>
      <c r="N23" s="5"/>
    </row>
    <row r="24" spans="2:15" ht="16" thickBot="1">
      <c r="B24" s="70"/>
      <c r="C24" s="71"/>
      <c r="D24" s="71"/>
      <c r="E24" s="71"/>
      <c r="F24" s="71"/>
      <c r="G24" s="71"/>
      <c r="H24" s="71"/>
      <c r="I24" s="72"/>
    </row>
    <row r="25" spans="2:15" ht="30">
      <c r="C25" s="10"/>
      <c r="D25" s="10"/>
      <c r="E25" s="10"/>
      <c r="F25" s="10"/>
      <c r="G25" s="10"/>
      <c r="H25" s="10"/>
    </row>
    <row r="26" spans="2:15">
      <c r="C26" s="1"/>
      <c r="D26" s="1"/>
      <c r="E26" s="1"/>
      <c r="F26" s="1"/>
      <c r="G26" s="4"/>
      <c r="H26" s="1"/>
    </row>
    <row r="27" spans="2:15">
      <c r="C27" s="2"/>
      <c r="D27" s="7"/>
      <c r="E27" s="7"/>
      <c r="F27" s="7"/>
      <c r="G27" s="7"/>
      <c r="H27" s="8"/>
    </row>
    <row r="28" spans="2:15">
      <c r="C28" s="2"/>
      <c r="D28" s="7"/>
      <c r="E28" s="7"/>
      <c r="F28" s="7"/>
      <c r="G28" s="7"/>
      <c r="H28" s="8"/>
      <c r="I28" s="5"/>
    </row>
    <row r="29" spans="2:15">
      <c r="C29" s="2"/>
      <c r="D29" s="7"/>
      <c r="E29" s="7"/>
      <c r="F29" s="7"/>
      <c r="G29" s="7"/>
      <c r="H29" s="8"/>
    </row>
    <row r="30" spans="2:15">
      <c r="C30" s="4"/>
      <c r="D30" s="7"/>
      <c r="E30" s="7"/>
      <c r="F30" s="7"/>
      <c r="G30" s="50"/>
      <c r="H30" s="8"/>
    </row>
    <row r="31" spans="2:15">
      <c r="C31" s="2"/>
      <c r="D31" s="8"/>
      <c r="E31" s="8"/>
      <c r="F31" s="8"/>
      <c r="G31" s="8"/>
      <c r="H31" s="8"/>
    </row>
  </sheetData>
  <mergeCells count="5">
    <mergeCell ref="C10:H10"/>
    <mergeCell ref="C18:G18"/>
    <mergeCell ref="C3:G3"/>
    <mergeCell ref="J10:O10"/>
    <mergeCell ref="J18:N1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topLeftCell="A7" workbookViewId="0">
      <selection activeCell="J18" sqref="J18"/>
    </sheetView>
  </sheetViews>
  <sheetFormatPr baseColWidth="10" defaultRowHeight="15" x14ac:dyDescent="0"/>
  <cols>
    <col min="3" max="3" width="12.6640625" customWidth="1"/>
  </cols>
  <sheetData>
    <row r="2" spans="2:9">
      <c r="B2" s="51"/>
      <c r="C2" s="51"/>
      <c r="D2" s="51"/>
      <c r="E2" s="51"/>
      <c r="F2" s="51"/>
      <c r="G2" s="51"/>
      <c r="H2" s="51"/>
      <c r="I2" s="51"/>
    </row>
    <row r="3" spans="2:9" ht="23">
      <c r="B3" s="51"/>
      <c r="C3" s="87" t="s">
        <v>31</v>
      </c>
      <c r="D3" s="87"/>
      <c r="E3" s="87"/>
      <c r="F3" s="87"/>
      <c r="G3" s="87"/>
      <c r="H3" s="51"/>
      <c r="I3" s="51"/>
    </row>
    <row r="4" spans="2:9" ht="30">
      <c r="B4" s="51"/>
      <c r="C4" s="55" t="s">
        <v>0</v>
      </c>
      <c r="D4" s="55" t="s">
        <v>1</v>
      </c>
      <c r="E4" s="55" t="s">
        <v>2</v>
      </c>
      <c r="F4" s="55" t="s">
        <v>3</v>
      </c>
      <c r="G4" s="55" t="s">
        <v>8</v>
      </c>
      <c r="H4" s="51"/>
      <c r="I4" s="51"/>
    </row>
    <row r="5" spans="2:9">
      <c r="B5" s="51"/>
      <c r="C5" s="56" t="s">
        <v>4</v>
      </c>
      <c r="D5" s="77">
        <v>4</v>
      </c>
      <c r="E5" s="77">
        <v>3</v>
      </c>
      <c r="F5" s="77">
        <v>3</v>
      </c>
      <c r="G5" s="79">
        <v>2800</v>
      </c>
      <c r="H5" s="51"/>
      <c r="I5" s="51"/>
    </row>
    <row r="6" spans="2:9">
      <c r="B6" s="51"/>
      <c r="C6" s="56" t="s">
        <v>5</v>
      </c>
      <c r="D6" s="77">
        <v>3</v>
      </c>
      <c r="E6" s="77">
        <v>4</v>
      </c>
      <c r="F6" s="77">
        <v>2</v>
      </c>
      <c r="G6" s="79">
        <v>2300</v>
      </c>
      <c r="H6" s="51"/>
      <c r="I6" s="51"/>
    </row>
    <row r="7" spans="2:9">
      <c r="B7" s="51"/>
      <c r="C7" s="56" t="s">
        <v>6</v>
      </c>
      <c r="D7" s="77">
        <v>2</v>
      </c>
      <c r="E7" s="77">
        <v>4</v>
      </c>
      <c r="F7" s="77">
        <v>6</v>
      </c>
      <c r="G7" s="79">
        <v>2200</v>
      </c>
      <c r="H7" s="51"/>
      <c r="I7" s="51"/>
    </row>
    <row r="8" spans="2:9" ht="30">
      <c r="B8" s="51"/>
      <c r="C8" s="55" t="s">
        <v>7</v>
      </c>
      <c r="D8" s="79">
        <v>2500</v>
      </c>
      <c r="E8" s="79">
        <v>1500</v>
      </c>
      <c r="F8" s="79">
        <v>1800</v>
      </c>
      <c r="G8" s="78" t="str">
        <f>CONCATENATE(SUM(D8:F8), " / ",SUM(G5:G7))</f>
        <v>5800 / 7300</v>
      </c>
      <c r="H8" s="51"/>
      <c r="I8" s="51"/>
    </row>
    <row r="9" spans="2:9">
      <c r="B9" s="51"/>
      <c r="C9" s="51"/>
      <c r="D9" s="51"/>
      <c r="E9" s="51"/>
      <c r="F9" s="51"/>
      <c r="G9" s="51"/>
      <c r="H9" s="51"/>
      <c r="I9" s="51"/>
    </row>
    <row r="10" spans="2:9" ht="23">
      <c r="B10" s="51"/>
      <c r="C10" s="87" t="s">
        <v>15</v>
      </c>
      <c r="D10" s="87"/>
      <c r="E10" s="87"/>
      <c r="F10" s="87"/>
      <c r="G10" s="87"/>
      <c r="H10" s="87"/>
      <c r="I10" s="51"/>
    </row>
    <row r="11" spans="2:9" ht="30">
      <c r="B11" s="51"/>
      <c r="C11" s="55" t="s">
        <v>0</v>
      </c>
      <c r="D11" s="55" t="s">
        <v>1</v>
      </c>
      <c r="E11" s="55" t="s">
        <v>2</v>
      </c>
      <c r="F11" s="55" t="s">
        <v>3</v>
      </c>
      <c r="G11" s="55" t="s">
        <v>8</v>
      </c>
      <c r="H11" s="55" t="s">
        <v>9</v>
      </c>
      <c r="I11" s="51"/>
    </row>
    <row r="12" spans="2:9">
      <c r="B12" s="51"/>
      <c r="C12" s="56" t="s">
        <v>4</v>
      </c>
      <c r="D12" s="80"/>
      <c r="E12" s="80">
        <v>1500</v>
      </c>
      <c r="F12" s="80"/>
      <c r="G12" s="80">
        <f>SUM(D12:F12)</f>
        <v>1500</v>
      </c>
      <c r="H12" s="82">
        <f>$G$5-G12</f>
        <v>1300</v>
      </c>
      <c r="I12" s="51"/>
    </row>
    <row r="13" spans="2:9">
      <c r="B13" s="51"/>
      <c r="C13" s="56" t="s">
        <v>5</v>
      </c>
      <c r="D13" s="80">
        <v>300</v>
      </c>
      <c r="E13" s="80"/>
      <c r="F13" s="80">
        <v>1800</v>
      </c>
      <c r="G13" s="80">
        <f>SUM(D13:F13)</f>
        <v>2100</v>
      </c>
      <c r="H13" s="82">
        <f>$G$6-G13</f>
        <v>200</v>
      </c>
      <c r="I13" s="51"/>
    </row>
    <row r="14" spans="2:9">
      <c r="B14" s="51"/>
      <c r="C14" s="56" t="s">
        <v>6</v>
      </c>
      <c r="D14" s="80">
        <v>2200</v>
      </c>
      <c r="E14" s="80"/>
      <c r="F14" s="80"/>
      <c r="G14" s="80">
        <f>SUM(D14:F14)</f>
        <v>2200</v>
      </c>
      <c r="H14" s="82">
        <f>$G$7-G14</f>
        <v>0</v>
      </c>
      <c r="I14" s="51"/>
    </row>
    <row r="15" spans="2:9" ht="30">
      <c r="B15" s="51"/>
      <c r="C15" s="55" t="s">
        <v>7</v>
      </c>
      <c r="D15" s="80">
        <f>SUM(D12:D14)</f>
        <v>2500</v>
      </c>
      <c r="E15" s="80">
        <f>SUM(E12:E14)</f>
        <v>1500</v>
      </c>
      <c r="F15" s="80">
        <f>SUM(F12:F14)</f>
        <v>1800</v>
      </c>
      <c r="G15" s="84" t="str">
        <f>CONCATENATE(SUM(D15:F15), " / ",SUM(G12:G14))</f>
        <v>5800 / 5800</v>
      </c>
      <c r="H15" s="52"/>
      <c r="I15" s="51"/>
    </row>
    <row r="16" spans="2:9">
      <c r="B16" s="51"/>
      <c r="C16" s="56" t="s">
        <v>10</v>
      </c>
      <c r="D16" s="82">
        <f>$D$8-D15</f>
        <v>0</v>
      </c>
      <c r="E16" s="82">
        <f>$E$8-E15</f>
        <v>0</v>
      </c>
      <c r="F16" s="82">
        <f>$F$8-F15</f>
        <v>0</v>
      </c>
      <c r="G16" s="52"/>
      <c r="H16" s="52"/>
      <c r="I16" s="51"/>
    </row>
    <row r="17" spans="2:9">
      <c r="B17" s="51"/>
      <c r="C17" s="51"/>
      <c r="D17" s="51"/>
      <c r="E17" s="51"/>
      <c r="F17" s="51"/>
      <c r="G17" s="51"/>
      <c r="H17" s="51"/>
      <c r="I17" s="51"/>
    </row>
    <row r="18" spans="2:9" ht="30">
      <c r="B18" s="51"/>
      <c r="C18" s="87" t="s">
        <v>16</v>
      </c>
      <c r="D18" s="87"/>
      <c r="E18" s="87"/>
      <c r="F18" s="87"/>
      <c r="G18" s="87"/>
      <c r="H18" s="53"/>
      <c r="I18" s="51"/>
    </row>
    <row r="19" spans="2:9" ht="30">
      <c r="B19" s="51"/>
      <c r="C19" s="55" t="s">
        <v>0</v>
      </c>
      <c r="D19" s="55" t="s">
        <v>1</v>
      </c>
      <c r="E19" s="55" t="s">
        <v>2</v>
      </c>
      <c r="F19" s="55" t="s">
        <v>3</v>
      </c>
      <c r="G19" s="55" t="s">
        <v>14</v>
      </c>
      <c r="H19" s="51"/>
      <c r="I19" s="51"/>
    </row>
    <row r="20" spans="2:9">
      <c r="B20" s="51"/>
      <c r="C20" s="56" t="s">
        <v>4</v>
      </c>
      <c r="D20" s="83">
        <f>D5*D12</f>
        <v>0</v>
      </c>
      <c r="E20" s="83">
        <f t="shared" ref="E20:F20" si="0">E5*E12</f>
        <v>4500</v>
      </c>
      <c r="F20" s="83">
        <f t="shared" si="0"/>
        <v>0</v>
      </c>
      <c r="G20" s="83">
        <f>SUM(D20:F20)</f>
        <v>4500</v>
      </c>
      <c r="H20" s="51"/>
      <c r="I20" s="51"/>
    </row>
    <row r="21" spans="2:9">
      <c r="B21" s="51"/>
      <c r="C21" s="56" t="s">
        <v>5</v>
      </c>
      <c r="D21" s="83">
        <f t="shared" ref="D21:F21" si="1">D6*D13</f>
        <v>900</v>
      </c>
      <c r="E21" s="83">
        <f t="shared" si="1"/>
        <v>0</v>
      </c>
      <c r="F21" s="83">
        <f t="shared" si="1"/>
        <v>3600</v>
      </c>
      <c r="G21" s="83">
        <f>SUM(D21:F21)</f>
        <v>4500</v>
      </c>
      <c r="H21" s="51"/>
      <c r="I21" s="51"/>
    </row>
    <row r="22" spans="2:9">
      <c r="B22" s="51"/>
      <c r="C22" s="56" t="s">
        <v>6</v>
      </c>
      <c r="D22" s="83">
        <f t="shared" ref="D22:F22" si="2">D7*D14</f>
        <v>4400</v>
      </c>
      <c r="E22" s="83">
        <f t="shared" si="2"/>
        <v>0</v>
      </c>
      <c r="F22" s="83">
        <f t="shared" si="2"/>
        <v>0</v>
      </c>
      <c r="G22" s="83">
        <f>SUM(D22:F22)</f>
        <v>4400</v>
      </c>
      <c r="H22" s="54"/>
      <c r="I22" s="51"/>
    </row>
    <row r="23" spans="2:9">
      <c r="B23" s="51"/>
      <c r="C23" s="73"/>
      <c r="D23" s="74"/>
      <c r="E23" s="74"/>
      <c r="F23" s="57" t="s">
        <v>13</v>
      </c>
      <c r="G23" s="85">
        <f>SUM(G20:G22)</f>
        <v>13400</v>
      </c>
      <c r="H23" s="51"/>
      <c r="I23" s="51"/>
    </row>
    <row r="24" spans="2:9">
      <c r="B24" s="51"/>
      <c r="C24" s="51"/>
      <c r="D24" s="51"/>
      <c r="E24" s="51"/>
      <c r="F24" s="51"/>
      <c r="G24" s="51"/>
      <c r="H24" s="51"/>
      <c r="I24" s="51"/>
    </row>
  </sheetData>
  <mergeCells count="3">
    <mergeCell ref="C3:G3"/>
    <mergeCell ref="C10:H10"/>
    <mergeCell ref="C18:G1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enableFormatConditionsCalculation="0"/>
  <dimension ref="A1:I26"/>
  <sheetViews>
    <sheetView tabSelected="1" zoomScale="90" zoomScaleNormal="90" zoomScalePageLayoutView="90" workbookViewId="0">
      <selection activeCell="B25" sqref="B25"/>
    </sheetView>
  </sheetViews>
  <sheetFormatPr baseColWidth="10" defaultColWidth="8.83203125" defaultRowHeight="13" x14ac:dyDescent="0"/>
  <cols>
    <col min="1" max="1" width="17.5" style="12" bestFit="1" customWidth="1"/>
    <col min="2" max="4" width="12.83203125" style="12" bestFit="1" customWidth="1"/>
    <col min="5" max="5" width="11.1640625" style="12" bestFit="1" customWidth="1"/>
    <col min="6" max="16384" width="8.83203125" style="12"/>
  </cols>
  <sheetData>
    <row r="1" spans="1:9">
      <c r="A1" s="49" t="s">
        <v>20</v>
      </c>
    </row>
    <row r="2" spans="1:9">
      <c r="A2" s="48">
        <f ca="1">NOW()</f>
        <v>41659.660168518516</v>
      </c>
    </row>
    <row r="4" spans="1:9" ht="17">
      <c r="A4" s="47" t="s">
        <v>24</v>
      </c>
    </row>
    <row r="6" spans="1:9" ht="16">
      <c r="A6" s="46" t="s">
        <v>24</v>
      </c>
      <c r="B6" s="15"/>
      <c r="C6" s="15"/>
      <c r="D6" s="15"/>
      <c r="E6" s="15"/>
      <c r="F6" s="15"/>
      <c r="G6" s="15"/>
      <c r="H6" s="15"/>
      <c r="I6" s="15"/>
    </row>
    <row r="7" spans="1:9">
      <c r="A7" s="16"/>
      <c r="B7" s="16"/>
      <c r="C7" s="16"/>
    </row>
    <row r="11" spans="1:9" ht="14" thickBot="1">
      <c r="A11" s="17" t="s">
        <v>25</v>
      </c>
      <c r="B11" s="11" t="str">
        <f>IF(SUM(B16:D16)&gt;SUM(E13:E15),"Demand is greater than supply! Recreate this model with an extra (dummy) row that has a supply equal to the difference between total supply and total demand.","")</f>
        <v/>
      </c>
      <c r="C11" s="11"/>
    </row>
    <row r="12" spans="1:9">
      <c r="A12" s="19" t="s">
        <v>17</v>
      </c>
      <c r="B12" s="20" t="s">
        <v>1</v>
      </c>
      <c r="C12" s="20" t="s">
        <v>2</v>
      </c>
      <c r="D12" s="20" t="s">
        <v>3</v>
      </c>
      <c r="E12" s="21" t="s">
        <v>18</v>
      </c>
    </row>
    <row r="13" spans="1:9">
      <c r="A13" s="22" t="s">
        <v>4</v>
      </c>
      <c r="B13" s="18">
        <v>4</v>
      </c>
      <c r="C13" s="18">
        <v>3</v>
      </c>
      <c r="D13" s="18">
        <v>3</v>
      </c>
      <c r="E13" s="23">
        <v>2800</v>
      </c>
    </row>
    <row r="14" spans="1:9">
      <c r="A14" s="22" t="s">
        <v>28</v>
      </c>
      <c r="B14" s="18">
        <v>3</v>
      </c>
      <c r="C14" s="18">
        <v>4</v>
      </c>
      <c r="D14" s="18">
        <v>2</v>
      </c>
      <c r="E14" s="23">
        <v>2300</v>
      </c>
    </row>
    <row r="15" spans="1:9">
      <c r="A15" s="22" t="s">
        <v>29</v>
      </c>
      <c r="B15" s="18">
        <v>2</v>
      </c>
      <c r="C15" s="18">
        <v>4</v>
      </c>
      <c r="D15" s="18">
        <v>6</v>
      </c>
      <c r="E15" s="23">
        <v>2200</v>
      </c>
    </row>
    <row r="16" spans="1:9" ht="14" thickBot="1">
      <c r="A16" s="24" t="s">
        <v>19</v>
      </c>
      <c r="B16" s="25">
        <v>2500</v>
      </c>
      <c r="C16" s="25">
        <v>1500</v>
      </c>
      <c r="D16" s="25">
        <v>1800</v>
      </c>
      <c r="E16" s="26" t="str">
        <f>CONCATENATE(SUM(B16:D16)," \ ",SUM(E13:E15))</f>
        <v>5800 \ 7300</v>
      </c>
    </row>
    <row r="18" spans="1:6" ht="14" thickBot="1">
      <c r="A18" s="28" t="s">
        <v>21</v>
      </c>
      <c r="B18" s="29"/>
      <c r="C18" s="29"/>
      <c r="D18" s="29"/>
      <c r="E18" s="29"/>
    </row>
    <row r="19" spans="1:6" ht="14" thickBot="1">
      <c r="A19" s="32" t="s">
        <v>21</v>
      </c>
      <c r="B19" s="41" t="str">
        <f>B12</f>
        <v>Warehouse 1</v>
      </c>
      <c r="C19" s="41" t="str">
        <f>C12</f>
        <v>Warehouse 2</v>
      </c>
      <c r="D19" s="41" t="str">
        <f>D12</f>
        <v>Warehouse 3</v>
      </c>
      <c r="E19" s="36" t="s">
        <v>26</v>
      </c>
      <c r="F19" s="27" t="s">
        <v>20</v>
      </c>
    </row>
    <row r="20" spans="1:6">
      <c r="A20" s="39" t="str">
        <f>A13</f>
        <v>Shanghai</v>
      </c>
      <c r="B20" s="32">
        <v>0</v>
      </c>
      <c r="C20" s="33">
        <v>1500</v>
      </c>
      <c r="D20" s="36">
        <v>0</v>
      </c>
      <c r="E20" s="40">
        <f>SUM(B20:D20)</f>
        <v>1500</v>
      </c>
      <c r="F20" s="27"/>
    </row>
    <row r="21" spans="1:6">
      <c r="A21" s="39" t="str">
        <f>A14</f>
        <v>Shanghai H</v>
      </c>
      <c r="B21" s="31">
        <v>300</v>
      </c>
      <c r="C21" s="30">
        <v>0</v>
      </c>
      <c r="D21" s="37">
        <v>1800</v>
      </c>
      <c r="E21" s="40">
        <f t="shared" ref="E21:E22" si="0">SUM(B21:D21)</f>
        <v>2100</v>
      </c>
      <c r="F21" s="27"/>
    </row>
    <row r="22" spans="1:6" ht="14" thickBot="1">
      <c r="A22" s="39" t="str">
        <f>A15</f>
        <v>Shanghai F</v>
      </c>
      <c r="B22" s="34">
        <v>2200</v>
      </c>
      <c r="C22" s="35">
        <v>0</v>
      </c>
      <c r="D22" s="38">
        <v>0</v>
      </c>
      <c r="E22" s="40">
        <f t="shared" si="0"/>
        <v>2200</v>
      </c>
      <c r="F22" s="27"/>
    </row>
    <row r="23" spans="1:6" ht="14" thickBot="1">
      <c r="A23" s="34" t="s">
        <v>22</v>
      </c>
      <c r="B23" s="42">
        <f>SUM(B20:B22)</f>
        <v>2500</v>
      </c>
      <c r="C23" s="42">
        <f t="shared" ref="C23:D23" si="1">SUM(C20:C22)</f>
        <v>1500</v>
      </c>
      <c r="D23" s="42">
        <f t="shared" si="1"/>
        <v>1800</v>
      </c>
      <c r="E23" s="38" t="str">
        <f>CONCATENATE(INT(SUM(B23:D23)+0.5)," \ ",INT(SUM(E20:E22)+0.5))</f>
        <v>5800 \ 5800</v>
      </c>
      <c r="F23" s="27"/>
    </row>
    <row r="24" spans="1:6" ht="14" thickBot="1">
      <c r="A24" s="13" t="s">
        <v>20</v>
      </c>
      <c r="B24" s="13"/>
      <c r="C24" s="13"/>
      <c r="D24" s="13"/>
      <c r="E24" s="13"/>
    </row>
    <row r="25" spans="1:6" ht="14" thickBot="1">
      <c r="A25" s="44" t="s">
        <v>23</v>
      </c>
      <c r="B25" s="45">
        <f>SUMPRODUCT(B13:D15,B20:D22)</f>
        <v>13400</v>
      </c>
      <c r="C25" s="14"/>
      <c r="D25" s="13"/>
      <c r="E25" s="13"/>
    </row>
    <row r="26" spans="1:6">
      <c r="A26" s="43"/>
      <c r="B26" s="43"/>
    </row>
  </sheetData>
  <conditionalFormatting sqref="B20:D22">
    <cfRule type="cellIs" dxfId="0" priority="1" stopIfTrue="1" operator="equal">
      <formula>0</formula>
    </cfRule>
  </conditionalFormatting>
  <printOptions gridLines="1" gridLinesSet="0"/>
  <pageMargins left="0.75" right="0.75" top="1" bottom="1" header="0.5" footer="0.5"/>
  <pageSetup orientation="portrait" horizontalDpi="4294967292" verticalDpi="4294967292"/>
  <headerFooter>
    <oddHeader>&amp;A</oddHeader>
    <oddFooter>Page &amp;P</oddFooter>
  </headerFooter>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Northwest-Corner Rule</vt:lpstr>
      <vt:lpstr>Intuitive Lowest-Cost Method</vt:lpstr>
      <vt:lpstr>Excel OM - Minimization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Camacho</dc:creator>
  <cp:lastModifiedBy>Aaron Camacho</cp:lastModifiedBy>
  <dcterms:created xsi:type="dcterms:W3CDTF">2014-01-18T22:20:29Z</dcterms:created>
  <dcterms:modified xsi:type="dcterms:W3CDTF">2014-01-21T00:28:08Z</dcterms:modified>
</cp:coreProperties>
</file>