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7BD061D1-585A-9344-873C-BD1FFFC2634C}" xr6:coauthVersionLast="47" xr6:coauthVersionMax="47" xr10:uidLastSave="{00000000-0000-0000-0000-000000000000}"/>
  <bookViews>
    <workbookView xWindow="0" yWindow="720" windowWidth="29400" windowHeight="18400" firstSheet="1" activeTab="7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  <sheet name="JULHO" sheetId="8" r:id="rId8"/>
    <sheet name="AGOSTO" sheetId="9" r:id="rId9"/>
  </sheets>
  <definedNames>
    <definedName name="_xlnm.Print_Area" localSheetId="8">AGOSTO!$A$1:$E$30</definedName>
    <definedName name="_xlnm.Print_Area" localSheetId="1">FEVEREIRO!$A$1:$E$33</definedName>
    <definedName name="_xlnm.Print_Area" localSheetId="7">JULHO!$A$1:$E$68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8" l="1"/>
  <c r="C34" i="9"/>
  <c r="C9" i="9" l="1"/>
  <c r="C72" i="9"/>
  <c r="C61" i="9"/>
  <c r="C57" i="8"/>
  <c r="C64" i="8" s="1"/>
  <c r="C60" i="9" l="1"/>
  <c r="C59" i="9"/>
  <c r="C44" i="7"/>
  <c r="C45" i="6"/>
  <c r="C42" i="4"/>
  <c r="C48" i="8"/>
  <c r="C40" i="8"/>
  <c r="C52" i="8" s="1"/>
  <c r="C29" i="8" l="1"/>
  <c r="C27" i="8"/>
  <c r="C21" i="8" l="1"/>
  <c r="C20" i="8"/>
  <c r="C31" i="8" s="1"/>
  <c r="C54" i="7"/>
  <c r="C56" i="7" s="1"/>
  <c r="C15" i="7"/>
  <c r="C22" i="7"/>
  <c r="C32" i="7"/>
  <c r="C45" i="7" s="1"/>
  <c r="C46" i="6"/>
  <c r="C44" i="6"/>
  <c r="C51" i="8" l="1"/>
  <c r="C50" i="8"/>
  <c r="C43" i="7"/>
  <c r="C52" i="6"/>
  <c r="C6" i="6" l="1"/>
  <c r="C41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<sst xmlns="http://schemas.openxmlformats.org/spreadsheetml/2006/main" count="535" uniqueCount="208">
  <si>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</si>
  <si>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</si>
  <si>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</si>
  <si>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</si>
  <si>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</si>
  <si>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</si>
  <si>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</si>
  <si>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</si>
  <si>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</si>
  <si>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</si>
  <si>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</si>
  <si>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</si>
  <si>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</si>
  <si>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</si>
  <si>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</si>
  <si>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</si>
  <si>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</si>
  <si>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</si>
  <si>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</si>
  <si>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</si>
  <si>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</si>
  <si>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</si>
  <si>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</si>
  <si>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</si>
  <si>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</si>
  <si>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</si>
  <si>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</si>
  <si>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</si>
  <si>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</si>
  <si>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</si>
  <si>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</si>
  <si>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</si>
  <si>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</si>
  <si>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</si>
  <si>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</si>
  <si>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</si>
  <si>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</si>
  <si>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</si>
  <si>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</si>
  <si>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</si>
  <si>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</si>
  <si>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</si>
  <si>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</si>
  <si>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</si>
  <si>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</si>
  <si>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</si>
  <si>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</si>
  <si>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</si>
  <si>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</si>
  <si>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</si>
  <si>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</si>
  <si>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</si>
  <si>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</si>
  <si>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</si>
  <si>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</si>
  <si>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</si>
  <si>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</si>
  <si>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</si>
  <si>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</si>
  <si>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</si>
  <si>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</si>
  <si>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</si>
  <si>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</si>
  <si>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</si>
  <si>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</si>
  <si>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</si>
  <si>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</si>
  <si>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</si>
  <si>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</si>
  <si>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</si>
  <si>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</si>
  <si>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</si>
  <si>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</si>
  <si>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</si>
  <si>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</si>
  <si>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</si>
  <si>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</si>
  <si>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</si>
  <si>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</si>
  <si>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</si>
  <si>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</si>
  <si>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</si>
  <si>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</si>
  <si>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</si>
  <si>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</si>
  <si>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</si>
  <si>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</si>
  <si>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</si>
  <si>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</si>
  <si>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</si>
  <si>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</si>
  <si>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</si>
  <si>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</si>
  <si>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</si>
  <si>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</si>
  <si>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</si>
  <si>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</si>
  <si>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</si>
  <si>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</si>
  <si>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</si>
  <si>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</si>
  <si>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</si>
  <si>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</si>
  <si>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</si>
  <si>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</si>
  <si>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</si>
  <si>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</si>
  <si>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</si>
  <si>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</si>
  <si>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</si>
  <si>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</si>
  <si>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</si>
  <si>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</si>
  <si>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</si>
  <si>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</si>
  <si>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</si>
  <si>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</si>
  <si>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</si>
  <si>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</si>
  <si>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</si>
  <si>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</si>
  <si>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</si>
  <si>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</si>
  <si>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</si>
  <si>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</si>
  <si>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JUNHO DE 2024</t>
  </si>
  <si>
    <t xml:space="preserve">AVANTE - ROLO DYNAPAC SÉRIE 8547 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</si>
  <si>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</si>
  <si>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</si>
  <si>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</si>
  <si>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</si>
  <si>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</si>
  <si>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</si>
  <si>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</si>
  <si>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</si>
  <si>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</si>
  <si>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</si>
  <si>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</si>
  <si>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</si>
  <si>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</si>
  <si>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477/133</t>
  </si>
  <si>
    <t>923 A 927</t>
  </si>
  <si>
    <t>928 a 930</t>
  </si>
  <si>
    <t>FBS FRANCISCO MORATO - ROLO(17/06) + PATROL(18/06) + 4 MOB + 2 ROLO(24/06)</t>
  </si>
  <si>
    <t>JOÃO VICTOR  - PATROL 140 K  SÉRIE 5531 09/06 - 24/06</t>
  </si>
  <si>
    <t xml:space="preserve">FBS FRANCISCO MORATO </t>
  </si>
  <si>
    <t xml:space="preserve">SÃO BENEDITO TERRAPLENAGEM - RETRO SÉRIE: 89176 </t>
  </si>
  <si>
    <t>FBS VIADUTO - ROLO DIA 01/07 + ROLO DIA 03/07</t>
  </si>
  <si>
    <t>JHSF VILLAGE - ISABELLA</t>
  </si>
  <si>
    <t xml:space="preserve">JHSF - LAGOS - </t>
  </si>
  <si>
    <t xml:space="preserve">JHSF - RFM GRAND LODGE </t>
  </si>
  <si>
    <t>2 NOTAS DIESEL JHSF MAIO</t>
  </si>
  <si>
    <t>478 , 1313, 1318, 489</t>
  </si>
  <si>
    <t>PARCIAL 488</t>
  </si>
  <si>
    <t>JHSF RAISA SURF SIDE - FALTAM 15% DE R$ 168.000</t>
  </si>
  <si>
    <t>MAIO</t>
  </si>
  <si>
    <t>5 NOTAS DIESEL JHSF</t>
  </si>
  <si>
    <t>ATRASADOS EMITIDOS DE MAIO</t>
  </si>
  <si>
    <t>FEVEREIRO</t>
  </si>
  <si>
    <t xml:space="preserve">LEANDRO QUINA ROLO DYNAPAC SÉRIE 8466 </t>
  </si>
  <si>
    <t>JHSF STATES - ERICA - TRATOR DE ESTEIRA  - PAGO NA PARCIAL DE 22.166,67</t>
  </si>
  <si>
    <t>JHSF STATES - ERICA - PAGO PARCIALMENTE - R$ 22.166,67</t>
  </si>
  <si>
    <t>WM LOCAÇÕES - RETRO - DEVOLVEU DIA 19/07</t>
  </si>
  <si>
    <t>ALEXANDRE CABRAL - SOROCABA - ESCAVADEIRA 13 TON - DEV. 18/07</t>
  </si>
  <si>
    <t>DENILSON - RETRO JCB - 20/07</t>
  </si>
  <si>
    <t>ALCANCE - 1º QUINZENA JULHO DE 2024</t>
  </si>
  <si>
    <t>ALCANCE - 2º QUINZENA JULHO DE 2024</t>
  </si>
  <si>
    <t>AFONSO FRANÇA ASHLAND - 11/07</t>
  </si>
  <si>
    <t xml:space="preserve">GATHI - TRATOR DE ESTEIRAS </t>
  </si>
  <si>
    <t>BERINHA PEDRAS - ROLO - FOI 23/07 + MOB</t>
  </si>
  <si>
    <t xml:space="preserve">LEANDRO QUINA - MRV - ROLO DYNAPAC SÉRIE 8466 </t>
  </si>
  <si>
    <t>LEANDRO QUINA D4  -SOLOTEC - SÉRIE 536 - 25/07</t>
  </si>
  <si>
    <t>JHSF - PRÓ GOLF - PAROU DIA 16/07 - Trator dia 29/07</t>
  </si>
  <si>
    <t>DIESEL</t>
  </si>
  <si>
    <t>499 / 137</t>
  </si>
  <si>
    <t>492 / 493</t>
  </si>
  <si>
    <t>1321 / 1325</t>
  </si>
  <si>
    <t>498 / 136</t>
  </si>
  <si>
    <t>JUNHO</t>
  </si>
  <si>
    <t>JHSF - PARQUES - 23/07 + MOB.ESCAVADEIRA + 24/07 CB + CB E RETRO 30/07</t>
  </si>
  <si>
    <t>1319 / 1322 / 1330</t>
  </si>
  <si>
    <t>JHSF DIESEL - 5 NOTAS</t>
  </si>
  <si>
    <t>JHSF STATES - ERICA - PAGO PARCIALMENTE - TRATOR</t>
  </si>
  <si>
    <t xml:space="preserve">JHSF - PARQUES - </t>
  </si>
  <si>
    <t>ALCANCE - 1º QUINZENA AGOSTO DE 2024</t>
  </si>
  <si>
    <t>ALCANCE - 2º QUINZENA AGOSTO DE 2024</t>
  </si>
  <si>
    <t xml:space="preserve">FBS VIADUTO - </t>
  </si>
  <si>
    <t xml:space="preserve">LEANDRO QUINA D4  -SOLOTEC - SÉRIE 536 - </t>
  </si>
  <si>
    <t xml:space="preserve">DENILSON - RETRO JCB - </t>
  </si>
  <si>
    <t xml:space="preserve">AFONSO FRANÇA ASHLAND - </t>
  </si>
  <si>
    <t xml:space="preserve">BERINHA PEDRAS - ROLO </t>
  </si>
  <si>
    <t xml:space="preserve">AGOSTO DE 2024 </t>
  </si>
  <si>
    <t xml:space="preserve">JULHO DE 2024 </t>
  </si>
  <si>
    <t>ASSOCIACAO FAZ.BOA VISTA TRATOR D51 - 01/08</t>
  </si>
  <si>
    <t>NOSTRO SOLO - RETRO DIA 06/08</t>
  </si>
  <si>
    <t>SOLOTEC 2 RETROS DIA 06/08</t>
  </si>
  <si>
    <t>JHSF - PRÓ GOLF  + RESIDUAL JULHO TRATOR (29/07)</t>
  </si>
  <si>
    <t>WANDERSON PORTO SANTOS - ESCAV.+ESTEIRA - 08/08</t>
  </si>
  <si>
    <t>GRAND LODGE - FEVEREIRO - RESIDUAL</t>
  </si>
  <si>
    <t>GRAND LODGE - MARÇO - RESIDUAL</t>
  </si>
  <si>
    <t>943 / 944 / 504</t>
  </si>
  <si>
    <t>138 / VER(1333)</t>
  </si>
  <si>
    <t>ATRASADOS EMITIDOS</t>
  </si>
  <si>
    <t>1334 PARCIAL - FALTA R$ 9.333</t>
  </si>
  <si>
    <t>WL COMERCIO - ESCAV.336 - 09/08</t>
  </si>
  <si>
    <t>509 / 510</t>
  </si>
  <si>
    <t xml:space="preserve">511 / </t>
  </si>
  <si>
    <t>JOBS - UNIFICADO - Emitiu parcial - R$ 25.859 - Resta R$ 50.666,68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</si>
</sst>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3" borderId="11" xfId="0" applyFont="1" applyFill="1" applyBorder="1"/>
    <xf numFmtId="165" fontId="3" fillId="3" borderId="11" xfId="1" applyNumberFormat="1" applyFont="1" applyFill="1" applyBorder="1"/>
    <xf numFmtId="0" fontId="16" fillId="0" borderId="0" xfId="0" applyFont="1"/>
    <xf numFmtId="0" fontId="3" fillId="4" borderId="36" xfId="0" applyFont="1" applyFill="1" applyBorder="1" applyAlignment="1">
      <alignment vertical="center" wrapText="1"/>
    </xf>
    <xf numFmtId="165" fontId="3" fillId="4" borderId="36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3" fillId="3" borderId="1" xfId="0" applyFont="1" applyFill="1" applyBorder="1"/>
    <xf numFmtId="165" fontId="3" fillId="3" borderId="1" xfId="1" applyNumberFormat="1" applyFont="1" applyFill="1" applyBorder="1"/>
    <xf numFmtId="165" fontId="3" fillId="0" borderId="6" xfId="1" applyNumberFormat="1" applyFont="1" applyFill="1" applyBorder="1"/>
    <xf numFmtId="0" fontId="12" fillId="3" borderId="4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13" fillId="4" borderId="34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3" fillId="3" borderId="4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7" fillId="0" borderId="6" xfId="0" applyFont="1" applyBorder="1"/>
    <xf numFmtId="165" fontId="3" fillId="3" borderId="4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6" xfId="0" applyFont="1" applyBorder="1"/>
    <xf numFmtId="165" fontId="3" fillId="0" borderId="16" xfId="1" applyNumberFormat="1" applyFont="1" applyBorder="1"/>
    <xf numFmtId="0" fontId="3" fillId="0" borderId="16" xfId="0" applyFont="1" applyBorder="1" applyAlignment="1">
      <alignment horizontal="center"/>
    </xf>
    <xf numFmtId="0" fontId="3" fillId="4" borderId="4" xfId="0" applyFont="1" applyFill="1" applyBorder="1" applyAlignment="1">
      <alignment vertical="center" wrapText="1"/>
    </xf>
    <xf numFmtId="165" fontId="3" fillId="4" borderId="4" xfId="1" applyNumberFormat="1" applyFont="1" applyFill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165" fontId="3" fillId="3" borderId="4" xfId="1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vertical="center" wrapText="1"/>
    </xf>
    <xf numFmtId="0" fontId="0" fillId="10" borderId="4" xfId="0" applyFill="1" applyBorder="1" applyAlignment="1">
      <alignment horizontal="center" vertical="center"/>
    </xf>
    <xf numFmtId="0" fontId="3" fillId="10" borderId="4" xfId="0" applyFont="1" applyFill="1" applyBorder="1" applyAlignment="1">
      <alignment vertical="center"/>
    </xf>
    <xf numFmtId="165" fontId="3" fillId="10" borderId="4" xfId="1" applyNumberFormat="1" applyFont="1" applyFill="1" applyBorder="1" applyAlignment="1">
      <alignment vertical="center"/>
    </xf>
    <xf numFmtId="165" fontId="3" fillId="0" borderId="4" xfId="1" applyNumberFormat="1" applyFont="1" applyFill="1" applyBorder="1"/>
    <xf numFmtId="0" fontId="17" fillId="3" borderId="4" xfId="0" applyFont="1" applyFill="1" applyBorder="1" applyAlignment="1">
      <alignment vertical="center"/>
    </xf>
    <xf numFmtId="165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164" fontId="4" fillId="6" borderId="41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4" fontId="4" fillId="6" borderId="17" xfId="0" applyNumberFormat="1" applyFont="1" applyFill="1" applyBorder="1" applyAlignment="1">
      <alignment horizontal="center"/>
    </xf>
    <xf numFmtId="164" fontId="4" fillId="6" borderId="28" xfId="0" applyNumberFormat="1" applyFont="1" applyFill="1" applyBorder="1" applyAlignment="1">
      <alignment horizontal="center"/>
    </xf>
    <xf numFmtId="164" fontId="4" fillId="3" borderId="17" xfId="0" applyNumberFormat="1" applyFont="1" applyFill="1" applyBorder="1" applyAlignment="1">
      <alignment horizontal="center"/>
    </xf>
    <xf numFmtId="164" fontId="4" fillId="3" borderId="28" xfId="0" applyNumberFormat="1" applyFont="1" applyFill="1" applyBorder="1" applyAlignment="1">
      <alignment horizontal="center"/>
    </xf>
    <xf numFmtId="164" fontId="4" fillId="7" borderId="43" xfId="0" applyNumberFormat="1" applyFont="1" applyFill="1" applyBorder="1" applyAlignment="1">
      <alignment horizontal="center"/>
    </xf>
    <xf numFmtId="164" fontId="4" fillId="7" borderId="44" xfId="0" applyNumberFormat="1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FFFF99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63" t="s">
        <v>0</v>
      </c>
      <c r="B1" s="164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63" t="s">
        <v>0</v>
      </c>
      <c r="C1" s="164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65">
        <v>9</v>
      </c>
      <c r="B11" s="8" t="s">
        <v>13</v>
      </c>
      <c r="C11" s="9">
        <v>100000</v>
      </c>
      <c r="D11" s="166" t="s">
        <v>38</v>
      </c>
      <c r="E11" s="30"/>
    </row>
    <row r="12" spans="1:5" ht="21" x14ac:dyDescent="0.25">
      <c r="A12" s="165"/>
      <c r="B12" s="8" t="s">
        <v>14</v>
      </c>
      <c r="C12" s="9">
        <v>100000</v>
      </c>
      <c r="D12" s="167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65">
        <v>12</v>
      </c>
      <c r="B15" s="7" t="s">
        <v>17</v>
      </c>
      <c r="C15" s="5">
        <v>38500</v>
      </c>
      <c r="D15" s="166" t="s">
        <v>40</v>
      </c>
      <c r="E15" s="30"/>
    </row>
    <row r="16" spans="1:5" ht="22" thickBot="1" x14ac:dyDescent="0.3">
      <c r="A16" s="165"/>
      <c r="B16" s="10" t="s">
        <v>18</v>
      </c>
      <c r="C16" s="11">
        <v>38500</v>
      </c>
      <c r="D16" s="168"/>
      <c r="E16" s="30"/>
    </row>
    <row r="17" spans="1:5" ht="22" thickBot="1" x14ac:dyDescent="0.3">
      <c r="A17" s="165"/>
      <c r="B17" s="12" t="s">
        <v>19</v>
      </c>
      <c r="C17" s="13">
        <v>17000</v>
      </c>
      <c r="D17" s="167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65">
        <v>13</v>
      </c>
      <c r="B20" s="16" t="s">
        <v>22</v>
      </c>
      <c r="C20" s="17">
        <v>16500</v>
      </c>
      <c r="D20" s="166" t="s">
        <v>43</v>
      </c>
      <c r="E20" s="30"/>
    </row>
    <row r="21" spans="1:5" ht="22" thickBot="1" x14ac:dyDescent="0.3">
      <c r="A21" s="165"/>
      <c r="B21" s="16" t="s">
        <v>23</v>
      </c>
      <c r="C21" s="18">
        <v>16500</v>
      </c>
      <c r="D21" s="167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69"/>
      <c r="E28" s="30"/>
    </row>
    <row r="29" spans="1:5" ht="22" thickBot="1" x14ac:dyDescent="0.3">
      <c r="A29" s="165">
        <v>21</v>
      </c>
      <c r="B29" s="19" t="s">
        <v>31</v>
      </c>
      <c r="C29" s="20">
        <v>7241.4</v>
      </c>
      <c r="D29" s="170"/>
      <c r="E29" s="30"/>
    </row>
    <row r="30" spans="1:5" ht="22" thickBot="1" x14ac:dyDescent="0.3">
      <c r="A30" s="165"/>
      <c r="B30" s="19" t="s">
        <v>32</v>
      </c>
      <c r="C30" s="20">
        <v>2500</v>
      </c>
      <c r="D30" s="170"/>
      <c r="E30" s="30"/>
    </row>
    <row r="31" spans="1:5" ht="22" thickBot="1" x14ac:dyDescent="0.3">
      <c r="A31" s="165"/>
      <c r="B31" s="19" t="s">
        <v>33</v>
      </c>
      <c r="C31" s="20">
        <v>16000</v>
      </c>
      <c r="D31" s="170"/>
      <c r="E31" s="30"/>
    </row>
    <row r="32" spans="1:5" ht="22" thickBot="1" x14ac:dyDescent="0.3">
      <c r="A32" s="165"/>
      <c r="B32" s="19" t="s">
        <v>34</v>
      </c>
      <c r="C32" s="20">
        <v>2552</v>
      </c>
      <c r="D32" s="171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B1:C1"/>
    <mergeCell ref="A11:A12"/>
    <mergeCell ref="A15:A17"/>
    <mergeCell ref="A20:A21"/>
    <mergeCell ref="A29:A32"/>
    <mergeCell ref="D11:D12"/>
    <mergeCell ref="D15:D17"/>
    <mergeCell ref="D20:D21"/>
    <mergeCell ref="D28:D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63" t="s">
        <v>80</v>
      </c>
      <c r="C1" s="164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72">
        <v>9</v>
      </c>
      <c r="B11" s="8" t="s">
        <v>13</v>
      </c>
      <c r="C11" s="43">
        <v>79070</v>
      </c>
    </row>
    <row r="12" spans="1:4" ht="21" x14ac:dyDescent="0.25">
      <c r="A12" s="172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72">
        <v>12</v>
      </c>
      <c r="B14" s="7" t="s">
        <v>17</v>
      </c>
      <c r="C14" s="38">
        <v>38500</v>
      </c>
    </row>
    <row r="15" spans="1:4" ht="21" x14ac:dyDescent="0.25">
      <c r="A15" s="172"/>
      <c r="B15" s="10" t="s">
        <v>71</v>
      </c>
      <c r="C15" s="45">
        <v>2500</v>
      </c>
    </row>
    <row r="16" spans="1:4" ht="21" x14ac:dyDescent="0.25">
      <c r="A16" s="172"/>
      <c r="B16" s="10" t="s">
        <v>18</v>
      </c>
      <c r="C16" s="45">
        <v>38500</v>
      </c>
    </row>
    <row r="17" spans="1:3" ht="22" thickBot="1" x14ac:dyDescent="0.3">
      <c r="A17" s="172"/>
      <c r="B17" s="10" t="s">
        <v>88</v>
      </c>
      <c r="C17" s="45">
        <v>3189.58</v>
      </c>
    </row>
    <row r="18" spans="1:3" ht="22" thickBot="1" x14ac:dyDescent="0.3">
      <c r="A18" s="172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72">
        <v>15</v>
      </c>
      <c r="B21" s="14" t="s">
        <v>21</v>
      </c>
      <c r="C21" s="49">
        <v>27000</v>
      </c>
    </row>
    <row r="22" spans="1:3" ht="22" thickBot="1" x14ac:dyDescent="0.3">
      <c r="A22" s="172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72">
        <v>24</v>
      </c>
      <c r="B31" s="19" t="s">
        <v>54</v>
      </c>
      <c r="C31" s="52">
        <v>11612.9</v>
      </c>
    </row>
    <row r="32" spans="1:3" ht="22" thickBot="1" x14ac:dyDescent="0.3">
      <c r="A32" s="172"/>
      <c r="B32" s="19" t="s">
        <v>55</v>
      </c>
      <c r="C32" s="52">
        <v>14000</v>
      </c>
    </row>
    <row r="33" spans="1:3" ht="22" thickBot="1" x14ac:dyDescent="0.3">
      <c r="A33" s="172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63" t="s">
        <v>0</v>
      </c>
      <c r="C1" s="164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72">
        <v>9</v>
      </c>
      <c r="B11" s="8" t="s">
        <v>13</v>
      </c>
      <c r="C11" s="43">
        <v>79070</v>
      </c>
    </row>
    <row r="12" spans="1:3" ht="21" x14ac:dyDescent="0.25">
      <c r="A12" s="172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72">
        <v>12</v>
      </c>
      <c r="B14" s="7" t="s">
        <v>17</v>
      </c>
      <c r="C14" s="38">
        <v>38500</v>
      </c>
    </row>
    <row r="15" spans="1:3" ht="21" x14ac:dyDescent="0.25">
      <c r="A15" s="172"/>
      <c r="B15" s="10" t="s">
        <v>71</v>
      </c>
      <c r="C15" s="45">
        <v>2500</v>
      </c>
    </row>
    <row r="16" spans="1:3" ht="22" thickBot="1" x14ac:dyDescent="0.3">
      <c r="A16" s="172"/>
      <c r="B16" s="10" t="s">
        <v>18</v>
      </c>
      <c r="C16" s="45">
        <v>38500</v>
      </c>
    </row>
    <row r="17" spans="1:3" ht="22" thickBot="1" x14ac:dyDescent="0.3">
      <c r="A17" s="172"/>
      <c r="B17" s="12" t="s">
        <v>19</v>
      </c>
      <c r="C17" s="47">
        <v>17000</v>
      </c>
    </row>
    <row r="18" spans="1:3" ht="22" thickBot="1" x14ac:dyDescent="0.3">
      <c r="A18" s="172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72">
        <v>15</v>
      </c>
      <c r="B21" s="16" t="s">
        <v>73</v>
      </c>
      <c r="C21" s="51">
        <v>4258.0600000000004</v>
      </c>
    </row>
    <row r="22" spans="1:3" ht="22" thickBot="1" x14ac:dyDescent="0.3">
      <c r="A22" s="172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72">
        <v>24</v>
      </c>
      <c r="B31" s="19" t="s">
        <v>55</v>
      </c>
      <c r="C31" s="52">
        <v>14000</v>
      </c>
    </row>
    <row r="32" spans="1:3" ht="22" thickBot="1" x14ac:dyDescent="0.3">
      <c r="A32" s="172"/>
      <c r="B32" s="19" t="s">
        <v>75</v>
      </c>
      <c r="C32" s="52">
        <v>5000</v>
      </c>
    </row>
    <row r="33" spans="1:3" ht="22" thickBot="1" x14ac:dyDescent="0.3">
      <c r="A33" s="172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22" workbookViewId="0">
      <selection activeCell="D40" sqref="D40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75" t="s">
        <v>0</v>
      </c>
      <c r="B1" s="175"/>
      <c r="C1" s="175"/>
      <c r="D1" s="175"/>
    </row>
    <row r="2" spans="1:4" ht="47" x14ac:dyDescent="0.55000000000000004">
      <c r="A2" s="175" t="s">
        <v>89</v>
      </c>
      <c r="B2" s="175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76" t="s">
        <v>35</v>
      </c>
      <c r="B41" s="177"/>
      <c r="C41" s="82">
        <f>SUM(C3:C40)</f>
        <v>2994400.49</v>
      </c>
      <c r="D41" s="79"/>
    </row>
    <row r="42" spans="1:5" ht="31" x14ac:dyDescent="0.35">
      <c r="A42" s="178" t="s">
        <v>96</v>
      </c>
      <c r="B42" s="179"/>
      <c r="C42" s="65">
        <f>SUM(C3:C27)</f>
        <v>1708991.02</v>
      </c>
      <c r="D42" s="79"/>
    </row>
    <row r="43" spans="1:5" ht="31" x14ac:dyDescent="0.35">
      <c r="A43" s="173" t="s">
        <v>97</v>
      </c>
      <c r="B43" s="174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F52"/>
  <sheetViews>
    <sheetView topLeftCell="A17" workbookViewId="0">
      <selection activeCell="D35" sqref="B35:D35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24.83203125" bestFit="1" customWidth="1"/>
  </cols>
  <sheetData>
    <row r="1" spans="1:5" ht="48" thickBot="1" x14ac:dyDescent="0.6">
      <c r="B1" s="187" t="s">
        <v>0</v>
      </c>
      <c r="C1" s="188"/>
      <c r="D1" s="189"/>
    </row>
    <row r="2" spans="1:5" ht="48" thickBot="1" x14ac:dyDescent="0.6">
      <c r="B2" s="2" t="s">
        <v>106</v>
      </c>
      <c r="C2" s="90" t="s">
        <v>2</v>
      </c>
      <c r="D2" s="95" t="s">
        <v>101</v>
      </c>
    </row>
    <row r="3" spans="1:5" ht="22" thickBot="1" x14ac:dyDescent="0.3">
      <c r="A3" s="101">
        <v>1</v>
      </c>
      <c r="B3" s="89" t="s">
        <v>4</v>
      </c>
      <c r="C3" s="9">
        <v>54435.48</v>
      </c>
      <c r="D3" s="104" t="s">
        <v>140</v>
      </c>
    </row>
    <row r="4" spans="1:5" ht="22" thickBot="1" x14ac:dyDescent="0.3">
      <c r="A4" s="101">
        <v>2</v>
      </c>
      <c r="B4" s="89" t="s">
        <v>7</v>
      </c>
      <c r="C4" s="9">
        <v>28225.81</v>
      </c>
      <c r="D4" s="104">
        <v>476</v>
      </c>
    </row>
    <row r="5" spans="1:5" ht="22" thickBot="1" x14ac:dyDescent="0.3">
      <c r="A5" s="97">
        <v>3</v>
      </c>
      <c r="B5" s="37" t="s">
        <v>122</v>
      </c>
      <c r="C5" s="5">
        <v>55000</v>
      </c>
      <c r="D5" s="103"/>
    </row>
    <row r="6" spans="1:5" ht="22" thickBot="1" x14ac:dyDescent="0.3">
      <c r="A6" s="97">
        <v>4</v>
      </c>
      <c r="B6" s="37" t="s">
        <v>124</v>
      </c>
      <c r="C6" s="5">
        <f>(35000/31)*3</f>
        <v>3387.0967741935483</v>
      </c>
      <c r="D6" s="103"/>
    </row>
    <row r="7" spans="1:5" ht="22" thickBot="1" x14ac:dyDescent="0.3">
      <c r="A7" s="106">
        <v>5</v>
      </c>
      <c r="B7" s="107" t="s">
        <v>9</v>
      </c>
      <c r="C7" s="108">
        <v>35000</v>
      </c>
      <c r="D7" s="109" t="s">
        <v>136</v>
      </c>
    </row>
    <row r="8" spans="1:5" ht="22" thickBot="1" x14ac:dyDescent="0.3">
      <c r="A8" s="101">
        <v>6</v>
      </c>
      <c r="B8" s="89" t="s">
        <v>107</v>
      </c>
      <c r="C8" s="9">
        <v>49755</v>
      </c>
      <c r="D8" s="104" t="s">
        <v>123</v>
      </c>
    </row>
    <row r="9" spans="1:5" ht="22" thickBot="1" x14ac:dyDescent="0.3">
      <c r="A9" s="101">
        <v>7</v>
      </c>
      <c r="B9" s="89" t="s">
        <v>108</v>
      </c>
      <c r="C9" s="9">
        <v>57604</v>
      </c>
      <c r="D9" s="104" t="s">
        <v>141</v>
      </c>
    </row>
    <row r="10" spans="1:5" ht="22" thickBot="1" x14ac:dyDescent="0.3">
      <c r="A10" s="106">
        <v>8</v>
      </c>
      <c r="B10" s="107" t="s">
        <v>16</v>
      </c>
      <c r="C10" s="108">
        <v>69612.899999999994</v>
      </c>
      <c r="D10" s="109" t="s">
        <v>136</v>
      </c>
    </row>
    <row r="11" spans="1:5" ht="22" thickBot="1" x14ac:dyDescent="0.3">
      <c r="A11" s="130">
        <v>9</v>
      </c>
      <c r="B11" s="131" t="s">
        <v>20</v>
      </c>
      <c r="C11" s="132">
        <v>30000</v>
      </c>
      <c r="D11" s="104">
        <v>933</v>
      </c>
    </row>
    <row r="12" spans="1:5" ht="22" thickBot="1" x14ac:dyDescent="0.3">
      <c r="A12" s="101">
        <v>10</v>
      </c>
      <c r="B12" s="121" t="s">
        <v>21</v>
      </c>
      <c r="C12" s="122">
        <v>27000</v>
      </c>
      <c r="D12" s="104">
        <v>921</v>
      </c>
    </row>
    <row r="13" spans="1:5" ht="22" thickBot="1" x14ac:dyDescent="0.3">
      <c r="A13" s="106">
        <v>11</v>
      </c>
      <c r="B13" s="110" t="s">
        <v>24</v>
      </c>
      <c r="C13" s="111">
        <v>24322.58</v>
      </c>
      <c r="D13" s="109" t="s">
        <v>136</v>
      </c>
    </row>
    <row r="14" spans="1:5" ht="22" thickBot="1" x14ac:dyDescent="0.3">
      <c r="A14" s="101">
        <v>12</v>
      </c>
      <c r="B14" s="59" t="s">
        <v>25</v>
      </c>
      <c r="C14" s="25">
        <v>50000</v>
      </c>
      <c r="D14" s="104">
        <v>1307</v>
      </c>
      <c r="E14" s="123"/>
    </row>
    <row r="15" spans="1:5" ht="22" thickBot="1" x14ac:dyDescent="0.3">
      <c r="A15" s="96">
        <v>13</v>
      </c>
      <c r="B15" s="87" t="s">
        <v>109</v>
      </c>
      <c r="C15" s="93">
        <v>13548.39</v>
      </c>
      <c r="D15" s="103"/>
    </row>
    <row r="16" spans="1:5" ht="22" thickBot="1" x14ac:dyDescent="0.3">
      <c r="A16" s="112">
        <v>14</v>
      </c>
      <c r="B16" s="110" t="s">
        <v>28</v>
      </c>
      <c r="C16" s="111">
        <v>9000</v>
      </c>
      <c r="D16" s="109" t="s">
        <v>136</v>
      </c>
    </row>
    <row r="17" spans="1:6" ht="22" thickBot="1" x14ac:dyDescent="0.3">
      <c r="A17" s="106">
        <v>15</v>
      </c>
      <c r="B17" s="110" t="s">
        <v>29</v>
      </c>
      <c r="C17" s="111">
        <v>14000</v>
      </c>
      <c r="D17" s="109">
        <v>482</v>
      </c>
    </row>
    <row r="18" spans="1:6" ht="22" thickBot="1" x14ac:dyDescent="0.3">
      <c r="A18" s="106">
        <v>16</v>
      </c>
      <c r="B18" s="110" t="s">
        <v>110</v>
      </c>
      <c r="C18" s="111">
        <v>23000</v>
      </c>
      <c r="D18" s="109" t="s">
        <v>135</v>
      </c>
    </row>
    <row r="19" spans="1:6" ht="22" thickBot="1" x14ac:dyDescent="0.3">
      <c r="A19" s="106">
        <v>17</v>
      </c>
      <c r="B19" s="110" t="s">
        <v>111</v>
      </c>
      <c r="C19" s="111">
        <v>17000</v>
      </c>
      <c r="D19" s="109" t="s">
        <v>135</v>
      </c>
    </row>
    <row r="20" spans="1:6" ht="22" thickBot="1" x14ac:dyDescent="0.3">
      <c r="A20" s="101">
        <v>18</v>
      </c>
      <c r="B20" s="59" t="s">
        <v>112</v>
      </c>
      <c r="C20" s="25">
        <v>39000</v>
      </c>
      <c r="D20" s="104">
        <v>918</v>
      </c>
    </row>
    <row r="21" spans="1:6" ht="22" thickBot="1" x14ac:dyDescent="0.3">
      <c r="A21" s="102">
        <v>19</v>
      </c>
      <c r="B21" s="59" t="s">
        <v>113</v>
      </c>
      <c r="C21" s="25">
        <v>20000</v>
      </c>
      <c r="D21" s="104">
        <v>474</v>
      </c>
    </row>
    <row r="22" spans="1:6" ht="22" thickBot="1" x14ac:dyDescent="0.3">
      <c r="A22" s="136">
        <v>20</v>
      </c>
      <c r="B22" s="87" t="s">
        <v>151</v>
      </c>
      <c r="C22" s="93">
        <v>6000</v>
      </c>
      <c r="D22" s="137"/>
    </row>
    <row r="23" spans="1:6" ht="22" thickBot="1" x14ac:dyDescent="0.3">
      <c r="A23" s="98"/>
      <c r="B23" s="99"/>
      <c r="C23" s="100"/>
      <c r="D23" s="105"/>
    </row>
    <row r="24" spans="1:6" ht="27" thickBot="1" x14ac:dyDescent="0.25">
      <c r="A24" s="180" t="s">
        <v>131</v>
      </c>
      <c r="B24" s="181"/>
      <c r="C24" s="181"/>
      <c r="D24" s="182"/>
    </row>
    <row r="25" spans="1:6" ht="21" x14ac:dyDescent="0.25">
      <c r="A25" s="76" t="s">
        <v>132</v>
      </c>
      <c r="B25" s="77" t="s">
        <v>99</v>
      </c>
      <c r="C25" s="78">
        <v>76525.679999999993</v>
      </c>
      <c r="D25" s="79"/>
    </row>
    <row r="26" spans="1:6" ht="21" x14ac:dyDescent="0.25">
      <c r="A26" s="68" t="s">
        <v>132</v>
      </c>
      <c r="B26" s="69" t="s">
        <v>85</v>
      </c>
      <c r="C26" s="70">
        <v>191666</v>
      </c>
      <c r="D26" s="138" t="s">
        <v>152</v>
      </c>
    </row>
    <row r="27" spans="1:6" ht="21" x14ac:dyDescent="0.25">
      <c r="A27" s="76" t="s">
        <v>132</v>
      </c>
      <c r="B27" s="77" t="s">
        <v>117</v>
      </c>
      <c r="C27" s="78">
        <v>29742</v>
      </c>
      <c r="D27" s="79"/>
    </row>
    <row r="28" spans="1:6" ht="21" x14ac:dyDescent="0.25">
      <c r="A28" s="68" t="s">
        <v>132</v>
      </c>
      <c r="B28" s="69" t="s">
        <v>87</v>
      </c>
      <c r="C28" s="70">
        <v>115000</v>
      </c>
      <c r="D28" s="71">
        <v>484</v>
      </c>
    </row>
    <row r="29" spans="1:6" ht="21" x14ac:dyDescent="0.25">
      <c r="A29" s="76" t="s">
        <v>132</v>
      </c>
      <c r="B29" s="77" t="s">
        <v>120</v>
      </c>
      <c r="C29" s="88">
        <v>209620</v>
      </c>
      <c r="D29" s="78"/>
    </row>
    <row r="30" spans="1:6" ht="21" x14ac:dyDescent="0.25">
      <c r="A30" s="76" t="s">
        <v>132</v>
      </c>
      <c r="B30" s="77" t="s">
        <v>121</v>
      </c>
      <c r="C30" s="78">
        <v>223642.86</v>
      </c>
      <c r="D30" s="79"/>
      <c r="F30" s="123"/>
    </row>
    <row r="31" spans="1:6" ht="21" x14ac:dyDescent="0.25">
      <c r="A31" s="68" t="s">
        <v>132</v>
      </c>
      <c r="B31" s="69" t="s">
        <v>154</v>
      </c>
      <c r="C31" s="139">
        <v>168000</v>
      </c>
      <c r="D31" s="70" t="s">
        <v>153</v>
      </c>
    </row>
    <row r="32" spans="1:6" ht="21" x14ac:dyDescent="0.25">
      <c r="A32" s="76" t="s">
        <v>132</v>
      </c>
      <c r="B32" s="77" t="s">
        <v>118</v>
      </c>
      <c r="C32" s="78">
        <v>141000</v>
      </c>
      <c r="D32" s="79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68" t="s">
        <v>134</v>
      </c>
      <c r="B34" s="69" t="s">
        <v>51</v>
      </c>
      <c r="C34" s="70">
        <v>341000</v>
      </c>
      <c r="D34" s="71">
        <v>1317</v>
      </c>
    </row>
    <row r="35" spans="1:4" ht="21" x14ac:dyDescent="0.25">
      <c r="A35" s="76" t="s">
        <v>134</v>
      </c>
      <c r="B35" s="80" t="s">
        <v>11</v>
      </c>
      <c r="C35" s="81">
        <v>514388</v>
      </c>
      <c r="D35" s="79"/>
    </row>
    <row r="36" spans="1:4" ht="21" x14ac:dyDescent="0.25">
      <c r="A36" s="76" t="s">
        <v>134</v>
      </c>
      <c r="B36" s="80" t="s">
        <v>79</v>
      </c>
      <c r="C36" s="81">
        <v>42300</v>
      </c>
      <c r="D36" s="79"/>
    </row>
    <row r="37" spans="1:4" ht="21" x14ac:dyDescent="0.25">
      <c r="A37" s="68" t="s">
        <v>134</v>
      </c>
      <c r="B37" s="69" t="s">
        <v>17</v>
      </c>
      <c r="C37" s="70">
        <v>30733.33</v>
      </c>
      <c r="D37" s="71">
        <v>1308</v>
      </c>
    </row>
    <row r="38" spans="1:4" ht="21" x14ac:dyDescent="0.25">
      <c r="A38" s="68" t="s">
        <v>134</v>
      </c>
      <c r="B38" s="69" t="s">
        <v>20</v>
      </c>
      <c r="C38" s="70">
        <v>30000</v>
      </c>
      <c r="D38" s="71">
        <v>920</v>
      </c>
    </row>
    <row r="39" spans="1:4" ht="21" x14ac:dyDescent="0.25">
      <c r="A39" s="76" t="s">
        <v>134</v>
      </c>
      <c r="B39" s="77" t="s">
        <v>100</v>
      </c>
      <c r="C39" s="78">
        <v>0</v>
      </c>
      <c r="D39" s="79"/>
    </row>
    <row r="40" spans="1:4" ht="21" x14ac:dyDescent="0.25">
      <c r="A40" s="76" t="s">
        <v>134</v>
      </c>
      <c r="B40" s="77" t="s">
        <v>94</v>
      </c>
      <c r="C40" s="78">
        <v>18000</v>
      </c>
      <c r="D40" s="79"/>
    </row>
    <row r="41" spans="1:4" ht="21" x14ac:dyDescent="0.25">
      <c r="A41" s="68" t="s">
        <v>134</v>
      </c>
      <c r="B41" s="69" t="s">
        <v>98</v>
      </c>
      <c r="C41" s="70">
        <v>12000</v>
      </c>
      <c r="D41" s="71">
        <v>481</v>
      </c>
    </row>
    <row r="42" spans="1:4" ht="21" x14ac:dyDescent="0.25">
      <c r="A42" s="76" t="s">
        <v>134</v>
      </c>
      <c r="B42" s="80" t="s">
        <v>114</v>
      </c>
      <c r="C42" s="113">
        <v>13033.33</v>
      </c>
      <c r="D42" s="114" t="s">
        <v>133</v>
      </c>
    </row>
    <row r="43" spans="1:4" ht="21" x14ac:dyDescent="0.25">
      <c r="A43" s="76"/>
      <c r="B43" s="77"/>
      <c r="C43" s="78"/>
      <c r="D43" s="79"/>
    </row>
    <row r="44" spans="1:4" ht="31" x14ac:dyDescent="0.35">
      <c r="A44" s="176" t="s">
        <v>35</v>
      </c>
      <c r="B44" s="177"/>
      <c r="C44" s="82">
        <f>SUM(C3:C23)+SUM(C25:C43)</f>
        <v>2859542.4567741938</v>
      </c>
      <c r="D44" s="79"/>
    </row>
    <row r="45" spans="1:4" ht="31" x14ac:dyDescent="0.35">
      <c r="A45" s="178" t="s">
        <v>96</v>
      </c>
      <c r="B45" s="179"/>
      <c r="C45" s="65">
        <f>SUM(C3:C22)</f>
        <v>625891.25677419361</v>
      </c>
      <c r="D45" s="79"/>
    </row>
    <row r="46" spans="1:4" ht="32" thickBot="1" x14ac:dyDescent="0.4">
      <c r="A46" s="173" t="s">
        <v>97</v>
      </c>
      <c r="B46" s="174"/>
      <c r="C46" s="83">
        <f>SUM(C25:C43)</f>
        <v>2233651.2000000002</v>
      </c>
      <c r="D46" s="79"/>
    </row>
    <row r="47" spans="1:4" ht="27" thickBot="1" x14ac:dyDescent="0.25">
      <c r="A47" s="180"/>
      <c r="B47" s="181"/>
      <c r="C47" s="181"/>
      <c r="D47" s="182"/>
    </row>
    <row r="48" spans="1:4" ht="27" thickBot="1" x14ac:dyDescent="0.25">
      <c r="A48" s="180" t="s">
        <v>138</v>
      </c>
      <c r="B48" s="181"/>
      <c r="C48" s="181"/>
      <c r="D48" s="182"/>
    </row>
    <row r="49" spans="1:4" ht="21" x14ac:dyDescent="0.25">
      <c r="A49" s="115" t="s">
        <v>132</v>
      </c>
      <c r="B49" s="73" t="s">
        <v>84</v>
      </c>
      <c r="C49" s="74">
        <v>12000</v>
      </c>
      <c r="D49" s="116" t="s">
        <v>137</v>
      </c>
    </row>
    <row r="50" spans="1:4" ht="21" x14ac:dyDescent="0.25">
      <c r="A50" s="115" t="s">
        <v>132</v>
      </c>
      <c r="B50" s="73" t="s">
        <v>119</v>
      </c>
      <c r="C50" s="74">
        <v>12612.9</v>
      </c>
      <c r="D50" s="116" t="s">
        <v>137</v>
      </c>
    </row>
    <row r="51" spans="1:4" ht="22" thickBot="1" x14ac:dyDescent="0.3">
      <c r="A51" s="117" t="s">
        <v>134</v>
      </c>
      <c r="B51" s="118" t="s">
        <v>92</v>
      </c>
      <c r="C51" s="119">
        <v>23000</v>
      </c>
      <c r="D51" s="120" t="s">
        <v>137</v>
      </c>
    </row>
    <row r="52" spans="1:4" ht="32" thickBot="1" x14ac:dyDescent="0.4">
      <c r="A52" s="183" t="s">
        <v>139</v>
      </c>
      <c r="B52" s="184"/>
      <c r="C52" s="185">
        <f>SUM(C49:C51)</f>
        <v>47612.9</v>
      </c>
      <c r="D52" s="186"/>
    </row>
  </sheetData>
  <mergeCells count="9">
    <mergeCell ref="A48:D48"/>
    <mergeCell ref="A47:D47"/>
    <mergeCell ref="A52:B52"/>
    <mergeCell ref="C52:D52"/>
    <mergeCell ref="B1:D1"/>
    <mergeCell ref="A24:D24"/>
    <mergeCell ref="A44:B44"/>
    <mergeCell ref="A45:B45"/>
    <mergeCell ref="A46:B46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56"/>
  <sheetViews>
    <sheetView topLeftCell="A20" workbookViewId="0">
      <selection activeCell="C5" sqref="C5"/>
    </sheetView>
  </sheetViews>
  <sheetFormatPr baseColWidth="10" defaultColWidth="8.83203125" defaultRowHeight="16" x14ac:dyDescent="0.2"/>
  <cols>
    <col min="1" max="1" width="10.5" bestFit="1" customWidth="1"/>
    <col min="2" max="2" width="90" bestFit="1" customWidth="1"/>
    <col min="3" max="3" width="30.5" bestFit="1" customWidth="1"/>
    <col min="4" max="4" width="24.83203125" style="129" bestFit="1" customWidth="1"/>
  </cols>
  <sheetData>
    <row r="1" spans="1:4" ht="48" thickBot="1" x14ac:dyDescent="0.6">
      <c r="B1" s="187" t="s">
        <v>0</v>
      </c>
      <c r="C1" s="188"/>
      <c r="D1" s="189"/>
    </row>
    <row r="2" spans="1:4" ht="48" thickBot="1" x14ac:dyDescent="0.6">
      <c r="B2" s="2" t="s">
        <v>125</v>
      </c>
      <c r="C2" s="90" t="s">
        <v>2</v>
      </c>
      <c r="D2" s="95" t="s">
        <v>101</v>
      </c>
    </row>
    <row r="3" spans="1:4" ht="22" thickBot="1" x14ac:dyDescent="0.3">
      <c r="A3" s="101">
        <v>1</v>
      </c>
      <c r="B3" s="89" t="s">
        <v>11</v>
      </c>
      <c r="C3" s="9">
        <v>334000</v>
      </c>
      <c r="D3" s="127" t="s">
        <v>174</v>
      </c>
    </row>
    <row r="4" spans="1:4" ht="22" thickBot="1" x14ac:dyDescent="0.3">
      <c r="A4" s="97">
        <v>2</v>
      </c>
      <c r="B4" s="37" t="s">
        <v>161</v>
      </c>
      <c r="C4" s="5">
        <v>35000</v>
      </c>
      <c r="D4" s="126"/>
    </row>
    <row r="5" spans="1:4" ht="22" thickBot="1" x14ac:dyDescent="0.3">
      <c r="A5" s="97">
        <v>3</v>
      </c>
      <c r="B5" s="143" t="s">
        <v>130</v>
      </c>
      <c r="C5" s="5">
        <v>204600</v>
      </c>
      <c r="D5" s="126"/>
    </row>
    <row r="6" spans="1:4" ht="22" thickBot="1" x14ac:dyDescent="0.3">
      <c r="A6" s="97"/>
      <c r="B6" s="37"/>
      <c r="C6" s="5"/>
      <c r="D6" s="142"/>
    </row>
    <row r="7" spans="1:4" ht="22" thickBot="1" x14ac:dyDescent="0.3">
      <c r="A7" s="106">
        <v>5</v>
      </c>
      <c r="B7" s="107" t="s">
        <v>9</v>
      </c>
      <c r="C7" s="108">
        <v>35000</v>
      </c>
      <c r="D7" s="141" t="s">
        <v>173</v>
      </c>
    </row>
    <row r="8" spans="1:4" ht="22" thickBot="1" x14ac:dyDescent="0.3">
      <c r="A8" s="101">
        <v>6</v>
      </c>
      <c r="B8" s="89" t="s">
        <v>127</v>
      </c>
      <c r="C8" s="9">
        <v>41750</v>
      </c>
      <c r="D8" s="127" t="s">
        <v>142</v>
      </c>
    </row>
    <row r="9" spans="1:4" ht="22" thickBot="1" x14ac:dyDescent="0.3">
      <c r="A9" s="101">
        <v>7</v>
      </c>
      <c r="B9" s="89" t="s">
        <v>128</v>
      </c>
      <c r="C9" s="9">
        <v>40000</v>
      </c>
      <c r="D9" s="127" t="s">
        <v>175</v>
      </c>
    </row>
    <row r="10" spans="1:4" ht="22" thickBot="1" x14ac:dyDescent="0.3">
      <c r="A10" s="106">
        <v>8</v>
      </c>
      <c r="B10" s="107" t="s">
        <v>16</v>
      </c>
      <c r="C10" s="108">
        <v>73000</v>
      </c>
      <c r="D10" s="141" t="s">
        <v>136</v>
      </c>
    </row>
    <row r="11" spans="1:4" ht="45" thickBot="1" x14ac:dyDescent="0.25">
      <c r="A11" s="97">
        <v>9</v>
      </c>
      <c r="B11" s="124" t="s">
        <v>143</v>
      </c>
      <c r="C11" s="125">
        <v>41000</v>
      </c>
      <c r="D11" s="126"/>
    </row>
    <row r="12" spans="1:4" ht="22" thickBot="1" x14ac:dyDescent="0.3">
      <c r="A12" s="97">
        <v>10</v>
      </c>
      <c r="B12" s="86" t="s">
        <v>20</v>
      </c>
      <c r="C12" s="91">
        <v>30000</v>
      </c>
      <c r="D12" s="126"/>
    </row>
    <row r="13" spans="1:4" ht="22" thickBot="1" x14ac:dyDescent="0.3">
      <c r="A13" s="97">
        <v>11</v>
      </c>
      <c r="B13" s="56" t="s">
        <v>21</v>
      </c>
      <c r="C13" s="92">
        <v>27000</v>
      </c>
      <c r="D13" s="126"/>
    </row>
    <row r="14" spans="1:4" ht="22" thickBot="1" x14ac:dyDescent="0.3">
      <c r="A14" s="106">
        <v>12</v>
      </c>
      <c r="B14" s="110" t="s">
        <v>24</v>
      </c>
      <c r="C14" s="111">
        <v>26000</v>
      </c>
      <c r="D14" s="141" t="s">
        <v>136</v>
      </c>
    </row>
    <row r="15" spans="1:4" ht="22" thickBot="1" x14ac:dyDescent="0.3">
      <c r="A15" s="101">
        <v>13</v>
      </c>
      <c r="B15" s="59" t="s">
        <v>25</v>
      </c>
      <c r="C15" s="25">
        <f>10731.8+38333.34</f>
        <v>49065.14</v>
      </c>
      <c r="D15" s="127" t="s">
        <v>176</v>
      </c>
    </row>
    <row r="16" spans="1:4" ht="22" thickBot="1" x14ac:dyDescent="0.3">
      <c r="A16" s="101">
        <v>14</v>
      </c>
      <c r="B16" s="59" t="s">
        <v>109</v>
      </c>
      <c r="C16" s="25">
        <v>15000</v>
      </c>
      <c r="D16" s="127">
        <v>1327</v>
      </c>
    </row>
    <row r="17" spans="1:4" ht="22" thickBot="1" x14ac:dyDescent="0.3">
      <c r="A17" s="97">
        <v>15</v>
      </c>
      <c r="B17" s="87" t="s">
        <v>29</v>
      </c>
      <c r="C17" s="93">
        <v>14000</v>
      </c>
      <c r="D17" s="126"/>
    </row>
    <row r="18" spans="1:4" ht="22" thickBot="1" x14ac:dyDescent="0.3">
      <c r="A18" s="106">
        <v>16</v>
      </c>
      <c r="B18" s="110" t="s">
        <v>110</v>
      </c>
      <c r="C18" s="111">
        <v>23000</v>
      </c>
      <c r="D18" s="141" t="s">
        <v>135</v>
      </c>
    </row>
    <row r="19" spans="1:4" ht="22" thickBot="1" x14ac:dyDescent="0.3">
      <c r="A19" s="106">
        <v>17</v>
      </c>
      <c r="B19" s="110" t="s">
        <v>111</v>
      </c>
      <c r="C19" s="111">
        <v>17000</v>
      </c>
      <c r="D19" s="141" t="s">
        <v>135</v>
      </c>
    </row>
    <row r="20" spans="1:4" ht="22" thickBot="1" x14ac:dyDescent="0.3">
      <c r="A20" s="101">
        <v>18</v>
      </c>
      <c r="B20" s="59" t="s">
        <v>144</v>
      </c>
      <c r="C20" s="25">
        <v>19500</v>
      </c>
      <c r="D20" s="127">
        <v>931</v>
      </c>
    </row>
    <row r="21" spans="1:4" ht="22" thickBot="1" x14ac:dyDescent="0.3">
      <c r="A21" s="101">
        <v>19</v>
      </c>
      <c r="B21" s="59" t="s">
        <v>126</v>
      </c>
      <c r="C21" s="25">
        <v>20000</v>
      </c>
      <c r="D21" s="127">
        <v>491</v>
      </c>
    </row>
    <row r="22" spans="1:4" ht="22" thickBot="1" x14ac:dyDescent="0.3">
      <c r="A22" s="97">
        <v>20</v>
      </c>
      <c r="B22" s="87" t="s">
        <v>129</v>
      </c>
      <c r="C22" s="93">
        <f>(17000/30)* 23</f>
        <v>13033.333333333332</v>
      </c>
      <c r="D22" s="126"/>
    </row>
    <row r="23" spans="1:4" ht="22" thickBot="1" x14ac:dyDescent="0.3">
      <c r="A23" s="97">
        <v>21</v>
      </c>
      <c r="B23" s="87" t="s">
        <v>156</v>
      </c>
      <c r="C23" s="93">
        <v>15000</v>
      </c>
      <c r="D23" s="126"/>
    </row>
    <row r="24" spans="1:4" ht="22" thickBot="1" x14ac:dyDescent="0.3">
      <c r="B24" s="87"/>
      <c r="C24" s="93"/>
      <c r="D24" s="126"/>
    </row>
    <row r="25" spans="1:4" ht="27" thickBot="1" x14ac:dyDescent="0.25">
      <c r="A25" s="180" t="s">
        <v>131</v>
      </c>
      <c r="B25" s="181"/>
      <c r="C25" s="181"/>
      <c r="D25" s="182"/>
    </row>
    <row r="26" spans="1:4" ht="21" x14ac:dyDescent="0.25">
      <c r="A26" s="76" t="s">
        <v>132</v>
      </c>
      <c r="B26" s="77" t="s">
        <v>99</v>
      </c>
      <c r="C26" s="78">
        <v>76525.679999999993</v>
      </c>
      <c r="D26" s="79"/>
    </row>
    <row r="27" spans="1:4" ht="21" x14ac:dyDescent="0.25">
      <c r="A27" s="76" t="s">
        <v>132</v>
      </c>
      <c r="B27" s="77" t="s">
        <v>117</v>
      </c>
      <c r="C27" s="78">
        <v>29742</v>
      </c>
      <c r="D27" s="79"/>
    </row>
    <row r="28" spans="1:4" ht="21" x14ac:dyDescent="0.25">
      <c r="A28" s="76" t="s">
        <v>132</v>
      </c>
      <c r="B28" s="77" t="s">
        <v>118</v>
      </c>
      <c r="C28" s="78">
        <v>141000</v>
      </c>
      <c r="D28" s="79"/>
    </row>
    <row r="29" spans="1:4" ht="21" x14ac:dyDescent="0.25">
      <c r="A29" s="76" t="s">
        <v>134</v>
      </c>
      <c r="B29" s="80" t="s">
        <v>79</v>
      </c>
      <c r="C29" s="81">
        <v>42300</v>
      </c>
      <c r="D29" s="79"/>
    </row>
    <row r="30" spans="1:4" ht="21" x14ac:dyDescent="0.25">
      <c r="A30" s="76" t="s">
        <v>158</v>
      </c>
      <c r="B30" s="77" t="s">
        <v>120</v>
      </c>
      <c r="C30" s="88">
        <v>209620</v>
      </c>
      <c r="D30" s="78"/>
    </row>
    <row r="31" spans="1:4" ht="21" x14ac:dyDescent="0.25">
      <c r="A31" s="76" t="s">
        <v>132</v>
      </c>
      <c r="B31" s="77" t="s">
        <v>121</v>
      </c>
      <c r="C31" s="78">
        <v>223642.86</v>
      </c>
      <c r="D31" s="79"/>
    </row>
    <row r="32" spans="1:4" ht="21" x14ac:dyDescent="0.25">
      <c r="A32" s="140" t="s">
        <v>132</v>
      </c>
      <c r="B32" s="80" t="s">
        <v>154</v>
      </c>
      <c r="C32" s="113">
        <f>168000*0.15</f>
        <v>25200</v>
      </c>
      <c r="D32" s="81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76" t="s">
        <v>134</v>
      </c>
      <c r="B34" s="80" t="s">
        <v>11</v>
      </c>
      <c r="C34" s="81">
        <v>514388</v>
      </c>
      <c r="D34" s="79"/>
    </row>
    <row r="35" spans="1:4" ht="21" x14ac:dyDescent="0.25">
      <c r="A35" s="76" t="s">
        <v>134</v>
      </c>
      <c r="B35" s="77" t="s">
        <v>94</v>
      </c>
      <c r="C35" s="78">
        <v>18000</v>
      </c>
      <c r="D35" s="79"/>
    </row>
    <row r="36" spans="1:4" ht="21" x14ac:dyDescent="0.25">
      <c r="A36" s="76" t="s">
        <v>134</v>
      </c>
      <c r="B36" s="80" t="s">
        <v>114</v>
      </c>
      <c r="C36" s="113">
        <v>13033.33</v>
      </c>
      <c r="D36" s="114" t="s">
        <v>133</v>
      </c>
    </row>
    <row r="37" spans="1:4" ht="21" x14ac:dyDescent="0.25">
      <c r="A37" s="76" t="s">
        <v>155</v>
      </c>
      <c r="B37" s="77" t="s">
        <v>159</v>
      </c>
      <c r="C37" s="78">
        <v>17000</v>
      </c>
      <c r="D37" s="79" t="s">
        <v>135</v>
      </c>
    </row>
    <row r="38" spans="1:4" ht="21" x14ac:dyDescent="0.25">
      <c r="A38" s="76" t="s">
        <v>155</v>
      </c>
      <c r="B38" s="77" t="s">
        <v>122</v>
      </c>
      <c r="C38" s="78">
        <v>55000</v>
      </c>
      <c r="D38" s="79"/>
    </row>
    <row r="39" spans="1:4" ht="21" x14ac:dyDescent="0.25">
      <c r="A39" s="76" t="s">
        <v>155</v>
      </c>
      <c r="B39" s="77" t="s">
        <v>109</v>
      </c>
      <c r="C39" s="78">
        <v>13548.39</v>
      </c>
      <c r="D39" s="79"/>
    </row>
    <row r="40" spans="1:4" ht="21" x14ac:dyDescent="0.25">
      <c r="A40" s="76" t="s">
        <v>155</v>
      </c>
      <c r="B40" s="77" t="s">
        <v>151</v>
      </c>
      <c r="C40" s="78">
        <v>6000</v>
      </c>
      <c r="D40" s="79"/>
    </row>
    <row r="41" spans="1:4" ht="21" x14ac:dyDescent="0.25">
      <c r="A41" s="76" t="s">
        <v>155</v>
      </c>
      <c r="B41" s="77" t="s">
        <v>110</v>
      </c>
      <c r="C41" s="78">
        <v>23000</v>
      </c>
      <c r="D41" s="79" t="s">
        <v>135</v>
      </c>
    </row>
    <row r="42" spans="1:4" ht="21" x14ac:dyDescent="0.25">
      <c r="A42" s="76"/>
      <c r="B42" s="77"/>
      <c r="C42" s="78"/>
      <c r="D42" s="79"/>
    </row>
    <row r="43" spans="1:4" ht="31" x14ac:dyDescent="0.35">
      <c r="A43" s="176" t="s">
        <v>35</v>
      </c>
      <c r="B43" s="177"/>
      <c r="C43" s="82">
        <f>SUM(C3:C24)+SUM(C26:C42)</f>
        <v>2557948.7333333334</v>
      </c>
      <c r="D43" s="79"/>
    </row>
    <row r="44" spans="1:4" ht="31" x14ac:dyDescent="0.35">
      <c r="A44" s="178" t="s">
        <v>96</v>
      </c>
      <c r="B44" s="179"/>
      <c r="C44" s="65">
        <f>SUM(C3:C23)</f>
        <v>1072948.4733333334</v>
      </c>
      <c r="D44" s="79"/>
    </row>
    <row r="45" spans="1:4" ht="32" thickBot="1" x14ac:dyDescent="0.4">
      <c r="A45" s="173" t="s">
        <v>97</v>
      </c>
      <c r="B45" s="174"/>
      <c r="C45" s="83">
        <f>SUM(C26:C42)</f>
        <v>1485000.26</v>
      </c>
      <c r="D45" s="79"/>
    </row>
    <row r="46" spans="1:4" ht="27" thickBot="1" x14ac:dyDescent="0.25">
      <c r="A46" s="180"/>
      <c r="B46" s="181"/>
      <c r="C46" s="181"/>
      <c r="D46" s="182"/>
    </row>
    <row r="47" spans="1:4" ht="27" thickBot="1" x14ac:dyDescent="0.25">
      <c r="A47" s="180" t="s">
        <v>157</v>
      </c>
      <c r="B47" s="181"/>
      <c r="C47" s="181"/>
      <c r="D47" s="182"/>
    </row>
    <row r="48" spans="1:4" ht="21" x14ac:dyDescent="0.25">
      <c r="A48" s="68" t="s">
        <v>132</v>
      </c>
      <c r="B48" s="69" t="s">
        <v>85</v>
      </c>
      <c r="C48" s="70">
        <v>191666</v>
      </c>
      <c r="D48" s="138" t="s">
        <v>152</v>
      </c>
    </row>
    <row r="49" spans="1:4" ht="21" x14ac:dyDescent="0.25">
      <c r="A49" s="68" t="s">
        <v>132</v>
      </c>
      <c r="B49" s="69" t="s">
        <v>87</v>
      </c>
      <c r="C49" s="70">
        <v>115000</v>
      </c>
      <c r="D49" s="71">
        <v>484</v>
      </c>
    </row>
    <row r="50" spans="1:4" ht="21" x14ac:dyDescent="0.25">
      <c r="A50" s="68" t="s">
        <v>132</v>
      </c>
      <c r="B50" s="69" t="s">
        <v>154</v>
      </c>
      <c r="C50" s="139">
        <v>142800</v>
      </c>
      <c r="D50" s="70" t="s">
        <v>153</v>
      </c>
    </row>
    <row r="51" spans="1:4" ht="21" x14ac:dyDescent="0.25">
      <c r="A51" s="68" t="s">
        <v>134</v>
      </c>
      <c r="B51" s="69" t="s">
        <v>51</v>
      </c>
      <c r="C51" s="70">
        <v>341000</v>
      </c>
      <c r="D51" s="71">
        <v>1317</v>
      </c>
    </row>
    <row r="52" spans="1:4" ht="21" x14ac:dyDescent="0.25">
      <c r="A52" s="68" t="s">
        <v>134</v>
      </c>
      <c r="B52" s="69" t="s">
        <v>17</v>
      </c>
      <c r="C52" s="70">
        <v>30733.33</v>
      </c>
      <c r="D52" s="71">
        <v>1308</v>
      </c>
    </row>
    <row r="53" spans="1:4" ht="21" x14ac:dyDescent="0.25">
      <c r="A53" s="68" t="s">
        <v>134</v>
      </c>
      <c r="B53" s="69" t="s">
        <v>20</v>
      </c>
      <c r="C53" s="70">
        <v>30000</v>
      </c>
      <c r="D53" s="71">
        <v>920</v>
      </c>
    </row>
    <row r="54" spans="1:4" ht="21" x14ac:dyDescent="0.25">
      <c r="A54" s="68" t="s">
        <v>155</v>
      </c>
      <c r="B54" s="69" t="s">
        <v>160</v>
      </c>
      <c r="C54" s="70">
        <f>(35000/31)*3</f>
        <v>3387.0967741935483</v>
      </c>
      <c r="D54" s="71"/>
    </row>
    <row r="55" spans="1:4" ht="22" thickBot="1" x14ac:dyDescent="0.3">
      <c r="A55" s="68" t="s">
        <v>134</v>
      </c>
      <c r="B55" s="69" t="s">
        <v>98</v>
      </c>
      <c r="C55" s="70">
        <v>12000</v>
      </c>
      <c r="D55" s="71">
        <v>481</v>
      </c>
    </row>
    <row r="56" spans="1:4" ht="32" thickBot="1" x14ac:dyDescent="0.4">
      <c r="A56" s="183" t="s">
        <v>139</v>
      </c>
      <c r="B56" s="184"/>
      <c r="C56" s="185">
        <f>SUM(C48:C55)</f>
        <v>866586.42677419353</v>
      </c>
      <c r="D56" s="186"/>
    </row>
  </sheetData>
  <mergeCells count="9">
    <mergeCell ref="A47:D47"/>
    <mergeCell ref="A56:B56"/>
    <mergeCell ref="C56:D56"/>
    <mergeCell ref="B1:D1"/>
    <mergeCell ref="A25:D25"/>
    <mergeCell ref="A43:B43"/>
    <mergeCell ref="A44:B44"/>
    <mergeCell ref="A45:B45"/>
    <mergeCell ref="A46:D46"/>
  </mergeCells>
  <pageMargins left="0.511811024" right="0.511811024" top="0.78740157499999996" bottom="0.78740157499999996" header="0.31496062000000002" footer="0.31496062000000002"/>
  <pageSetup paperSize="9" scale="6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8FF9-46FF-474D-AED6-95EDDA18EE1E}">
  <sheetPr>
    <pageSetUpPr fitToPage="1"/>
  </sheetPr>
  <dimension ref="A1:F64"/>
  <sheetViews>
    <sheetView tabSelected="1" topLeftCell="A25" zoomScaleNormal="100" workbookViewId="0">
      <selection activeCell="F31" sqref="F31"/>
    </sheetView>
  </sheetViews>
  <sheetFormatPr baseColWidth="10" defaultColWidth="8.83203125" defaultRowHeight="16" x14ac:dyDescent="0.2"/>
  <cols>
    <col min="1" max="1" width="10.5" bestFit="1" customWidth="1"/>
    <col min="2" max="2" width="90.5" bestFit="1" customWidth="1"/>
    <col min="3" max="3" width="30.6640625" bestFit="1" customWidth="1"/>
    <col min="4" max="4" width="27.5" style="129" bestFit="1" customWidth="1"/>
    <col min="5" max="5" width="10.5" bestFit="1" customWidth="1"/>
    <col min="6" max="6" width="54" bestFit="1" customWidth="1"/>
  </cols>
  <sheetData>
    <row r="1" spans="1:4" ht="48" thickBot="1" x14ac:dyDescent="0.6">
      <c r="B1" s="187" t="s">
        <v>0</v>
      </c>
      <c r="C1" s="188"/>
      <c r="D1" s="189"/>
    </row>
    <row r="2" spans="1:4" ht="48" thickBot="1" x14ac:dyDescent="0.6">
      <c r="B2" s="2" t="s">
        <v>192</v>
      </c>
      <c r="C2" s="90" t="s">
        <v>2</v>
      </c>
      <c r="D2" s="134" t="s">
        <v>101</v>
      </c>
    </row>
    <row r="3" spans="1:4" ht="22" thickBot="1" x14ac:dyDescent="0.3">
      <c r="A3" s="97">
        <v>1</v>
      </c>
      <c r="B3" s="37" t="s">
        <v>172</v>
      </c>
      <c r="C3" s="5">
        <v>125854.84</v>
      </c>
      <c r="D3" s="126"/>
    </row>
    <row r="4" spans="1:4" ht="22" thickBot="1" x14ac:dyDescent="0.3">
      <c r="A4" s="101">
        <v>2</v>
      </c>
      <c r="B4" s="89" t="s">
        <v>148</v>
      </c>
      <c r="C4" s="9">
        <v>35000</v>
      </c>
      <c r="D4" s="127" t="s">
        <v>203</v>
      </c>
    </row>
    <row r="5" spans="1:4" ht="22" thickBot="1" x14ac:dyDescent="0.3">
      <c r="A5" s="97">
        <v>3</v>
      </c>
      <c r="B5" s="37" t="s">
        <v>149</v>
      </c>
      <c r="C5" s="5">
        <v>341000</v>
      </c>
      <c r="D5" s="126"/>
    </row>
    <row r="6" spans="1:4" ht="22" thickBot="1" x14ac:dyDescent="0.3">
      <c r="A6" s="97">
        <v>4</v>
      </c>
      <c r="B6" s="37" t="s">
        <v>179</v>
      </c>
      <c r="C6" s="5">
        <v>50677.42</v>
      </c>
      <c r="D6" s="126"/>
    </row>
    <row r="7" spans="1:4" ht="22" thickBot="1" x14ac:dyDescent="0.3">
      <c r="A7" s="101">
        <v>5</v>
      </c>
      <c r="B7" s="89" t="s">
        <v>150</v>
      </c>
      <c r="C7" s="9">
        <v>85000</v>
      </c>
      <c r="D7" s="127" t="s">
        <v>201</v>
      </c>
    </row>
    <row r="8" spans="1:4" ht="22" thickBot="1" x14ac:dyDescent="0.3">
      <c r="A8" s="97">
        <v>6</v>
      </c>
      <c r="B8" s="37" t="s">
        <v>181</v>
      </c>
      <c r="C8" s="5">
        <v>15000</v>
      </c>
      <c r="D8" s="126"/>
    </row>
    <row r="9" spans="1:4" ht="22" thickBot="1" x14ac:dyDescent="0.3">
      <c r="A9" s="97">
        <v>7</v>
      </c>
      <c r="B9" s="37" t="s">
        <v>9</v>
      </c>
      <c r="C9" s="6">
        <v>35000</v>
      </c>
      <c r="D9" s="126"/>
    </row>
    <row r="10" spans="1:4" ht="22" thickBot="1" x14ac:dyDescent="0.3">
      <c r="A10" s="101">
        <v>8</v>
      </c>
      <c r="B10" s="89" t="s">
        <v>165</v>
      </c>
      <c r="C10" s="9">
        <v>52250</v>
      </c>
      <c r="D10" s="127" t="s">
        <v>205</v>
      </c>
    </row>
    <row r="11" spans="1:4" ht="22" thickBot="1" x14ac:dyDescent="0.3">
      <c r="A11" s="97">
        <v>9</v>
      </c>
      <c r="B11" s="40" t="s">
        <v>166</v>
      </c>
      <c r="C11" s="5">
        <v>0</v>
      </c>
      <c r="D11" s="126"/>
    </row>
    <row r="12" spans="1:4" ht="22" thickBot="1" x14ac:dyDescent="0.3">
      <c r="A12" s="97">
        <v>10</v>
      </c>
      <c r="B12" s="40" t="s">
        <v>16</v>
      </c>
      <c r="C12" s="5">
        <v>73000</v>
      </c>
      <c r="D12" s="126"/>
    </row>
    <row r="13" spans="1:4" ht="23" thickBot="1" x14ac:dyDescent="0.25">
      <c r="A13" s="97">
        <v>11</v>
      </c>
      <c r="B13" s="124" t="s">
        <v>145</v>
      </c>
      <c r="C13" s="125">
        <v>85500</v>
      </c>
      <c r="D13" s="135"/>
    </row>
    <row r="14" spans="1:4" ht="22" thickBot="1" x14ac:dyDescent="0.3">
      <c r="A14" s="97">
        <v>12</v>
      </c>
      <c r="B14" s="86" t="s">
        <v>147</v>
      </c>
      <c r="C14" s="91">
        <v>36403</v>
      </c>
      <c r="D14" s="135"/>
    </row>
    <row r="15" spans="1:4" ht="22" thickBot="1" x14ac:dyDescent="0.3">
      <c r="A15" s="97">
        <v>13</v>
      </c>
      <c r="B15" s="86" t="s">
        <v>20</v>
      </c>
      <c r="C15" s="91">
        <v>30000</v>
      </c>
      <c r="D15" s="126"/>
    </row>
    <row r="16" spans="1:4" ht="22" thickBot="1" x14ac:dyDescent="0.3">
      <c r="A16" s="101">
        <v>14</v>
      </c>
      <c r="B16" s="121" t="s">
        <v>21</v>
      </c>
      <c r="C16" s="122">
        <v>27000</v>
      </c>
      <c r="D16" s="127"/>
    </row>
    <row r="17" spans="1:4" ht="22" thickBot="1" x14ac:dyDescent="0.3">
      <c r="A17" s="97">
        <v>15</v>
      </c>
      <c r="B17" s="87" t="s">
        <v>24</v>
      </c>
      <c r="C17" s="93">
        <v>26000</v>
      </c>
      <c r="D17" s="126"/>
    </row>
    <row r="18" spans="1:4" ht="22" thickBot="1" x14ac:dyDescent="0.3">
      <c r="A18" s="97">
        <v>16</v>
      </c>
      <c r="B18" s="87" t="s">
        <v>25</v>
      </c>
      <c r="C18" s="93">
        <v>46000</v>
      </c>
      <c r="D18" s="126"/>
    </row>
    <row r="19" spans="1:4" ht="22" thickBot="1" x14ac:dyDescent="0.3">
      <c r="A19" s="101">
        <v>17</v>
      </c>
      <c r="B19" s="59" t="s">
        <v>109</v>
      </c>
      <c r="C19" s="25">
        <v>15000</v>
      </c>
      <c r="D19" s="127">
        <v>1335</v>
      </c>
    </row>
    <row r="20" spans="1:4" ht="22" thickBot="1" x14ac:dyDescent="0.3">
      <c r="A20" s="97">
        <v>18</v>
      </c>
      <c r="B20" s="87" t="s">
        <v>162</v>
      </c>
      <c r="C20" s="93">
        <f>(19/31)*14000</f>
        <v>8580.645161290322</v>
      </c>
      <c r="D20" s="126"/>
    </row>
    <row r="21" spans="1:4" ht="22" thickBot="1" x14ac:dyDescent="0.3">
      <c r="A21" s="97">
        <v>19</v>
      </c>
      <c r="B21" s="87" t="s">
        <v>163</v>
      </c>
      <c r="C21" s="93">
        <f>(18/31)*23000</f>
        <v>13354.83870967742</v>
      </c>
      <c r="D21" s="126"/>
    </row>
    <row r="22" spans="1:4" ht="22" thickBot="1" x14ac:dyDescent="0.3">
      <c r="A22" s="97">
        <v>20</v>
      </c>
      <c r="B22" s="87" t="s">
        <v>170</v>
      </c>
      <c r="C22" s="93">
        <v>17000</v>
      </c>
      <c r="D22" s="126"/>
    </row>
    <row r="23" spans="1:4" ht="22" thickBot="1" x14ac:dyDescent="0.3">
      <c r="A23" s="97">
        <v>21</v>
      </c>
      <c r="B23" s="87" t="s">
        <v>171</v>
      </c>
      <c r="C23" s="93">
        <v>10306.450000000001</v>
      </c>
      <c r="D23" s="126"/>
    </row>
    <row r="24" spans="1:4" ht="22" thickBot="1" x14ac:dyDescent="0.3">
      <c r="A24" s="97">
        <v>22</v>
      </c>
      <c r="B24" s="87" t="s">
        <v>126</v>
      </c>
      <c r="C24" s="93">
        <v>20000</v>
      </c>
      <c r="D24" s="126"/>
    </row>
    <row r="25" spans="1:4" ht="22" thickBot="1" x14ac:dyDescent="0.3">
      <c r="A25" s="97">
        <v>23</v>
      </c>
      <c r="B25" s="87" t="s">
        <v>146</v>
      </c>
      <c r="C25" s="93">
        <v>17000</v>
      </c>
      <c r="D25" s="135"/>
    </row>
    <row r="26" spans="1:4" ht="22" thickBot="1" x14ac:dyDescent="0.3">
      <c r="A26" s="97">
        <v>24</v>
      </c>
      <c r="B26" s="87" t="s">
        <v>168</v>
      </c>
      <c r="C26" s="93">
        <v>55000</v>
      </c>
      <c r="D26" s="135"/>
    </row>
    <row r="27" spans="1:4" ht="22" thickBot="1" x14ac:dyDescent="0.3">
      <c r="A27" s="97">
        <v>25</v>
      </c>
      <c r="B27" s="87" t="s">
        <v>164</v>
      </c>
      <c r="C27" s="93">
        <f>(17000/31)*12</f>
        <v>6580.645161290322</v>
      </c>
      <c r="D27" s="135"/>
    </row>
    <row r="28" spans="1:4" ht="22" thickBot="1" x14ac:dyDescent="0.3">
      <c r="A28" s="97">
        <v>26</v>
      </c>
      <c r="B28" s="87" t="s">
        <v>167</v>
      </c>
      <c r="C28" s="93">
        <v>45935.48</v>
      </c>
      <c r="D28" s="135"/>
    </row>
    <row r="29" spans="1:4" ht="22" thickBot="1" x14ac:dyDescent="0.3">
      <c r="A29" s="97">
        <v>27</v>
      </c>
      <c r="B29" s="87" t="s">
        <v>169</v>
      </c>
      <c r="C29" s="93">
        <f>(15000/30)*9 + 1000</f>
        <v>5500</v>
      </c>
      <c r="D29" s="135"/>
    </row>
    <row r="30" spans="1:4" ht="22" thickBot="1" x14ac:dyDescent="0.3">
      <c r="B30" s="87"/>
      <c r="C30" s="94"/>
      <c r="D30" s="126"/>
    </row>
    <row r="31" spans="1:4" ht="32" thickBot="1" x14ac:dyDescent="0.4">
      <c r="B31" s="21" t="s">
        <v>35</v>
      </c>
      <c r="C31" s="22">
        <f>SUM(C3:C30)</f>
        <v>1277943.3190322581</v>
      </c>
      <c r="D31" s="128"/>
    </row>
    <row r="32" spans="1:4" ht="17" thickBot="1" x14ac:dyDescent="0.25"/>
    <row r="33" spans="1:6" ht="27" thickBot="1" x14ac:dyDescent="0.25">
      <c r="A33" s="180" t="s">
        <v>131</v>
      </c>
      <c r="B33" s="181"/>
      <c r="C33" s="181"/>
      <c r="D33" s="182"/>
    </row>
    <row r="34" spans="1:6" ht="21" x14ac:dyDescent="0.25">
      <c r="A34" s="68" t="s">
        <v>132</v>
      </c>
      <c r="B34" s="69" t="s">
        <v>207</v>
      </c>
      <c r="C34" s="70">
        <f>76525.68-25859</f>
        <v>50666.679999999993</v>
      </c>
      <c r="D34" s="71" t="s">
        <v>206</v>
      </c>
    </row>
    <row r="35" spans="1:6" ht="21" x14ac:dyDescent="0.25">
      <c r="A35" s="76" t="s">
        <v>132</v>
      </c>
      <c r="B35" s="77" t="s">
        <v>117</v>
      </c>
      <c r="C35" s="78">
        <v>29742</v>
      </c>
      <c r="D35" s="79"/>
    </row>
    <row r="36" spans="1:6" ht="21" x14ac:dyDescent="0.25">
      <c r="A36" s="76" t="s">
        <v>132</v>
      </c>
      <c r="B36" s="77" t="s">
        <v>118</v>
      </c>
      <c r="C36" s="78">
        <v>141000</v>
      </c>
      <c r="D36" s="79"/>
    </row>
    <row r="37" spans="1:6" ht="21" x14ac:dyDescent="0.25">
      <c r="A37" s="76" t="s">
        <v>134</v>
      </c>
      <c r="B37" s="80" t="s">
        <v>79</v>
      </c>
      <c r="C37" s="81">
        <v>42300</v>
      </c>
      <c r="D37" s="79"/>
      <c r="F37" s="162"/>
    </row>
    <row r="38" spans="1:6" ht="21" x14ac:dyDescent="0.25">
      <c r="A38" s="76" t="s">
        <v>158</v>
      </c>
      <c r="B38" s="77" t="s">
        <v>198</v>
      </c>
      <c r="C38" s="88">
        <v>209620</v>
      </c>
      <c r="D38" s="78"/>
      <c r="F38" s="162"/>
    </row>
    <row r="39" spans="1:6" ht="21" x14ac:dyDescent="0.25">
      <c r="A39" s="76" t="s">
        <v>132</v>
      </c>
      <c r="B39" s="77" t="s">
        <v>199</v>
      </c>
      <c r="C39" s="78">
        <v>223532.26</v>
      </c>
      <c r="D39" s="79"/>
      <c r="F39" s="162"/>
    </row>
    <row r="40" spans="1:6" ht="21" x14ac:dyDescent="0.25">
      <c r="A40" s="140" t="s">
        <v>132</v>
      </c>
      <c r="B40" s="80" t="s">
        <v>154</v>
      </c>
      <c r="C40" s="113">
        <f>168000*0.15</f>
        <v>25200</v>
      </c>
      <c r="D40" s="81"/>
      <c r="F40" s="162"/>
    </row>
    <row r="41" spans="1:6" ht="21" x14ac:dyDescent="0.25">
      <c r="A41" s="76" t="s">
        <v>132</v>
      </c>
      <c r="B41" s="77" t="s">
        <v>116</v>
      </c>
      <c r="C41" s="78">
        <v>77000</v>
      </c>
      <c r="D41" s="79"/>
    </row>
    <row r="42" spans="1:6" ht="21" x14ac:dyDescent="0.25">
      <c r="A42" s="76" t="s">
        <v>134</v>
      </c>
      <c r="B42" s="77" t="s">
        <v>114</v>
      </c>
      <c r="C42" s="88">
        <v>13033.33</v>
      </c>
      <c r="D42" s="79" t="s">
        <v>133</v>
      </c>
    </row>
    <row r="43" spans="1:6" ht="21" x14ac:dyDescent="0.25">
      <c r="A43" s="76" t="s">
        <v>155</v>
      </c>
      <c r="B43" s="77" t="s">
        <v>159</v>
      </c>
      <c r="C43" s="160">
        <v>17000</v>
      </c>
      <c r="D43" s="79" t="s">
        <v>135</v>
      </c>
    </row>
    <row r="44" spans="1:6" ht="21" x14ac:dyDescent="0.25">
      <c r="A44" s="76" t="s">
        <v>155</v>
      </c>
      <c r="B44" s="77" t="s">
        <v>110</v>
      </c>
      <c r="C44" s="160">
        <v>23000</v>
      </c>
      <c r="D44" s="79" t="s">
        <v>135</v>
      </c>
    </row>
    <row r="45" spans="1:6" ht="21" x14ac:dyDescent="0.2">
      <c r="A45" s="3" t="s">
        <v>178</v>
      </c>
      <c r="B45" s="152" t="s">
        <v>20</v>
      </c>
      <c r="C45" s="150">
        <v>30000</v>
      </c>
      <c r="D45" s="3"/>
    </row>
    <row r="46" spans="1:6" ht="21" x14ac:dyDescent="0.2">
      <c r="A46" s="157" t="s">
        <v>178</v>
      </c>
      <c r="B46" s="158" t="s">
        <v>21</v>
      </c>
      <c r="C46" s="159">
        <v>27000</v>
      </c>
      <c r="D46" s="157"/>
    </row>
    <row r="47" spans="1:6" ht="21" x14ac:dyDescent="0.2">
      <c r="A47" s="3" t="s">
        <v>178</v>
      </c>
      <c r="B47" s="152" t="s">
        <v>29</v>
      </c>
      <c r="C47" s="150">
        <v>14000</v>
      </c>
      <c r="D47" s="3"/>
    </row>
    <row r="48" spans="1:6" ht="21" x14ac:dyDescent="0.2">
      <c r="A48" s="3" t="s">
        <v>178</v>
      </c>
      <c r="B48" s="152" t="s">
        <v>129</v>
      </c>
      <c r="C48" s="150">
        <f>(17000/30)* 23</f>
        <v>13033.333333333332</v>
      </c>
      <c r="D48" s="153"/>
    </row>
    <row r="49" spans="1:4" ht="21" x14ac:dyDescent="0.25">
      <c r="A49" s="145"/>
      <c r="B49" s="146"/>
      <c r="C49" s="147"/>
      <c r="D49" s="148"/>
    </row>
    <row r="50" spans="1:4" ht="31" x14ac:dyDescent="0.35">
      <c r="A50" s="176" t="s">
        <v>35</v>
      </c>
      <c r="B50" s="177"/>
      <c r="C50" s="190">
        <f>SUM(C3:C29)+SUM(C34:C49)</f>
        <v>2214070.9223655914</v>
      </c>
      <c r="D50" s="191"/>
    </row>
    <row r="51" spans="1:4" ht="31" x14ac:dyDescent="0.35">
      <c r="A51" s="178" t="s">
        <v>96</v>
      </c>
      <c r="B51" s="179"/>
      <c r="C51" s="192">
        <f>SUM(C3:C29)</f>
        <v>1277943.3190322581</v>
      </c>
      <c r="D51" s="193"/>
    </row>
    <row r="52" spans="1:4" ht="32" thickBot="1" x14ac:dyDescent="0.4">
      <c r="A52" s="173" t="s">
        <v>97</v>
      </c>
      <c r="B52" s="174"/>
      <c r="C52" s="194">
        <f>SUM(C34:C49)</f>
        <v>936127.60333333327</v>
      </c>
      <c r="D52" s="195"/>
    </row>
    <row r="53" spans="1:4" ht="27" thickBot="1" x14ac:dyDescent="0.25">
      <c r="A53" s="180"/>
      <c r="B53" s="181"/>
      <c r="C53" s="181"/>
      <c r="D53" s="182"/>
    </row>
    <row r="54" spans="1:4" ht="27" thickBot="1" x14ac:dyDescent="0.25">
      <c r="A54" s="180" t="s">
        <v>202</v>
      </c>
      <c r="B54" s="181"/>
      <c r="C54" s="181"/>
      <c r="D54" s="182"/>
    </row>
    <row r="55" spans="1:4" ht="21" x14ac:dyDescent="0.25">
      <c r="A55" s="68" t="s">
        <v>134</v>
      </c>
      <c r="B55" s="71" t="s">
        <v>11</v>
      </c>
      <c r="C55" s="144">
        <v>514388</v>
      </c>
      <c r="D55" s="71" t="s">
        <v>177</v>
      </c>
    </row>
    <row r="56" spans="1:4" ht="21" x14ac:dyDescent="0.25">
      <c r="A56" s="68" t="s">
        <v>155</v>
      </c>
      <c r="B56" s="71" t="s">
        <v>109</v>
      </c>
      <c r="C56" s="144">
        <v>13548.39</v>
      </c>
      <c r="D56" s="71">
        <v>1323</v>
      </c>
    </row>
    <row r="57" spans="1:4" ht="21" x14ac:dyDescent="0.2">
      <c r="A57" s="23" t="s">
        <v>178</v>
      </c>
      <c r="B57" s="154" t="s">
        <v>182</v>
      </c>
      <c r="C57" s="155">
        <f>35000+3387.1</f>
        <v>38387.1</v>
      </c>
      <c r="D57" s="23" t="s">
        <v>180</v>
      </c>
    </row>
    <row r="58" spans="1:4" ht="44" x14ac:dyDescent="0.2">
      <c r="A58" s="23" t="s">
        <v>178</v>
      </c>
      <c r="B58" s="156" t="s">
        <v>143</v>
      </c>
      <c r="C58" s="155">
        <v>41000</v>
      </c>
      <c r="D58" s="23" t="s">
        <v>200</v>
      </c>
    </row>
    <row r="59" spans="1:4" ht="21" x14ac:dyDescent="0.25">
      <c r="A59" s="68" t="s">
        <v>155</v>
      </c>
      <c r="B59" s="69" t="s">
        <v>122</v>
      </c>
      <c r="C59" s="70">
        <v>55000</v>
      </c>
      <c r="D59" s="196">
        <v>1366</v>
      </c>
    </row>
    <row r="60" spans="1:4" ht="21" x14ac:dyDescent="0.2">
      <c r="A60" s="23" t="s">
        <v>178</v>
      </c>
      <c r="B60" s="161" t="s">
        <v>130</v>
      </c>
      <c r="C60" s="155">
        <v>204600</v>
      </c>
      <c r="D60" s="197"/>
    </row>
    <row r="61" spans="1:4" ht="21" x14ac:dyDescent="0.25">
      <c r="A61" s="68" t="s">
        <v>134</v>
      </c>
      <c r="B61" s="69" t="s">
        <v>94</v>
      </c>
      <c r="C61" s="70">
        <v>18000</v>
      </c>
      <c r="D61" s="196">
        <v>507</v>
      </c>
    </row>
    <row r="62" spans="1:4" ht="21" x14ac:dyDescent="0.25">
      <c r="A62" s="68" t="s">
        <v>155</v>
      </c>
      <c r="B62" s="69" t="s">
        <v>151</v>
      </c>
      <c r="C62" s="70">
        <v>6000</v>
      </c>
      <c r="D62" s="198"/>
    </row>
    <row r="63" spans="1:4" ht="22" thickBot="1" x14ac:dyDescent="0.25">
      <c r="A63" s="23" t="s">
        <v>178</v>
      </c>
      <c r="B63" s="154" t="s">
        <v>156</v>
      </c>
      <c r="C63" s="155">
        <v>15000</v>
      </c>
      <c r="D63" s="199"/>
    </row>
    <row r="64" spans="1:4" ht="32" thickBot="1" x14ac:dyDescent="0.4">
      <c r="A64" s="183" t="s">
        <v>139</v>
      </c>
      <c r="B64" s="184"/>
      <c r="C64" s="185">
        <f>SUM(C55:C63)</f>
        <v>905923.49</v>
      </c>
      <c r="D64" s="186"/>
    </row>
  </sheetData>
  <mergeCells count="14">
    <mergeCell ref="B1:D1"/>
    <mergeCell ref="A54:D54"/>
    <mergeCell ref="A64:B64"/>
    <mergeCell ref="C64:D64"/>
    <mergeCell ref="C50:D50"/>
    <mergeCell ref="C51:D51"/>
    <mergeCell ref="C52:D52"/>
    <mergeCell ref="A33:D33"/>
    <mergeCell ref="A50:B50"/>
    <mergeCell ref="A51:B51"/>
    <mergeCell ref="A52:B52"/>
    <mergeCell ref="A53:D53"/>
    <mergeCell ref="D59:D60"/>
    <mergeCell ref="D61:D63"/>
  </mergeCells>
  <phoneticPr fontId="8" type="noConversion"/>
  <pageMargins left="0.511811024" right="0.511811024" top="0.78740157499999996" bottom="0.78740157499999996" header="0.31496062000000002" footer="0.31496062000000002"/>
  <pageSetup paperSize="9" scale="50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4EBD-4785-184A-9F94-33329D79440C}">
  <sheetPr>
    <pageSetUpPr fitToPage="1"/>
  </sheetPr>
  <dimension ref="A1:D72"/>
  <sheetViews>
    <sheetView zoomScaleNormal="100" workbookViewId="0">
      <selection activeCell="B11" sqref="B11"/>
    </sheetView>
  </sheetViews>
  <sheetFormatPr baseColWidth="10" defaultColWidth="8.83203125" defaultRowHeight="16" x14ac:dyDescent="0.2"/>
  <cols>
    <col min="1" max="1" width="10.5" bestFit="1" customWidth="1"/>
    <col min="2" max="2" width="90.5" bestFit="1" customWidth="1"/>
    <col min="3" max="3" width="30.6640625" bestFit="1" customWidth="1"/>
    <col min="4" max="4" width="24.83203125" style="129" bestFit="1" customWidth="1"/>
    <col min="5" max="5" width="10.5" bestFit="1" customWidth="1"/>
    <col min="6" max="6" width="54" bestFit="1" customWidth="1"/>
  </cols>
  <sheetData>
    <row r="1" spans="1:4" ht="48" thickBot="1" x14ac:dyDescent="0.6">
      <c r="B1" s="187" t="s">
        <v>0</v>
      </c>
      <c r="C1" s="188"/>
      <c r="D1" s="189"/>
    </row>
    <row r="2" spans="1:4" ht="48" thickBot="1" x14ac:dyDescent="0.6">
      <c r="B2" s="2" t="s">
        <v>191</v>
      </c>
      <c r="C2" s="90" t="s">
        <v>2</v>
      </c>
      <c r="D2" s="134" t="s">
        <v>101</v>
      </c>
    </row>
    <row r="3" spans="1:4" ht="22" thickBot="1" x14ac:dyDescent="0.3">
      <c r="A3" s="97">
        <v>1</v>
      </c>
      <c r="B3" s="40" t="s">
        <v>196</v>
      </c>
      <c r="C3" s="5">
        <v>87889.61</v>
      </c>
      <c r="D3" s="135"/>
    </row>
    <row r="4" spans="1:4" ht="22" thickBot="1" x14ac:dyDescent="0.3">
      <c r="A4" s="97">
        <v>2</v>
      </c>
      <c r="B4" s="37" t="s">
        <v>148</v>
      </c>
      <c r="C4" s="5">
        <v>35000</v>
      </c>
      <c r="D4" s="126"/>
    </row>
    <row r="5" spans="1:4" ht="22" thickBot="1" x14ac:dyDescent="0.3">
      <c r="A5" s="97">
        <v>3</v>
      </c>
      <c r="B5" s="37" t="s">
        <v>149</v>
      </c>
      <c r="C5" s="5">
        <v>341000</v>
      </c>
      <c r="D5" s="126"/>
    </row>
    <row r="6" spans="1:4" ht="22" thickBot="1" x14ac:dyDescent="0.3">
      <c r="A6" s="97">
        <v>4</v>
      </c>
      <c r="B6" s="40" t="s">
        <v>183</v>
      </c>
      <c r="C6" s="5">
        <v>192500</v>
      </c>
      <c r="D6" s="135"/>
    </row>
    <row r="7" spans="1:4" ht="22" thickBot="1" x14ac:dyDescent="0.3">
      <c r="A7" s="97">
        <v>5</v>
      </c>
      <c r="B7" s="37" t="s">
        <v>150</v>
      </c>
      <c r="C7" s="5">
        <v>141612.9</v>
      </c>
      <c r="D7" s="126"/>
    </row>
    <row r="8" spans="1:4" ht="22" thickBot="1" x14ac:dyDescent="0.3">
      <c r="A8" s="97">
        <v>6</v>
      </c>
      <c r="B8" s="37" t="s">
        <v>181</v>
      </c>
      <c r="C8" s="5">
        <v>15000</v>
      </c>
      <c r="D8" s="126"/>
    </row>
    <row r="9" spans="1:4" ht="22" thickBot="1" x14ac:dyDescent="0.3">
      <c r="A9" s="97">
        <v>7</v>
      </c>
      <c r="B9" s="37" t="s">
        <v>193</v>
      </c>
      <c r="C9" s="5">
        <f>15000+2500+2500</f>
        <v>20000</v>
      </c>
      <c r="D9" s="126"/>
    </row>
    <row r="10" spans="1:4" ht="22" thickBot="1" x14ac:dyDescent="0.3">
      <c r="A10" s="97">
        <v>8</v>
      </c>
      <c r="B10" s="37" t="s">
        <v>9</v>
      </c>
      <c r="C10" s="6">
        <v>38000</v>
      </c>
      <c r="D10" s="126"/>
    </row>
    <row r="11" spans="1:4" ht="22" thickBot="1" x14ac:dyDescent="0.3">
      <c r="A11" s="97">
        <v>9</v>
      </c>
      <c r="B11" s="37" t="s">
        <v>184</v>
      </c>
      <c r="C11" s="133">
        <v>30000</v>
      </c>
      <c r="D11" s="126"/>
    </row>
    <row r="12" spans="1:4" ht="22" thickBot="1" x14ac:dyDescent="0.3">
      <c r="A12" s="97">
        <v>10</v>
      </c>
      <c r="B12" s="40" t="s">
        <v>185</v>
      </c>
      <c r="C12" s="5">
        <v>30000</v>
      </c>
      <c r="D12" s="126"/>
    </row>
    <row r="13" spans="1:4" ht="22" thickBot="1" x14ac:dyDescent="0.3">
      <c r="A13" s="97">
        <v>11</v>
      </c>
      <c r="B13" s="40" t="s">
        <v>16</v>
      </c>
      <c r="C13" s="5">
        <v>73000</v>
      </c>
      <c r="D13" s="126"/>
    </row>
    <row r="14" spans="1:4" ht="23" thickBot="1" x14ac:dyDescent="0.25">
      <c r="A14" s="97">
        <v>12</v>
      </c>
      <c r="B14" s="124" t="s">
        <v>145</v>
      </c>
      <c r="C14" s="125">
        <v>85500</v>
      </c>
      <c r="D14" s="135"/>
    </row>
    <row r="15" spans="1:4" ht="22" thickBot="1" x14ac:dyDescent="0.3">
      <c r="A15" s="97">
        <v>13</v>
      </c>
      <c r="B15" s="86" t="s">
        <v>186</v>
      </c>
      <c r="C15" s="91">
        <v>33000</v>
      </c>
      <c r="D15" s="135"/>
    </row>
    <row r="16" spans="1:4" ht="22" thickBot="1" x14ac:dyDescent="0.3">
      <c r="A16" s="97">
        <v>14</v>
      </c>
      <c r="B16" s="86" t="s">
        <v>20</v>
      </c>
      <c r="C16" s="91">
        <v>30000</v>
      </c>
      <c r="D16" s="126"/>
    </row>
    <row r="17" spans="1:4" ht="22" thickBot="1" x14ac:dyDescent="0.3">
      <c r="A17" s="97">
        <v>15</v>
      </c>
      <c r="B17" s="56" t="s">
        <v>21</v>
      </c>
      <c r="C17" s="92">
        <v>27000</v>
      </c>
      <c r="D17" s="126"/>
    </row>
    <row r="18" spans="1:4" ht="22" thickBot="1" x14ac:dyDescent="0.3">
      <c r="A18" s="97">
        <v>16</v>
      </c>
      <c r="B18" s="87" t="s">
        <v>24</v>
      </c>
      <c r="C18" s="93">
        <v>26000</v>
      </c>
      <c r="D18" s="126"/>
    </row>
    <row r="19" spans="1:4" ht="22" thickBot="1" x14ac:dyDescent="0.3">
      <c r="A19" s="97">
        <v>17</v>
      </c>
      <c r="B19" s="87" t="s">
        <v>25</v>
      </c>
      <c r="C19" s="93">
        <v>46000</v>
      </c>
      <c r="D19" s="126"/>
    </row>
    <row r="20" spans="1:4" ht="22" thickBot="1" x14ac:dyDescent="0.3">
      <c r="A20" s="97">
        <v>18</v>
      </c>
      <c r="B20" s="87" t="s">
        <v>109</v>
      </c>
      <c r="C20" s="93">
        <v>15000</v>
      </c>
      <c r="D20" s="126"/>
    </row>
    <row r="21" spans="1:4" ht="22" thickBot="1" x14ac:dyDescent="0.3">
      <c r="A21" s="97">
        <v>19</v>
      </c>
      <c r="B21" s="87" t="s">
        <v>170</v>
      </c>
      <c r="C21" s="93">
        <v>17000</v>
      </c>
      <c r="D21" s="126"/>
    </row>
    <row r="22" spans="1:4" ht="22" thickBot="1" x14ac:dyDescent="0.3">
      <c r="A22" s="97">
        <v>20</v>
      </c>
      <c r="B22" s="87" t="s">
        <v>187</v>
      </c>
      <c r="C22" s="93">
        <v>39000</v>
      </c>
      <c r="D22" s="135"/>
    </row>
    <row r="23" spans="1:4" ht="22" thickBot="1" x14ac:dyDescent="0.3">
      <c r="A23" s="97">
        <v>21</v>
      </c>
      <c r="B23" s="87" t="s">
        <v>126</v>
      </c>
      <c r="C23" s="93">
        <v>20000</v>
      </c>
      <c r="D23" s="126"/>
    </row>
    <row r="24" spans="1:4" ht="22" thickBot="1" x14ac:dyDescent="0.3">
      <c r="A24" s="97">
        <v>22</v>
      </c>
      <c r="B24" s="87" t="s">
        <v>146</v>
      </c>
      <c r="C24" s="93">
        <v>17000</v>
      </c>
      <c r="D24" s="135"/>
    </row>
    <row r="25" spans="1:4" ht="22" thickBot="1" x14ac:dyDescent="0.3">
      <c r="A25" s="97">
        <v>23</v>
      </c>
      <c r="B25" s="87" t="s">
        <v>168</v>
      </c>
      <c r="C25" s="93">
        <v>55000</v>
      </c>
      <c r="D25" s="135"/>
    </row>
    <row r="26" spans="1:4" ht="22" thickBot="1" x14ac:dyDescent="0.3">
      <c r="A26" s="97">
        <v>24</v>
      </c>
      <c r="B26" s="87" t="s">
        <v>188</v>
      </c>
      <c r="C26" s="93">
        <v>17000</v>
      </c>
      <c r="D26" s="135"/>
    </row>
    <row r="27" spans="1:4" ht="22" thickBot="1" x14ac:dyDescent="0.3">
      <c r="A27" s="97">
        <v>25</v>
      </c>
      <c r="B27" s="87" t="s">
        <v>189</v>
      </c>
      <c r="C27" s="93">
        <v>56000</v>
      </c>
      <c r="D27" s="135"/>
    </row>
    <row r="28" spans="1:4" ht="22" thickBot="1" x14ac:dyDescent="0.3">
      <c r="A28" s="97">
        <v>26</v>
      </c>
      <c r="B28" s="87" t="s">
        <v>190</v>
      </c>
      <c r="C28" s="93">
        <v>11500</v>
      </c>
      <c r="D28" s="135"/>
    </row>
    <row r="29" spans="1:4" ht="22" thickBot="1" x14ac:dyDescent="0.3">
      <c r="A29" s="97">
        <v>27</v>
      </c>
      <c r="B29" s="87" t="s">
        <v>194</v>
      </c>
      <c r="C29" s="93">
        <v>14258.06</v>
      </c>
      <c r="D29" s="135"/>
    </row>
    <row r="30" spans="1:4" ht="22" thickBot="1" x14ac:dyDescent="0.3">
      <c r="A30" s="97">
        <v>28</v>
      </c>
      <c r="B30" s="87" t="s">
        <v>195</v>
      </c>
      <c r="C30" s="93">
        <v>25161.29</v>
      </c>
      <c r="D30" s="135"/>
    </row>
    <row r="31" spans="1:4" ht="22" thickBot="1" x14ac:dyDescent="0.3">
      <c r="A31" s="97">
        <v>29</v>
      </c>
      <c r="B31" s="87" t="s">
        <v>197</v>
      </c>
      <c r="C31" s="93">
        <v>52645.16</v>
      </c>
      <c r="D31" s="135"/>
    </row>
    <row r="32" spans="1:4" ht="22" thickBot="1" x14ac:dyDescent="0.3">
      <c r="A32" s="97">
        <v>29</v>
      </c>
      <c r="B32" s="87" t="s">
        <v>204</v>
      </c>
      <c r="C32" s="93">
        <v>36677.42</v>
      </c>
      <c r="D32" s="135"/>
    </row>
    <row r="33" spans="1:4" ht="22" thickBot="1" x14ac:dyDescent="0.3">
      <c r="B33" s="87"/>
      <c r="C33" s="94"/>
      <c r="D33" s="126"/>
    </row>
    <row r="34" spans="1:4" ht="32" thickBot="1" x14ac:dyDescent="0.4">
      <c r="B34" s="21" t="s">
        <v>35</v>
      </c>
      <c r="C34" s="22">
        <f>SUM(C3:C33)</f>
        <v>1627744.44</v>
      </c>
      <c r="D34" s="128"/>
    </row>
    <row r="35" spans="1:4" ht="17" thickBot="1" x14ac:dyDescent="0.25"/>
    <row r="36" spans="1:4" ht="27" thickBot="1" x14ac:dyDescent="0.25">
      <c r="A36" s="180" t="s">
        <v>131</v>
      </c>
      <c r="B36" s="181"/>
      <c r="C36" s="181"/>
      <c r="D36" s="182"/>
    </row>
    <row r="37" spans="1:4" ht="21" x14ac:dyDescent="0.25">
      <c r="A37" s="76"/>
      <c r="B37" s="77"/>
      <c r="C37" s="78"/>
      <c r="D37" s="79"/>
    </row>
    <row r="38" spans="1:4" ht="21" x14ac:dyDescent="0.25">
      <c r="A38" s="76"/>
      <c r="B38" s="77"/>
      <c r="C38" s="78"/>
      <c r="D38" s="79"/>
    </row>
    <row r="39" spans="1:4" ht="21" x14ac:dyDescent="0.25">
      <c r="A39" s="76"/>
      <c r="B39" s="77"/>
      <c r="C39" s="78"/>
      <c r="D39" s="79"/>
    </row>
    <row r="40" spans="1:4" ht="21" x14ac:dyDescent="0.25">
      <c r="A40" s="76"/>
      <c r="B40" s="80"/>
      <c r="C40" s="81"/>
      <c r="D40" s="79"/>
    </row>
    <row r="41" spans="1:4" ht="21" x14ac:dyDescent="0.25">
      <c r="A41" s="76"/>
      <c r="B41" s="77"/>
      <c r="C41" s="88"/>
      <c r="D41" s="78"/>
    </row>
    <row r="42" spans="1:4" ht="21" x14ac:dyDescent="0.25">
      <c r="A42" s="76"/>
      <c r="B42" s="77"/>
      <c r="C42" s="78"/>
      <c r="D42" s="79"/>
    </row>
    <row r="43" spans="1:4" ht="21" x14ac:dyDescent="0.25">
      <c r="A43" s="140"/>
      <c r="B43" s="80"/>
      <c r="C43" s="113"/>
      <c r="D43" s="81"/>
    </row>
    <row r="44" spans="1:4" ht="21" x14ac:dyDescent="0.25">
      <c r="A44" s="76"/>
      <c r="B44" s="77"/>
      <c r="C44" s="78"/>
      <c r="D44" s="79"/>
    </row>
    <row r="45" spans="1:4" ht="21" x14ac:dyDescent="0.25">
      <c r="A45" s="76"/>
      <c r="B45" s="77"/>
      <c r="C45" s="78"/>
      <c r="D45" s="79"/>
    </row>
    <row r="46" spans="1:4" ht="21" x14ac:dyDescent="0.25">
      <c r="A46" s="76"/>
      <c r="B46" s="77"/>
      <c r="C46" s="78"/>
      <c r="D46" s="79"/>
    </row>
    <row r="47" spans="1:4" ht="21" x14ac:dyDescent="0.2">
      <c r="A47" s="3"/>
      <c r="B47" s="151"/>
      <c r="C47" s="150"/>
      <c r="D47" s="3"/>
    </row>
    <row r="48" spans="1:4" ht="21" x14ac:dyDescent="0.25">
      <c r="A48" s="76"/>
      <c r="B48" s="77"/>
      <c r="C48" s="78"/>
      <c r="D48" s="79"/>
    </row>
    <row r="49" spans="1:4" ht="21" x14ac:dyDescent="0.2">
      <c r="A49" s="3"/>
      <c r="B49" s="152"/>
      <c r="C49" s="150"/>
      <c r="D49" s="153"/>
    </row>
    <row r="50" spans="1:4" ht="21" x14ac:dyDescent="0.25">
      <c r="A50" s="76"/>
      <c r="B50" s="80"/>
      <c r="C50" s="113"/>
      <c r="D50" s="114"/>
    </row>
    <row r="51" spans="1:4" ht="21" x14ac:dyDescent="0.25">
      <c r="A51" s="76"/>
      <c r="B51" s="77"/>
      <c r="C51" s="78"/>
      <c r="D51" s="79"/>
    </row>
    <row r="52" spans="1:4" ht="21" x14ac:dyDescent="0.25">
      <c r="A52" s="76"/>
      <c r="B52" s="77"/>
      <c r="C52" s="78"/>
      <c r="D52" s="79"/>
    </row>
    <row r="53" spans="1:4" ht="21" x14ac:dyDescent="0.2">
      <c r="A53" s="3"/>
      <c r="B53" s="149"/>
      <c r="C53" s="150"/>
      <c r="D53" s="3"/>
    </row>
    <row r="54" spans="1:4" ht="21" x14ac:dyDescent="0.2">
      <c r="A54" s="3"/>
      <c r="B54" s="152"/>
      <c r="C54" s="150"/>
      <c r="D54" s="3"/>
    </row>
    <row r="55" spans="1:4" ht="21" x14ac:dyDescent="0.2">
      <c r="A55" s="3"/>
      <c r="B55" s="152"/>
      <c r="C55" s="150"/>
      <c r="D55" s="3"/>
    </row>
    <row r="56" spans="1:4" ht="21" x14ac:dyDescent="0.2">
      <c r="A56" s="3"/>
      <c r="B56" s="152"/>
      <c r="C56" s="150"/>
      <c r="D56" s="3"/>
    </row>
    <row r="57" spans="1:4" ht="21" x14ac:dyDescent="0.2">
      <c r="A57" s="3"/>
      <c r="B57" s="152"/>
      <c r="C57" s="150"/>
      <c r="D57" s="153"/>
    </row>
    <row r="58" spans="1:4" ht="21" x14ac:dyDescent="0.25">
      <c r="A58" s="145"/>
      <c r="B58" s="146"/>
      <c r="C58" s="147"/>
      <c r="D58" s="148"/>
    </row>
    <row r="59" spans="1:4" ht="31" x14ac:dyDescent="0.35">
      <c r="A59" s="176" t="s">
        <v>35</v>
      </c>
      <c r="B59" s="177"/>
      <c r="C59" s="190">
        <f>SUM(C3:C32)+SUM(C37:C58)</f>
        <v>1627744.44</v>
      </c>
      <c r="D59" s="191"/>
    </row>
    <row r="60" spans="1:4" ht="31" x14ac:dyDescent="0.35">
      <c r="A60" s="178" t="s">
        <v>96</v>
      </c>
      <c r="B60" s="179"/>
      <c r="C60" s="192">
        <f>SUM(C3:C32)</f>
        <v>1627744.44</v>
      </c>
      <c r="D60" s="193"/>
    </row>
    <row r="61" spans="1:4" ht="32" thickBot="1" x14ac:dyDescent="0.4">
      <c r="A61" s="173" t="s">
        <v>97</v>
      </c>
      <c r="B61" s="174"/>
      <c r="C61" s="194">
        <f>SUM(C37:C58)</f>
        <v>0</v>
      </c>
      <c r="D61" s="195"/>
    </row>
    <row r="62" spans="1:4" ht="27" thickBot="1" x14ac:dyDescent="0.25">
      <c r="A62" s="180"/>
      <c r="B62" s="181"/>
      <c r="C62" s="181"/>
      <c r="D62" s="182"/>
    </row>
    <row r="63" spans="1:4" ht="27" thickBot="1" x14ac:dyDescent="0.25">
      <c r="A63" s="180" t="s">
        <v>202</v>
      </c>
      <c r="B63" s="181"/>
      <c r="C63" s="181"/>
      <c r="D63" s="182"/>
    </row>
    <row r="64" spans="1:4" ht="21" x14ac:dyDescent="0.25">
      <c r="A64" s="68"/>
      <c r="B64" s="71"/>
      <c r="C64" s="144"/>
      <c r="D64" s="71"/>
    </row>
    <row r="65" spans="1:4" ht="21" x14ac:dyDescent="0.25">
      <c r="A65" s="68"/>
      <c r="B65" s="71"/>
      <c r="C65" s="144"/>
      <c r="D65" s="71"/>
    </row>
    <row r="66" spans="1:4" ht="21" x14ac:dyDescent="0.2">
      <c r="A66" s="23"/>
      <c r="B66" s="154"/>
      <c r="C66" s="155"/>
      <c r="D66" s="23"/>
    </row>
    <row r="67" spans="1:4" ht="21" x14ac:dyDescent="0.25">
      <c r="A67" s="68"/>
      <c r="B67" s="69"/>
      <c r="C67" s="70"/>
      <c r="D67" s="71"/>
    </row>
    <row r="68" spans="1:4" ht="21" x14ac:dyDescent="0.25">
      <c r="A68" s="68"/>
      <c r="B68" s="69"/>
      <c r="C68" s="70"/>
      <c r="D68" s="71"/>
    </row>
    <row r="69" spans="1:4" ht="21" x14ac:dyDescent="0.25">
      <c r="A69" s="68"/>
      <c r="B69" s="69"/>
      <c r="C69" s="70"/>
      <c r="D69" s="71"/>
    </row>
    <row r="70" spans="1:4" ht="21" x14ac:dyDescent="0.25">
      <c r="A70" s="68"/>
      <c r="B70" s="69"/>
      <c r="C70" s="70"/>
      <c r="D70" s="71"/>
    </row>
    <row r="71" spans="1:4" ht="22" thickBot="1" x14ac:dyDescent="0.3">
      <c r="A71" s="68"/>
      <c r="B71" s="69"/>
      <c r="C71" s="70"/>
      <c r="D71" s="71"/>
    </row>
    <row r="72" spans="1:4" ht="32" thickBot="1" x14ac:dyDescent="0.4">
      <c r="A72" s="183" t="s">
        <v>139</v>
      </c>
      <c r="B72" s="184"/>
      <c r="C72" s="185">
        <f>SUM(C64:C71)</f>
        <v>0</v>
      </c>
      <c r="D72" s="186"/>
    </row>
  </sheetData>
  <mergeCells count="12">
    <mergeCell ref="B1:D1"/>
    <mergeCell ref="A36:D36"/>
    <mergeCell ref="A59:B59"/>
    <mergeCell ref="C59:D59"/>
    <mergeCell ref="A60:B60"/>
    <mergeCell ref="C60:D60"/>
    <mergeCell ref="A61:B61"/>
    <mergeCell ref="C61:D61"/>
    <mergeCell ref="A62:D62"/>
    <mergeCell ref="A63:D63"/>
    <mergeCell ref="A72:B72"/>
    <mergeCell ref="C72:D72"/>
  </mergeCells>
  <pageMargins left="0.511811024" right="0.511811024" top="0.78740157499999996" bottom="0.78740157499999996" header="0.31496062000000002" footer="0.31496062000000002"/>
  <pageSetup paperSize="9" scale="5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JULHO</vt:lpstr>
      <vt:lpstr>AGOSTO</vt:lpstr>
      <vt:lpstr>AGOSTO!Area_de_impressao</vt:lpstr>
      <vt:lpstr>FEVEREIRO!Area_de_impressao</vt:lpstr>
      <vt:lpstr>JULHO!Area_de_impressao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2024-08-09T17:29:38Z</cp:lastPrinted>
  <dcterms:created xsi:type="dcterms:W3CDTF">2024-03-01T18:12:29Z</dcterms:created>
  <dcterms:modified xsi:type="dcterms:W3CDTF">2024-08-13T17:17:45Z</dcterms:modified>
</cp:coreProperties>
</file>