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EC40A0C7-D8A6-A249-94C3-6029916A8C8A}" xr6:coauthVersionLast="47" xr6:coauthVersionMax="47" xr10:uidLastSave="{00000000-0000-0000-0000-000000000000}"/>
  <bookViews>
    <workbookView xWindow="0" yWindow="740" windowWidth="29400" windowHeight="17080" firstSheet="1" activeTab="9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  <sheet name="JULHO" sheetId="8" r:id="rId8"/>
    <sheet name="AGOSTO" sheetId="9" r:id="rId9"/>
    <sheet name="SETEMBRO" sheetId="10" r:id="rId10"/>
    <sheet name="OUTUBRO" sheetId="11" r:id="rId11"/>
  </sheets>
  <definedNames>
    <definedName name="_xlnm.Print_Area" localSheetId="8">AGOSTO!$A$1:$E$78</definedName>
    <definedName name="_xlnm.Print_Area" localSheetId="1">FEVEREIRO!$A$1:$E$33</definedName>
    <definedName name="_xlnm.Print_Area" localSheetId="7">JULHO!$A$1:$E$68</definedName>
    <definedName name="_xlnm.Print_Area" localSheetId="9">SETEMBRO!$A$1:$D$66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0" l="1"/>
  <c r="C59" i="9" l="1"/>
  <c r="C47" i="10" l="1"/>
  <c r="C43" i="10"/>
  <c r="C66" i="10" s="1"/>
  <c r="C76" i="11" l="1"/>
  <c r="C65" i="11"/>
  <c r="C30" i="11"/>
  <c r="C64" i="11" l="1"/>
  <c r="C33" i="11"/>
  <c r="C63" i="11"/>
  <c r="H62" i="9"/>
  <c r="H60" i="9"/>
  <c r="H55" i="9"/>
  <c r="H49" i="9"/>
  <c r="H43" i="9"/>
  <c r="H37" i="9"/>
  <c r="C34" i="10"/>
  <c r="C38" i="10" l="1"/>
  <c r="C77" i="10"/>
  <c r="C44" i="9"/>
  <c r="C40" i="9"/>
  <c r="C49" i="9" s="1"/>
  <c r="C65" i="10" l="1"/>
  <c r="C64" i="10"/>
  <c r="C30" i="9"/>
  <c r="C64" i="8"/>
  <c r="C34" i="8" l="1"/>
  <c r="C9" i="9" l="1"/>
  <c r="C55" i="8"/>
  <c r="C34" i="9" l="1"/>
  <c r="C48" i="9"/>
  <c r="C47" i="9"/>
  <c r="C44" i="7"/>
  <c r="C45" i="6"/>
  <c r="C42" i="4"/>
  <c r="C46" i="8"/>
  <c r="C40" i="8"/>
  <c r="C50" i="8" l="1"/>
  <c r="C29" i="8"/>
  <c r="C27" i="8"/>
  <c r="C21" i="8" l="1"/>
  <c r="C20" i="8"/>
  <c r="C54" i="7"/>
  <c r="C56" i="7" s="1"/>
  <c r="C15" i="7"/>
  <c r="C22" i="7"/>
  <c r="C32" i="7"/>
  <c r="C45" i="7" s="1"/>
  <c r="C46" i="6"/>
  <c r="C44" i="6"/>
  <c r="C31" i="8" l="1"/>
  <c r="C49" i="8"/>
  <c r="C48" i="8"/>
  <c r="C43" i="7"/>
  <c r="C52" i="6"/>
  <c r="C6" i="6" l="1"/>
  <c r="C41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<sst xmlns="http://schemas.openxmlformats.org/spreadsheetml/2006/main" count="763" uniqueCount="254">
  <si>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</si>
  <si>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</si>
  <si>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</si>
  <si>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</si>
  <si>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</si>
  <si>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</si>
  <si>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</si>
  <si>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</si>
  <si>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</si>
  <si>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</si>
  <si>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</si>
  <si>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</si>
  <si>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</si>
  <si>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</si>
  <si>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</si>
  <si>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</si>
  <si>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</si>
  <si>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</si>
  <si>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</si>
  <si>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</si>
  <si>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</si>
  <si>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</si>
  <si>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</si>
  <si>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</si>
  <si>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</si>
  <si>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</si>
  <si>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</si>
  <si>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</si>
  <si>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</si>
  <si>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</si>
  <si>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</si>
  <si>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</si>
  <si>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</si>
  <si>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</si>
  <si>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</si>
  <si>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</si>
  <si>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</si>
  <si>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</si>
  <si>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</si>
  <si>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</si>
  <si>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</si>
  <si>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</si>
  <si>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</si>
  <si>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</si>
  <si>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</si>
  <si>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</si>
  <si>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</si>
  <si>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</si>
  <si>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</si>
  <si>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</si>
  <si>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</si>
  <si>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</si>
  <si>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</si>
  <si>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</si>
  <si>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</si>
  <si>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</si>
  <si>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</si>
  <si>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</si>
  <si>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</si>
  <si>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</si>
  <si>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</si>
  <si>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</si>
  <si>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</si>
  <si>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</si>
  <si>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</si>
  <si>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</si>
  <si>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</si>
  <si>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</si>
  <si>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</si>
  <si>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</si>
  <si>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</si>
  <si>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</si>
  <si>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</si>
  <si>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</si>
  <si>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</si>
  <si>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</si>
  <si>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</si>
  <si>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</si>
  <si>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</si>
  <si>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</si>
  <si>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</si>
  <si>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</si>
  <si>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</si>
  <si>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</si>
  <si>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</si>
  <si>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</si>
  <si>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</si>
  <si>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</si>
  <si>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</si>
  <si>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</si>
  <si>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</si>
  <si>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</si>
  <si>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</si>
  <si>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</si>
  <si>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</si>
  <si>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</si>
  <si>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</si>
  <si>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</si>
  <si>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</si>
  <si>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</si>
  <si>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</si>
  <si>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</si>
  <si>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</si>
  <si>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</si>
  <si>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</si>
  <si>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</si>
  <si>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</si>
  <si>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</si>
  <si>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</si>
  <si>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</si>
  <si>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</si>
  <si>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</si>
  <si>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</si>
  <si>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</si>
  <si>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</si>
  <si>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</si>
  <si>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</si>
  <si>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</si>
  <si>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</si>
  <si>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</si>
  <si>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</si>
  <si>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</si>
  <si>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</si>
  <si>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</si>
  <si>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</si>
  <si>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JUNHO DE 2024</t>
  </si>
  <si>
    <t xml:space="preserve">AVANTE - ROLO DYNAPAC SÉRIE 8547 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</si>
  <si>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</si>
  <si>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</si>
  <si>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</si>
  <si>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</si>
  <si>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</si>
  <si>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</si>
  <si>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</si>
  <si>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</si>
  <si>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</si>
  <si>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</si>
  <si>
    <t>PAGO</t>
  </si>
  <si>
    <t>ATRASADOS PAGOS</t>
  </si>
  <si>
    <t>TOTAL PAGO</t>
  </si>
  <si>
    <t>477/133</t>
  </si>
  <si>
    <t>923 A 927</t>
  </si>
  <si>
    <t>928 a 930</t>
  </si>
  <si>
    <t>FBS FRANCISCO MORATO - ROLO(17/06) + PATROL(18/06) + 4 MOB + 2 ROLO(24/06)</t>
  </si>
  <si>
    <t>JOÃO VICTOR  - PATROL 140 K  SÉRIE 5531 09/06 - 24/06</t>
  </si>
  <si>
    <t xml:space="preserve">FBS FRANCISCO MORATO </t>
  </si>
  <si>
    <t xml:space="preserve">SÃO BENEDITO TERRAPLENAGEM - RETRO SÉRIE: 89176 </t>
  </si>
  <si>
    <t>FBS VIADUTO - ROLO DIA 01/07 + ROLO DIA 03/07</t>
  </si>
  <si>
    <t>JHSF VILLAGE - ISABELLA</t>
  </si>
  <si>
    <t xml:space="preserve">JHSF - LAGOS - </t>
  </si>
  <si>
    <t xml:space="preserve">JHSF - RFM GRAND LODGE </t>
  </si>
  <si>
    <t>2 NOTAS DIESEL JHSF MAIO</t>
  </si>
  <si>
    <t>478 , 1313, 1318, 489</t>
  </si>
  <si>
    <t>PARCIAL 488</t>
  </si>
  <si>
    <t>JHSF RAISA SURF SIDE - FALTAM 15% DE R$ 168.000</t>
  </si>
  <si>
    <t>MAIO</t>
  </si>
  <si>
    <t>5 NOTAS DIESEL JHSF</t>
  </si>
  <si>
    <t>ATRASADOS EMITIDOS DE MAIO</t>
  </si>
  <si>
    <t>FEVEREIRO</t>
  </si>
  <si>
    <t xml:space="preserve">LEANDRO QUINA ROLO DYNAPAC SÉRIE 8466 </t>
  </si>
  <si>
    <t>JHSF STATES - ERICA - TRATOR DE ESTEIRA  - PAGO NA PARCIAL DE 22.166,67</t>
  </si>
  <si>
    <t>JHSF STATES - ERICA - PAGO PARCIALMENTE - R$ 22.166,67</t>
  </si>
  <si>
    <t>WM LOCAÇÕES - RETRO - DEVOLVEU DIA 19/07</t>
  </si>
  <si>
    <t>ALEXANDRE CABRAL - SOROCABA - ESCAVADEIRA 13 TON - DEV. 18/07</t>
  </si>
  <si>
    <t>DENILSON - RETRO JCB - 20/07</t>
  </si>
  <si>
    <t>ALCANCE - 1º QUINZENA JULHO DE 2024</t>
  </si>
  <si>
    <t>ALCANCE - 2º QUINZENA JULHO DE 2024</t>
  </si>
  <si>
    <t>AFONSO FRANÇA ASHLAND - 11/07</t>
  </si>
  <si>
    <t xml:space="preserve">GATHI - TRATOR DE ESTEIRAS </t>
  </si>
  <si>
    <t>BERINHA PEDRAS - ROLO - FOI 23/07 + MOB</t>
  </si>
  <si>
    <t xml:space="preserve">LEANDRO QUINA - MRV - ROLO DYNAPAC SÉRIE 8466 </t>
  </si>
  <si>
    <t>LEANDRO QUINA D4  -SOLOTEC - SÉRIE 536 - 25/07</t>
  </si>
  <si>
    <t>JHSF - PRÓ GOLF - PAROU DIA 16/07 - Trator dia 29/07</t>
  </si>
  <si>
    <t>DIESEL</t>
  </si>
  <si>
    <t>499 / 137</t>
  </si>
  <si>
    <t>492 / 493</t>
  </si>
  <si>
    <t>1321 / 1325</t>
  </si>
  <si>
    <t>498 / 136</t>
  </si>
  <si>
    <t>JUNHO</t>
  </si>
  <si>
    <t>JHSF - PARQUES - 23/07 + MOB.ESCAVADEIRA + 24/07 CB + CB E RETRO 30/07</t>
  </si>
  <si>
    <t>1319 / 1322 / 1330</t>
  </si>
  <si>
    <t>JHSF DIESEL - 5 NOTAS</t>
  </si>
  <si>
    <t>JHSF STATES - ERICA - PAGO PARCIALMENTE - TRATOR</t>
  </si>
  <si>
    <t xml:space="preserve">JHSF - PARQUES - </t>
  </si>
  <si>
    <t>ALCANCE - 1º QUINZENA AGOSTO DE 2024</t>
  </si>
  <si>
    <t>ALCANCE - 2º QUINZENA AGOSTO DE 2024</t>
  </si>
  <si>
    <t xml:space="preserve">FBS VIADUTO - </t>
  </si>
  <si>
    <t xml:space="preserve">LEANDRO QUINA D4  -SOLOTEC - SÉRIE 536 - </t>
  </si>
  <si>
    <t xml:space="preserve">AFONSO FRANÇA ASHLAND - </t>
  </si>
  <si>
    <t xml:space="preserve">BERINHA PEDRAS - ROLO </t>
  </si>
  <si>
    <t xml:space="preserve">AGOSTO DE 2024 </t>
  </si>
  <si>
    <t xml:space="preserve">JULHO DE 2024 </t>
  </si>
  <si>
    <t>ASSOCIACAO FAZ.BOA VISTA TRATOR D51 - 01/08</t>
  </si>
  <si>
    <t>SOLOTEC 2 RETROS DIA 06/08</t>
  </si>
  <si>
    <t>WANDERSON PORTO SANTOS - ESCAV.+ESTEIRA - 08/08</t>
  </si>
  <si>
    <t>GRAND LODGE - FEVEREIRO - RESIDUAL</t>
  </si>
  <si>
    <t>GRAND LODGE - MARÇO - RESIDUAL</t>
  </si>
  <si>
    <t>943 / 944 / 504</t>
  </si>
  <si>
    <t>ATRASADOS EMITIDOS</t>
  </si>
  <si>
    <t>1334 PARCIAL - FALTA R$ 9.333</t>
  </si>
  <si>
    <t>WL COMERCIO - ESCAV.336 - 09/08</t>
  </si>
  <si>
    <t>509 / 510</t>
  </si>
  <si>
    <t xml:space="preserve">511 / </t>
  </si>
  <si>
    <t>JOBS - UNIFICADO - Emitiu parcial - R$ 25.859 - Resta R$ 50.666,68</t>
  </si>
  <si>
    <t>141 / 1342</t>
  </si>
  <si>
    <t>138 / 1341</t>
  </si>
  <si>
    <t>JHSF - PRÓ GOLF  + RESIDUAL JULHO TRATOR (29/07) - Desmob Trator 22/08</t>
  </si>
  <si>
    <t>JHSF DIESEL - 6 NOTAS</t>
  </si>
  <si>
    <t>GATHI - TRATOR DE ESTEIRAS SÉRIE 5012</t>
  </si>
  <si>
    <t>DENILSON - RETRO JCB SÉRIE 6738 - CLIENTE SIRI</t>
  </si>
  <si>
    <t>NOSTRO SOLO - RETRO SÉRIE: 8983 DIA 06/08</t>
  </si>
  <si>
    <t>1351 / 1352 / 1355</t>
  </si>
  <si>
    <t>1357 /  142</t>
  </si>
  <si>
    <t>18.878,23 &amp; 106.976,61 (14/09)</t>
  </si>
  <si>
    <t>12750 &amp; 72.250 (14/09)</t>
  </si>
  <si>
    <t>JULHO</t>
  </si>
  <si>
    <t xml:space="preserve">JHSF - PRÓ GOLF  </t>
  </si>
  <si>
    <t xml:space="preserve">NOSTRO SOLO - RETRO SÉRIE: 8983 </t>
  </si>
  <si>
    <t xml:space="preserve">WANDERSON PORTO SANTOS - ESCAV.+ESTEIRA - </t>
  </si>
  <si>
    <t xml:space="preserve">WL COMERCIO - ESCAV.336 - </t>
  </si>
  <si>
    <t xml:space="preserve">SOLOTEC 2 RETROS </t>
  </si>
  <si>
    <t xml:space="preserve">SETEMBRO DE 2024 </t>
  </si>
  <si>
    <t>XAVIER - PA + ESCAVADEIRA - 10/09</t>
  </si>
  <si>
    <t>1334 / 1363</t>
  </si>
  <si>
    <t>1361  / 143 / 1362 / 144</t>
  </si>
  <si>
    <t>1365 - PARCIAL FALTA R$ 10.553,76</t>
  </si>
  <si>
    <t>JHSF  STATES VILLAGE - RAISA - D4 + ESCAVADEIRA</t>
  </si>
  <si>
    <t>JHSF - LAGOS - ENCERRAMENTO - PAROU DIA 11/09</t>
  </si>
  <si>
    <t>JHSF - RAISA - VILLAGE PARQUES  - INÍCIO 16/09</t>
  </si>
  <si>
    <t>JHSF - STATES - D51 - INÍCIO 16/09</t>
  </si>
  <si>
    <t>JHSF - PARQUES - ENCERRAMENTO - 11/09</t>
  </si>
  <si>
    <t>JHSF - LOTES JOLI RAISA - 09/09</t>
  </si>
  <si>
    <t>INFRABRASIL - CUIABÁ - INICIO 17/09</t>
  </si>
  <si>
    <t>1366 / 146</t>
  </si>
  <si>
    <t>GERAB - RICAELI - MANIPULADOR</t>
  </si>
  <si>
    <t xml:space="preserve">511 /  533 / </t>
  </si>
  <si>
    <t>FBS PERUS - PATROL 140K - INICIO 27/09</t>
  </si>
  <si>
    <t xml:space="preserve">OUTUBRO DE 2024 </t>
  </si>
  <si>
    <t>ALCANCE - 1º QUINZENA OUTUBRO DE 2024</t>
  </si>
  <si>
    <t>ALCANCE - 2º QUINZENA OUTUBRO DE 2024</t>
  </si>
  <si>
    <t>SOLOTEC 1 RETRO</t>
  </si>
  <si>
    <t>NOSTRO SOLO - RETRO SÉRIE: 8983 DESMOBILIZOU 04/09</t>
  </si>
  <si>
    <t xml:space="preserve">JHSF - RAISA - VILLAGE PARQUES </t>
  </si>
  <si>
    <t>1380 / 147</t>
  </si>
  <si>
    <t>1381 / 148</t>
  </si>
  <si>
    <t>JOBS - UNIFICADO - Emitiu parcial - R$ 25.859  + R$ 25.666,66 +  R$ 25.000</t>
  </si>
  <si>
    <t>540 / 1386</t>
  </si>
  <si>
    <t>955/956/1373 / 957</t>
  </si>
  <si>
    <t>AGOSTO</t>
  </si>
  <si>
    <t>1384 / 150</t>
  </si>
  <si>
    <t>AFONSO FRANÇA HOSPITAL SABARÁ - LONG REACH - 15/10</t>
  </si>
  <si>
    <t>ALCANCE - 1º QUINZENA SETEMBRO DE 2024</t>
  </si>
  <si>
    <t>ALCANCE - 2º QUINZENA SETEMBRO DE 2024</t>
  </si>
  <si>
    <t>542/543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</si>
</sst>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3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4" xfId="0" applyBorder="1"/>
    <xf numFmtId="0" fontId="3" fillId="4" borderId="0" xfId="0" applyFont="1" applyFill="1"/>
    <xf numFmtId="165" fontId="3" fillId="4" borderId="36" xfId="1" applyNumberFormat="1" applyFont="1" applyFill="1" applyBorder="1"/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  <xf numFmtId="165" fontId="3" fillId="4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3" fillId="5" borderId="39" xfId="0" applyFont="1" applyFill="1" applyBorder="1"/>
    <xf numFmtId="165" fontId="3" fillId="5" borderId="39" xfId="1" applyNumberFormat="1" applyFont="1" applyFill="1" applyBorder="1"/>
    <xf numFmtId="0" fontId="3" fillId="5" borderId="33" xfId="0" applyFont="1" applyFill="1" applyBorder="1" applyAlignment="1">
      <alignment horizontal="center"/>
    </xf>
    <xf numFmtId="0" fontId="3" fillId="3" borderId="11" xfId="0" applyFont="1" applyFill="1" applyBorder="1"/>
    <xf numFmtId="165" fontId="3" fillId="3" borderId="11" xfId="1" applyNumberFormat="1" applyFont="1" applyFill="1" applyBorder="1"/>
    <xf numFmtId="0" fontId="16" fillId="0" borderId="0" xfId="0" applyFont="1"/>
    <xf numFmtId="0" fontId="3" fillId="4" borderId="36" xfId="0" applyFont="1" applyFill="1" applyBorder="1" applyAlignment="1">
      <alignment vertical="center" wrapText="1"/>
    </xf>
    <xf numFmtId="165" fontId="3" fillId="4" borderId="36" xfId="1" applyNumberFormat="1" applyFont="1" applyFill="1" applyBorder="1" applyAlignment="1">
      <alignment vertical="center"/>
    </xf>
    <xf numFmtId="0" fontId="0" fillId="0" borderId="32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3" fillId="3" borderId="1" xfId="0" applyFont="1" applyFill="1" applyBorder="1"/>
    <xf numFmtId="165" fontId="3" fillId="3" borderId="1" xfId="1" applyNumberFormat="1" applyFont="1" applyFill="1" applyBorder="1"/>
    <xf numFmtId="0" fontId="12" fillId="3" borderId="42" xfId="0" applyFont="1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3" fillId="4" borderId="34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5" fontId="3" fillId="3" borderId="4" xfId="0" applyNumberFormat="1" applyFont="1" applyFill="1" applyBorder="1"/>
    <xf numFmtId="0" fontId="0" fillId="4" borderId="4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17" fillId="0" borderId="6" xfId="0" applyFont="1" applyBorder="1"/>
    <xf numFmtId="165" fontId="3" fillId="3" borderId="4" xfId="1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6" xfId="0" applyFont="1" applyBorder="1"/>
    <xf numFmtId="165" fontId="3" fillId="0" borderId="16" xfId="1" applyNumberFormat="1" applyFont="1" applyBorder="1"/>
    <xf numFmtId="0" fontId="3" fillId="0" borderId="16" xfId="0" applyFont="1" applyBorder="1" applyAlignment="1">
      <alignment horizontal="center"/>
    </xf>
    <xf numFmtId="165" fontId="3" fillId="4" borderId="4" xfId="1" applyNumberFormat="1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165" fontId="3" fillId="3" borderId="4" xfId="1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0" fillId="10" borderId="4" xfId="0" applyFill="1" applyBorder="1" applyAlignment="1">
      <alignment horizontal="center" vertical="center"/>
    </xf>
    <xf numFmtId="0" fontId="3" fillId="10" borderId="4" xfId="0" applyFont="1" applyFill="1" applyBorder="1" applyAlignment="1">
      <alignment vertical="center"/>
    </xf>
    <xf numFmtId="165" fontId="3" fillId="10" borderId="4" xfId="1" applyNumberFormat="1" applyFont="1" applyFill="1" applyBorder="1" applyAlignment="1">
      <alignment vertical="center"/>
    </xf>
    <xf numFmtId="165" fontId="3" fillId="0" borderId="4" xfId="1" applyNumberFormat="1" applyFont="1" applyFill="1" applyBorder="1"/>
    <xf numFmtId="0" fontId="17" fillId="3" borderId="4" xfId="0" applyFont="1" applyFill="1" applyBorder="1" applyAlignment="1">
      <alignment vertical="center"/>
    </xf>
    <xf numFmtId="165" fontId="0" fillId="0" borderId="0" xfId="0" applyNumberFormat="1"/>
    <xf numFmtId="0" fontId="3" fillId="3" borderId="36" xfId="0" applyFont="1" applyFill="1" applyBorder="1" applyAlignment="1">
      <alignment vertical="center" wrapText="1"/>
    </xf>
    <xf numFmtId="165" fontId="3" fillId="3" borderId="36" xfId="1" applyNumberFormat="1" applyFont="1" applyFill="1" applyBorder="1" applyAlignment="1">
      <alignment vertical="center"/>
    </xf>
    <xf numFmtId="0" fontId="0" fillId="3" borderId="45" xfId="0" applyFill="1" applyBorder="1" applyAlignment="1">
      <alignment horizontal="center" vertical="center"/>
    </xf>
    <xf numFmtId="0" fontId="3" fillId="3" borderId="45" xfId="0" applyFont="1" applyFill="1" applyBorder="1" applyAlignment="1">
      <alignment vertical="center"/>
    </xf>
    <xf numFmtId="165" fontId="3" fillId="3" borderId="45" xfId="1" applyNumberFormat="1" applyFont="1" applyFill="1" applyBorder="1" applyAlignment="1">
      <alignment vertical="center"/>
    </xf>
    <xf numFmtId="3" fontId="0" fillId="0" borderId="0" xfId="0" applyNumberFormat="1"/>
    <xf numFmtId="16" fontId="0" fillId="0" borderId="0" xfId="0" applyNumberFormat="1"/>
    <xf numFmtId="0" fontId="13" fillId="7" borderId="3" xfId="0" applyFont="1" applyFill="1" applyBorder="1" applyAlignment="1">
      <alignment horizontal="center" vertical="center"/>
    </xf>
    <xf numFmtId="0" fontId="3" fillId="7" borderId="6" xfId="0" applyFont="1" applyFill="1" applyBorder="1"/>
    <xf numFmtId="165" fontId="3" fillId="7" borderId="6" xfId="1" applyNumberFormat="1" applyFont="1" applyFill="1" applyBorder="1"/>
    <xf numFmtId="0" fontId="0" fillId="7" borderId="32" xfId="0" applyFill="1" applyBorder="1" applyAlignment="1">
      <alignment horizontal="center"/>
    </xf>
    <xf numFmtId="0" fontId="0" fillId="4" borderId="0" xfId="0" applyFill="1"/>
    <xf numFmtId="0" fontId="13" fillId="4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3" fillId="11" borderId="6" xfId="0" applyFont="1" applyFill="1" applyBorder="1"/>
    <xf numFmtId="165" fontId="3" fillId="11" borderId="6" xfId="1" applyNumberFormat="1" applyFont="1" applyFill="1" applyBorder="1"/>
    <xf numFmtId="0" fontId="0" fillId="11" borderId="32" xfId="0" applyFill="1" applyBorder="1" applyAlignment="1">
      <alignment horizontal="center"/>
    </xf>
    <xf numFmtId="0" fontId="3" fillId="11" borderId="1" xfId="0" applyFont="1" applyFill="1" applyBorder="1"/>
    <xf numFmtId="165" fontId="3" fillId="11" borderId="1" xfId="1" applyNumberFormat="1" applyFont="1" applyFill="1" applyBorder="1"/>
    <xf numFmtId="0" fontId="3" fillId="11" borderId="14" xfId="0" applyFont="1" applyFill="1" applyBorder="1"/>
    <xf numFmtId="165" fontId="3" fillId="11" borderId="14" xfId="1" applyNumberFormat="1" applyFont="1" applyFill="1" applyBorder="1"/>
    <xf numFmtId="44" fontId="3" fillId="4" borderId="36" xfId="1" applyFont="1" applyFill="1" applyBorder="1"/>
    <xf numFmtId="0" fontId="0" fillId="0" borderId="35" xfId="0" applyBorder="1" applyAlignment="1">
      <alignment horizontal="center"/>
    </xf>
    <xf numFmtId="0" fontId="13" fillId="12" borderId="3" xfId="0" applyFont="1" applyFill="1" applyBorder="1" applyAlignment="1">
      <alignment horizontal="center" vertical="center"/>
    </xf>
    <xf numFmtId="0" fontId="3" fillId="12" borderId="6" xfId="0" applyFont="1" applyFill="1" applyBorder="1"/>
    <xf numFmtId="165" fontId="3" fillId="12" borderId="6" xfId="1" applyNumberFormat="1" applyFont="1" applyFill="1" applyBorder="1"/>
    <xf numFmtId="0" fontId="0" fillId="12" borderId="32" xfId="0" applyFill="1" applyBorder="1" applyAlignment="1">
      <alignment horizontal="center"/>
    </xf>
    <xf numFmtId="0" fontId="3" fillId="12" borderId="14" xfId="0" applyFont="1" applyFill="1" applyBorder="1"/>
    <xf numFmtId="165" fontId="3" fillId="12" borderId="14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164" fontId="4" fillId="6" borderId="41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47" xfId="0" applyFont="1" applyFill="1" applyBorder="1" applyAlignment="1">
      <alignment horizontal="center"/>
    </xf>
    <xf numFmtId="164" fontId="4" fillId="6" borderId="48" xfId="0" applyNumberFormat="1" applyFont="1" applyFill="1" applyBorder="1" applyAlignment="1">
      <alignment horizontal="center"/>
    </xf>
    <xf numFmtId="164" fontId="4" fillId="6" borderId="49" xfId="0" applyNumberFormat="1" applyFont="1" applyFill="1" applyBorder="1" applyAlignment="1">
      <alignment horizontal="center"/>
    </xf>
    <xf numFmtId="164" fontId="4" fillId="6" borderId="17" xfId="0" applyNumberFormat="1" applyFont="1" applyFill="1" applyBorder="1" applyAlignment="1">
      <alignment horizontal="center"/>
    </xf>
    <xf numFmtId="164" fontId="4" fillId="6" borderId="28" xfId="0" applyNumberFormat="1" applyFont="1" applyFill="1" applyBorder="1" applyAlignment="1">
      <alignment horizontal="center"/>
    </xf>
    <xf numFmtId="164" fontId="4" fillId="3" borderId="17" xfId="0" applyNumberFormat="1" applyFont="1" applyFill="1" applyBorder="1" applyAlignment="1">
      <alignment horizontal="center"/>
    </xf>
    <xf numFmtId="164" fontId="4" fillId="3" borderId="28" xfId="0" applyNumberFormat="1" applyFont="1" applyFill="1" applyBorder="1" applyAlignment="1">
      <alignment horizontal="center"/>
    </xf>
    <xf numFmtId="164" fontId="4" fillId="7" borderId="43" xfId="0" applyNumberFormat="1" applyFont="1" applyFill="1" applyBorder="1" applyAlignment="1">
      <alignment horizontal="center"/>
    </xf>
    <xf numFmtId="164" fontId="4" fillId="7" borderId="44" xfId="0" applyNumberFormat="1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11" fillId="7" borderId="43" xfId="0" applyFont="1" applyFill="1" applyBorder="1" applyAlignment="1">
      <alignment horizontal="center"/>
    </xf>
    <xf numFmtId="0" fontId="11" fillId="7" borderId="44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FFFF99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189" t="s">
        <v>0</v>
      </c>
      <c r="B1" s="190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189" t="s">
        <v>0</v>
      </c>
      <c r="C1" s="190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191">
        <v>9</v>
      </c>
      <c r="B11" s="8" t="s">
        <v>13</v>
      </c>
      <c r="C11" s="9">
        <v>100000</v>
      </c>
      <c r="D11" s="192" t="s">
        <v>38</v>
      </c>
      <c r="E11" s="30"/>
    </row>
    <row r="12" spans="1:5" ht="21" x14ac:dyDescent="0.25">
      <c r="A12" s="191"/>
      <c r="B12" s="8" t="s">
        <v>14</v>
      </c>
      <c r="C12" s="9">
        <v>100000</v>
      </c>
      <c r="D12" s="193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191">
        <v>12</v>
      </c>
      <c r="B15" s="7" t="s">
        <v>17</v>
      </c>
      <c r="C15" s="5">
        <v>38500</v>
      </c>
      <c r="D15" s="192" t="s">
        <v>40</v>
      </c>
      <c r="E15" s="30"/>
    </row>
    <row r="16" spans="1:5" ht="22" thickBot="1" x14ac:dyDescent="0.3">
      <c r="A16" s="191"/>
      <c r="B16" s="10" t="s">
        <v>18</v>
      </c>
      <c r="C16" s="11">
        <v>38500</v>
      </c>
      <c r="D16" s="194"/>
      <c r="E16" s="30"/>
    </row>
    <row r="17" spans="1:5" ht="22" thickBot="1" x14ac:dyDescent="0.3">
      <c r="A17" s="191"/>
      <c r="B17" s="12" t="s">
        <v>19</v>
      </c>
      <c r="C17" s="13">
        <v>17000</v>
      </c>
      <c r="D17" s="193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191">
        <v>13</v>
      </c>
      <c r="B20" s="16" t="s">
        <v>22</v>
      </c>
      <c r="C20" s="17">
        <v>16500</v>
      </c>
      <c r="D20" s="192" t="s">
        <v>43</v>
      </c>
      <c r="E20" s="30"/>
    </row>
    <row r="21" spans="1:5" ht="22" thickBot="1" x14ac:dyDescent="0.3">
      <c r="A21" s="191"/>
      <c r="B21" s="16" t="s">
        <v>23</v>
      </c>
      <c r="C21" s="18">
        <v>16500</v>
      </c>
      <c r="D21" s="193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95"/>
      <c r="E28" s="30"/>
    </row>
    <row r="29" spans="1:5" ht="22" thickBot="1" x14ac:dyDescent="0.3">
      <c r="A29" s="191">
        <v>21</v>
      </c>
      <c r="B29" s="19" t="s">
        <v>31</v>
      </c>
      <c r="C29" s="20">
        <v>7241.4</v>
      </c>
      <c r="D29" s="196"/>
      <c r="E29" s="30"/>
    </row>
    <row r="30" spans="1:5" ht="22" thickBot="1" x14ac:dyDescent="0.3">
      <c r="A30" s="191"/>
      <c r="B30" s="19" t="s">
        <v>32</v>
      </c>
      <c r="C30" s="20">
        <v>2500</v>
      </c>
      <c r="D30" s="196"/>
      <c r="E30" s="30"/>
    </row>
    <row r="31" spans="1:5" ht="22" thickBot="1" x14ac:dyDescent="0.3">
      <c r="A31" s="191"/>
      <c r="B31" s="19" t="s">
        <v>33</v>
      </c>
      <c r="C31" s="20">
        <v>16000</v>
      </c>
      <c r="D31" s="196"/>
      <c r="E31" s="30"/>
    </row>
    <row r="32" spans="1:5" ht="22" thickBot="1" x14ac:dyDescent="0.3">
      <c r="A32" s="191"/>
      <c r="B32" s="19" t="s">
        <v>34</v>
      </c>
      <c r="C32" s="20">
        <v>2552</v>
      </c>
      <c r="D32" s="197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B1:C1"/>
    <mergeCell ref="A11:A12"/>
    <mergeCell ref="A15:A17"/>
    <mergeCell ref="A20:A21"/>
    <mergeCell ref="A29:A32"/>
    <mergeCell ref="D11:D12"/>
    <mergeCell ref="D15:D17"/>
    <mergeCell ref="D20:D21"/>
    <mergeCell ref="D28:D32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17" workbookViewId="0">
      <selection activeCell="B52" sqref="B52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189" t="s">
        <v>80</v>
      </c>
      <c r="C1" s="190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98">
        <v>9</v>
      </c>
      <c r="B11" s="8" t="s">
        <v>13</v>
      </c>
      <c r="C11" s="43">
        <v>79070</v>
      </c>
    </row>
    <row r="12" spans="1:4" ht="21" x14ac:dyDescent="0.25">
      <c r="A12" s="198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98">
        <v>12</v>
      </c>
      <c r="B14" s="7" t="s">
        <v>17</v>
      </c>
      <c r="C14" s="38">
        <v>38500</v>
      </c>
    </row>
    <row r="15" spans="1:4" ht="21" x14ac:dyDescent="0.25">
      <c r="A15" s="198"/>
      <c r="B15" s="10" t="s">
        <v>71</v>
      </c>
      <c r="C15" s="45">
        <v>2500</v>
      </c>
    </row>
    <row r="16" spans="1:4" ht="21" x14ac:dyDescent="0.25">
      <c r="A16" s="198"/>
      <c r="B16" s="10" t="s">
        <v>18</v>
      </c>
      <c r="C16" s="45">
        <v>38500</v>
      </c>
    </row>
    <row r="17" spans="1:3" ht="22" thickBot="1" x14ac:dyDescent="0.3">
      <c r="A17" s="198"/>
      <c r="B17" s="10" t="s">
        <v>88</v>
      </c>
      <c r="C17" s="45">
        <v>3189.58</v>
      </c>
    </row>
    <row r="18" spans="1:3" ht="22" thickBot="1" x14ac:dyDescent="0.3">
      <c r="A18" s="198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98">
        <v>15</v>
      </c>
      <c r="B21" s="14" t="s">
        <v>21</v>
      </c>
      <c r="C21" s="49">
        <v>27000</v>
      </c>
    </row>
    <row r="22" spans="1:3" ht="22" thickBot="1" x14ac:dyDescent="0.3">
      <c r="A22" s="198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98">
        <v>24</v>
      </c>
      <c r="B31" s="19" t="s">
        <v>54</v>
      </c>
      <c r="C31" s="52">
        <v>11612.9</v>
      </c>
    </row>
    <row r="32" spans="1:3" ht="22" thickBot="1" x14ac:dyDescent="0.3">
      <c r="A32" s="198"/>
      <c r="B32" s="19" t="s">
        <v>55</v>
      </c>
      <c r="C32" s="52">
        <v>14000</v>
      </c>
    </row>
    <row r="33" spans="1:3" ht="22" thickBot="1" x14ac:dyDescent="0.3">
      <c r="A33" s="198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6" workbookViewId="0">
      <selection activeCell="B25" sqref="B25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189" t="s">
        <v>0</v>
      </c>
      <c r="C1" s="190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98">
        <v>9</v>
      </c>
      <c r="B11" s="8" t="s">
        <v>13</v>
      </c>
      <c r="C11" s="43">
        <v>79070</v>
      </c>
    </row>
    <row r="12" spans="1:3" ht="21" x14ac:dyDescent="0.25">
      <c r="A12" s="198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98">
        <v>12</v>
      </c>
      <c r="B14" s="7" t="s">
        <v>17</v>
      </c>
      <c r="C14" s="38">
        <v>38500</v>
      </c>
    </row>
    <row r="15" spans="1:3" ht="21" x14ac:dyDescent="0.25">
      <c r="A15" s="198"/>
      <c r="B15" s="10" t="s">
        <v>71</v>
      </c>
      <c r="C15" s="45">
        <v>2500</v>
      </c>
    </row>
    <row r="16" spans="1:3" ht="22" thickBot="1" x14ac:dyDescent="0.3">
      <c r="A16" s="198"/>
      <c r="B16" s="10" t="s">
        <v>18</v>
      </c>
      <c r="C16" s="45">
        <v>38500</v>
      </c>
    </row>
    <row r="17" spans="1:3" ht="22" thickBot="1" x14ac:dyDescent="0.3">
      <c r="A17" s="198"/>
      <c r="B17" s="12" t="s">
        <v>19</v>
      </c>
      <c r="C17" s="47">
        <v>17000</v>
      </c>
    </row>
    <row r="18" spans="1:3" ht="22" thickBot="1" x14ac:dyDescent="0.3">
      <c r="A18" s="198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98">
        <v>15</v>
      </c>
      <c r="B21" s="16" t="s">
        <v>73</v>
      </c>
      <c r="C21" s="51">
        <v>4258.0600000000004</v>
      </c>
    </row>
    <row r="22" spans="1:3" ht="22" thickBot="1" x14ac:dyDescent="0.3">
      <c r="A22" s="198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98">
        <v>24</v>
      </c>
      <c r="B31" s="19" t="s">
        <v>55</v>
      </c>
      <c r="C31" s="52">
        <v>14000</v>
      </c>
    </row>
    <row r="32" spans="1:3" ht="22" thickBot="1" x14ac:dyDescent="0.3">
      <c r="A32" s="198"/>
      <c r="B32" s="19" t="s">
        <v>75</v>
      </c>
      <c r="C32" s="52">
        <v>5000</v>
      </c>
    </row>
    <row r="33" spans="1:3" ht="22" thickBot="1" x14ac:dyDescent="0.3">
      <c r="A33" s="198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topLeftCell="A10" workbookViewId="0">
      <selection activeCell="F12" sqref="F12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201" t="s">
        <v>0</v>
      </c>
      <c r="B1" s="201"/>
      <c r="C1" s="201"/>
      <c r="D1" s="201"/>
    </row>
    <row r="2" spans="1:4" ht="47" x14ac:dyDescent="0.55000000000000004">
      <c r="A2" s="201" t="s">
        <v>89</v>
      </c>
      <c r="B2" s="201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202" t="s">
        <v>35</v>
      </c>
      <c r="B41" s="203"/>
      <c r="C41" s="82">
        <f>SUM(C3:C40)</f>
        <v>2994400.49</v>
      </c>
      <c r="D41" s="79"/>
    </row>
    <row r="42" spans="1:5" ht="31" x14ac:dyDescent="0.35">
      <c r="A42" s="204" t="s">
        <v>96</v>
      </c>
      <c r="B42" s="205"/>
      <c r="C42" s="65">
        <f>SUM(C3:C27)</f>
        <v>1708991.02</v>
      </c>
      <c r="D42" s="79"/>
    </row>
    <row r="43" spans="1:5" ht="31" x14ac:dyDescent="0.35">
      <c r="A43" s="199" t="s">
        <v>97</v>
      </c>
      <c r="B43" s="200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F52"/>
  <sheetViews>
    <sheetView topLeftCell="A12" workbookViewId="0">
      <selection activeCell="D35" sqref="B35:D35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24.83203125" bestFit="1" customWidth="1"/>
  </cols>
  <sheetData>
    <row r="1" spans="1:5" ht="48" thickBot="1" x14ac:dyDescent="0.6">
      <c r="B1" s="213" t="s">
        <v>0</v>
      </c>
      <c r="C1" s="214"/>
      <c r="D1" s="215"/>
    </row>
    <row r="2" spans="1:5" ht="48" thickBot="1" x14ac:dyDescent="0.6">
      <c r="B2" s="2" t="s">
        <v>106</v>
      </c>
      <c r="C2" s="90" t="s">
        <v>2</v>
      </c>
      <c r="D2" s="95" t="s">
        <v>101</v>
      </c>
    </row>
    <row r="3" spans="1:5" ht="22" thickBot="1" x14ac:dyDescent="0.3">
      <c r="A3" s="101">
        <v>1</v>
      </c>
      <c r="B3" s="89" t="s">
        <v>4</v>
      </c>
      <c r="C3" s="9">
        <v>54435.48</v>
      </c>
      <c r="D3" s="104" t="s">
        <v>140</v>
      </c>
    </row>
    <row r="4" spans="1:5" ht="22" thickBot="1" x14ac:dyDescent="0.3">
      <c r="A4" s="101">
        <v>2</v>
      </c>
      <c r="B4" s="89" t="s">
        <v>7</v>
      </c>
      <c r="C4" s="9">
        <v>28225.81</v>
      </c>
      <c r="D4" s="104">
        <v>476</v>
      </c>
    </row>
    <row r="5" spans="1:5" ht="22" thickBot="1" x14ac:dyDescent="0.3">
      <c r="A5" s="97">
        <v>3</v>
      </c>
      <c r="B5" s="37" t="s">
        <v>122</v>
      </c>
      <c r="C5" s="5">
        <v>55000</v>
      </c>
      <c r="D5" s="103"/>
    </row>
    <row r="6" spans="1:5" ht="22" thickBot="1" x14ac:dyDescent="0.3">
      <c r="A6" s="97">
        <v>4</v>
      </c>
      <c r="B6" s="37" t="s">
        <v>124</v>
      </c>
      <c r="C6" s="5">
        <f>(35000/31)*3</f>
        <v>3387.0967741935483</v>
      </c>
      <c r="D6" s="103"/>
    </row>
    <row r="7" spans="1:5" ht="22" thickBot="1" x14ac:dyDescent="0.3">
      <c r="A7" s="106">
        <v>5</v>
      </c>
      <c r="B7" s="107" t="s">
        <v>9</v>
      </c>
      <c r="C7" s="108">
        <v>35000</v>
      </c>
      <c r="D7" s="109" t="s">
        <v>136</v>
      </c>
    </row>
    <row r="8" spans="1:5" ht="22" thickBot="1" x14ac:dyDescent="0.3">
      <c r="A8" s="101">
        <v>6</v>
      </c>
      <c r="B8" s="89" t="s">
        <v>107</v>
      </c>
      <c r="C8" s="9">
        <v>49755</v>
      </c>
      <c r="D8" s="104" t="s">
        <v>123</v>
      </c>
    </row>
    <row r="9" spans="1:5" ht="22" thickBot="1" x14ac:dyDescent="0.3">
      <c r="A9" s="101">
        <v>7</v>
      </c>
      <c r="B9" s="89" t="s">
        <v>108</v>
      </c>
      <c r="C9" s="9">
        <v>57604</v>
      </c>
      <c r="D9" s="104" t="s">
        <v>141</v>
      </c>
    </row>
    <row r="10" spans="1:5" ht="22" thickBot="1" x14ac:dyDescent="0.3">
      <c r="A10" s="106">
        <v>8</v>
      </c>
      <c r="B10" s="107" t="s">
        <v>16</v>
      </c>
      <c r="C10" s="108">
        <v>69612.899999999994</v>
      </c>
      <c r="D10" s="109" t="s">
        <v>136</v>
      </c>
    </row>
    <row r="11" spans="1:5" ht="22" thickBot="1" x14ac:dyDescent="0.3">
      <c r="A11" s="130">
        <v>9</v>
      </c>
      <c r="B11" s="131" t="s">
        <v>20</v>
      </c>
      <c r="C11" s="132">
        <v>30000</v>
      </c>
      <c r="D11" s="104">
        <v>933</v>
      </c>
    </row>
    <row r="12" spans="1:5" ht="22" thickBot="1" x14ac:dyDescent="0.3">
      <c r="A12" s="101">
        <v>10</v>
      </c>
      <c r="B12" s="121" t="s">
        <v>21</v>
      </c>
      <c r="C12" s="122">
        <v>27000</v>
      </c>
      <c r="D12" s="104">
        <v>921</v>
      </c>
    </row>
    <row r="13" spans="1:5" ht="22" thickBot="1" x14ac:dyDescent="0.3">
      <c r="A13" s="106">
        <v>11</v>
      </c>
      <c r="B13" s="110" t="s">
        <v>24</v>
      </c>
      <c r="C13" s="111">
        <v>24322.58</v>
      </c>
      <c r="D13" s="109" t="s">
        <v>136</v>
      </c>
    </row>
    <row r="14" spans="1:5" ht="22" thickBot="1" x14ac:dyDescent="0.3">
      <c r="A14" s="101">
        <v>12</v>
      </c>
      <c r="B14" s="59" t="s">
        <v>25</v>
      </c>
      <c r="C14" s="25">
        <v>50000</v>
      </c>
      <c r="D14" s="104">
        <v>1307</v>
      </c>
      <c r="E14" s="123"/>
    </row>
    <row r="15" spans="1:5" ht="22" thickBot="1" x14ac:dyDescent="0.3">
      <c r="A15" s="96">
        <v>13</v>
      </c>
      <c r="B15" s="87" t="s">
        <v>109</v>
      </c>
      <c r="C15" s="93">
        <v>13548.39</v>
      </c>
      <c r="D15" s="103"/>
    </row>
    <row r="16" spans="1:5" ht="22" thickBot="1" x14ac:dyDescent="0.3">
      <c r="A16" s="112">
        <v>14</v>
      </c>
      <c r="B16" s="110" t="s">
        <v>28</v>
      </c>
      <c r="C16" s="111">
        <v>9000</v>
      </c>
      <c r="D16" s="109" t="s">
        <v>136</v>
      </c>
    </row>
    <row r="17" spans="1:6" ht="22" thickBot="1" x14ac:dyDescent="0.3">
      <c r="A17" s="106">
        <v>15</v>
      </c>
      <c r="B17" s="110" t="s">
        <v>29</v>
      </c>
      <c r="C17" s="111">
        <v>14000</v>
      </c>
      <c r="D17" s="109">
        <v>482</v>
      </c>
    </row>
    <row r="18" spans="1:6" ht="22" thickBot="1" x14ac:dyDescent="0.3">
      <c r="A18" s="106">
        <v>16</v>
      </c>
      <c r="B18" s="110" t="s">
        <v>110</v>
      </c>
      <c r="C18" s="111">
        <v>23000</v>
      </c>
      <c r="D18" s="109" t="s">
        <v>135</v>
      </c>
    </row>
    <row r="19" spans="1:6" ht="22" thickBot="1" x14ac:dyDescent="0.3">
      <c r="A19" s="106">
        <v>17</v>
      </c>
      <c r="B19" s="110" t="s">
        <v>111</v>
      </c>
      <c r="C19" s="111">
        <v>17000</v>
      </c>
      <c r="D19" s="109" t="s">
        <v>135</v>
      </c>
    </row>
    <row r="20" spans="1:6" ht="22" thickBot="1" x14ac:dyDescent="0.3">
      <c r="A20" s="101">
        <v>18</v>
      </c>
      <c r="B20" s="59" t="s">
        <v>112</v>
      </c>
      <c r="C20" s="25">
        <v>39000</v>
      </c>
      <c r="D20" s="104">
        <v>918</v>
      </c>
    </row>
    <row r="21" spans="1:6" ht="22" thickBot="1" x14ac:dyDescent="0.3">
      <c r="A21" s="102">
        <v>19</v>
      </c>
      <c r="B21" s="59" t="s">
        <v>113</v>
      </c>
      <c r="C21" s="25">
        <v>20000</v>
      </c>
      <c r="D21" s="104">
        <v>474</v>
      </c>
    </row>
    <row r="22" spans="1:6" ht="22" thickBot="1" x14ac:dyDescent="0.3">
      <c r="A22" s="135">
        <v>20</v>
      </c>
      <c r="B22" s="87" t="s">
        <v>151</v>
      </c>
      <c r="C22" s="93">
        <v>6000</v>
      </c>
      <c r="D22" s="136"/>
    </row>
    <row r="23" spans="1:6" ht="22" thickBot="1" x14ac:dyDescent="0.3">
      <c r="A23" s="98"/>
      <c r="B23" s="99"/>
      <c r="C23" s="100"/>
      <c r="D23" s="105"/>
    </row>
    <row r="24" spans="1:6" ht="27" thickBot="1" x14ac:dyDescent="0.25">
      <c r="A24" s="206" t="s">
        <v>131</v>
      </c>
      <c r="B24" s="207"/>
      <c r="C24" s="207"/>
      <c r="D24" s="208"/>
    </row>
    <row r="25" spans="1:6" ht="21" x14ac:dyDescent="0.25">
      <c r="A25" s="76" t="s">
        <v>132</v>
      </c>
      <c r="B25" s="77" t="s">
        <v>99</v>
      </c>
      <c r="C25" s="78">
        <v>76525.679999999993</v>
      </c>
      <c r="D25" s="79"/>
    </row>
    <row r="26" spans="1:6" ht="21" x14ac:dyDescent="0.25">
      <c r="A26" s="68" t="s">
        <v>132</v>
      </c>
      <c r="B26" s="69" t="s">
        <v>85</v>
      </c>
      <c r="C26" s="70">
        <v>191666</v>
      </c>
      <c r="D26" s="137" t="s">
        <v>152</v>
      </c>
    </row>
    <row r="27" spans="1:6" ht="21" x14ac:dyDescent="0.25">
      <c r="A27" s="76" t="s">
        <v>132</v>
      </c>
      <c r="B27" s="77" t="s">
        <v>117</v>
      </c>
      <c r="C27" s="78">
        <v>29742</v>
      </c>
      <c r="D27" s="79"/>
    </row>
    <row r="28" spans="1:6" ht="21" x14ac:dyDescent="0.25">
      <c r="A28" s="68" t="s">
        <v>132</v>
      </c>
      <c r="B28" s="69" t="s">
        <v>87</v>
      </c>
      <c r="C28" s="70">
        <v>115000</v>
      </c>
      <c r="D28" s="71">
        <v>484</v>
      </c>
    </row>
    <row r="29" spans="1:6" ht="21" x14ac:dyDescent="0.25">
      <c r="A29" s="76" t="s">
        <v>132</v>
      </c>
      <c r="B29" s="77" t="s">
        <v>120</v>
      </c>
      <c r="C29" s="88">
        <v>209620</v>
      </c>
      <c r="D29" s="78"/>
    </row>
    <row r="30" spans="1:6" ht="21" x14ac:dyDescent="0.25">
      <c r="A30" s="76" t="s">
        <v>132</v>
      </c>
      <c r="B30" s="77" t="s">
        <v>121</v>
      </c>
      <c r="C30" s="78">
        <v>223642.86</v>
      </c>
      <c r="D30" s="79"/>
      <c r="F30" s="123"/>
    </row>
    <row r="31" spans="1:6" ht="21" x14ac:dyDescent="0.25">
      <c r="A31" s="68" t="s">
        <v>132</v>
      </c>
      <c r="B31" s="69" t="s">
        <v>154</v>
      </c>
      <c r="C31" s="138">
        <v>168000</v>
      </c>
      <c r="D31" s="70" t="s">
        <v>153</v>
      </c>
    </row>
    <row r="32" spans="1:6" ht="21" x14ac:dyDescent="0.25">
      <c r="A32" s="76" t="s">
        <v>132</v>
      </c>
      <c r="B32" s="77" t="s">
        <v>118</v>
      </c>
      <c r="C32" s="78">
        <v>141000</v>
      </c>
      <c r="D32" s="79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68" t="s">
        <v>134</v>
      </c>
      <c r="B34" s="69" t="s">
        <v>51</v>
      </c>
      <c r="C34" s="70">
        <v>341000</v>
      </c>
      <c r="D34" s="71">
        <v>1317</v>
      </c>
    </row>
    <row r="35" spans="1:4" ht="21" x14ac:dyDescent="0.25">
      <c r="A35" s="76" t="s">
        <v>134</v>
      </c>
      <c r="B35" s="80" t="s">
        <v>11</v>
      </c>
      <c r="C35" s="81">
        <v>514388</v>
      </c>
      <c r="D35" s="79"/>
    </row>
    <row r="36" spans="1:4" ht="21" x14ac:dyDescent="0.25">
      <c r="A36" s="76" t="s">
        <v>134</v>
      </c>
      <c r="B36" s="80" t="s">
        <v>79</v>
      </c>
      <c r="C36" s="81">
        <v>42300</v>
      </c>
      <c r="D36" s="79"/>
    </row>
    <row r="37" spans="1:4" ht="21" x14ac:dyDescent="0.25">
      <c r="A37" s="68" t="s">
        <v>134</v>
      </c>
      <c r="B37" s="69" t="s">
        <v>17</v>
      </c>
      <c r="C37" s="70">
        <v>30733.33</v>
      </c>
      <c r="D37" s="71">
        <v>1308</v>
      </c>
    </row>
    <row r="38" spans="1:4" ht="21" x14ac:dyDescent="0.25">
      <c r="A38" s="68" t="s">
        <v>134</v>
      </c>
      <c r="B38" s="69" t="s">
        <v>20</v>
      </c>
      <c r="C38" s="70">
        <v>30000</v>
      </c>
      <c r="D38" s="71">
        <v>920</v>
      </c>
    </row>
    <row r="39" spans="1:4" ht="21" x14ac:dyDescent="0.25">
      <c r="A39" s="76" t="s">
        <v>134</v>
      </c>
      <c r="B39" s="77" t="s">
        <v>100</v>
      </c>
      <c r="C39" s="78">
        <v>0</v>
      </c>
      <c r="D39" s="79"/>
    </row>
    <row r="40" spans="1:4" ht="21" x14ac:dyDescent="0.25">
      <c r="A40" s="76" t="s">
        <v>134</v>
      </c>
      <c r="B40" s="77" t="s">
        <v>94</v>
      </c>
      <c r="C40" s="78">
        <v>18000</v>
      </c>
      <c r="D40" s="79"/>
    </row>
    <row r="41" spans="1:4" ht="21" x14ac:dyDescent="0.25">
      <c r="A41" s="68" t="s">
        <v>134</v>
      </c>
      <c r="B41" s="69" t="s">
        <v>98</v>
      </c>
      <c r="C41" s="70">
        <v>12000</v>
      </c>
      <c r="D41" s="71">
        <v>481</v>
      </c>
    </row>
    <row r="42" spans="1:4" ht="21" x14ac:dyDescent="0.25">
      <c r="A42" s="76" t="s">
        <v>134</v>
      </c>
      <c r="B42" s="80" t="s">
        <v>114</v>
      </c>
      <c r="C42" s="113">
        <v>13033.33</v>
      </c>
      <c r="D42" s="114" t="s">
        <v>133</v>
      </c>
    </row>
    <row r="43" spans="1:4" ht="21" x14ac:dyDescent="0.25">
      <c r="A43" s="76"/>
      <c r="B43" s="77"/>
      <c r="C43" s="78"/>
      <c r="D43" s="79"/>
    </row>
    <row r="44" spans="1:4" ht="31" x14ac:dyDescent="0.35">
      <c r="A44" s="202" t="s">
        <v>35</v>
      </c>
      <c r="B44" s="203"/>
      <c r="C44" s="82">
        <f>SUM(C3:C23)+SUM(C25:C43)</f>
        <v>2859542.4567741938</v>
      </c>
      <c r="D44" s="79"/>
    </row>
    <row r="45" spans="1:4" ht="31" x14ac:dyDescent="0.35">
      <c r="A45" s="204" t="s">
        <v>96</v>
      </c>
      <c r="B45" s="205"/>
      <c r="C45" s="65">
        <f>SUM(C3:C22)</f>
        <v>625891.25677419361</v>
      </c>
      <c r="D45" s="79"/>
    </row>
    <row r="46" spans="1:4" ht="32" thickBot="1" x14ac:dyDescent="0.4">
      <c r="A46" s="199" t="s">
        <v>97</v>
      </c>
      <c r="B46" s="200"/>
      <c r="C46" s="83">
        <f>SUM(C25:C43)</f>
        <v>2233651.2000000002</v>
      </c>
      <c r="D46" s="79"/>
    </row>
    <row r="47" spans="1:4" ht="27" thickBot="1" x14ac:dyDescent="0.25">
      <c r="A47" s="206"/>
      <c r="B47" s="207"/>
      <c r="C47" s="207"/>
      <c r="D47" s="208"/>
    </row>
    <row r="48" spans="1:4" ht="27" thickBot="1" x14ac:dyDescent="0.25">
      <c r="A48" s="206" t="s">
        <v>138</v>
      </c>
      <c r="B48" s="207"/>
      <c r="C48" s="207"/>
      <c r="D48" s="208"/>
    </row>
    <row r="49" spans="1:4" ht="21" x14ac:dyDescent="0.25">
      <c r="A49" s="115" t="s">
        <v>132</v>
      </c>
      <c r="B49" s="73" t="s">
        <v>84</v>
      </c>
      <c r="C49" s="74">
        <v>12000</v>
      </c>
      <c r="D49" s="116" t="s">
        <v>137</v>
      </c>
    </row>
    <row r="50" spans="1:4" ht="21" x14ac:dyDescent="0.25">
      <c r="A50" s="115" t="s">
        <v>132</v>
      </c>
      <c r="B50" s="73" t="s">
        <v>119</v>
      </c>
      <c r="C50" s="74">
        <v>12612.9</v>
      </c>
      <c r="D50" s="116" t="s">
        <v>137</v>
      </c>
    </row>
    <row r="51" spans="1:4" ht="22" thickBot="1" x14ac:dyDescent="0.3">
      <c r="A51" s="117" t="s">
        <v>134</v>
      </c>
      <c r="B51" s="118" t="s">
        <v>92</v>
      </c>
      <c r="C51" s="119">
        <v>23000</v>
      </c>
      <c r="D51" s="120" t="s">
        <v>137</v>
      </c>
    </row>
    <row r="52" spans="1:4" ht="32" thickBot="1" x14ac:dyDescent="0.4">
      <c r="A52" s="209" t="s">
        <v>139</v>
      </c>
      <c r="B52" s="210"/>
      <c r="C52" s="211">
        <f>SUM(C49:C51)</f>
        <v>47612.9</v>
      </c>
      <c r="D52" s="212"/>
    </row>
  </sheetData>
  <mergeCells count="9">
    <mergeCell ref="A48:D48"/>
    <mergeCell ref="A47:D47"/>
    <mergeCell ref="A52:B52"/>
    <mergeCell ref="C52:D52"/>
    <mergeCell ref="B1:D1"/>
    <mergeCell ref="A24:D24"/>
    <mergeCell ref="A44:B44"/>
    <mergeCell ref="A45:B45"/>
    <mergeCell ref="A46:B46"/>
  </mergeCells>
  <phoneticPr fontId="8" type="noConversion"/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56"/>
  <sheetViews>
    <sheetView topLeftCell="A41" workbookViewId="0">
      <selection activeCell="C5" sqref="C5"/>
    </sheetView>
  </sheetViews>
  <sheetFormatPr baseColWidth="10" defaultColWidth="8.83203125" defaultRowHeight="16" x14ac:dyDescent="0.2"/>
  <cols>
    <col min="1" max="1" width="10.5" bestFit="1" customWidth="1"/>
    <col min="2" max="2" width="90" bestFit="1" customWidth="1"/>
    <col min="3" max="3" width="30.5" bestFit="1" customWidth="1"/>
    <col min="4" max="4" width="24.83203125" style="129" bestFit="1" customWidth="1"/>
  </cols>
  <sheetData>
    <row r="1" spans="1:4" ht="48" thickBot="1" x14ac:dyDescent="0.6">
      <c r="B1" s="213" t="s">
        <v>0</v>
      </c>
      <c r="C1" s="214"/>
      <c r="D1" s="215"/>
    </row>
    <row r="2" spans="1:4" ht="48" thickBot="1" x14ac:dyDescent="0.6">
      <c r="B2" s="2" t="s">
        <v>125</v>
      </c>
      <c r="C2" s="90" t="s">
        <v>2</v>
      </c>
      <c r="D2" s="95" t="s">
        <v>101</v>
      </c>
    </row>
    <row r="3" spans="1:4" ht="22" thickBot="1" x14ac:dyDescent="0.3">
      <c r="A3" s="101">
        <v>1</v>
      </c>
      <c r="B3" s="89" t="s">
        <v>11</v>
      </c>
      <c r="C3" s="9">
        <v>334000</v>
      </c>
      <c r="D3" s="127" t="s">
        <v>174</v>
      </c>
    </row>
    <row r="4" spans="1:4" ht="22" thickBot="1" x14ac:dyDescent="0.3">
      <c r="A4" s="97">
        <v>2</v>
      </c>
      <c r="B4" s="37" t="s">
        <v>161</v>
      </c>
      <c r="C4" s="5">
        <v>35000</v>
      </c>
      <c r="D4" s="126"/>
    </row>
    <row r="5" spans="1:4" ht="22" thickBot="1" x14ac:dyDescent="0.3">
      <c r="A5" s="97">
        <v>3</v>
      </c>
      <c r="B5" s="142" t="s">
        <v>130</v>
      </c>
      <c r="C5" s="5">
        <v>204600</v>
      </c>
      <c r="D5" s="126"/>
    </row>
    <row r="6" spans="1:4" ht="22" thickBot="1" x14ac:dyDescent="0.3">
      <c r="A6" s="97"/>
      <c r="B6" s="37"/>
      <c r="C6" s="5"/>
      <c r="D6" s="141"/>
    </row>
    <row r="7" spans="1:4" ht="22" thickBot="1" x14ac:dyDescent="0.3">
      <c r="A7" s="106">
        <v>5</v>
      </c>
      <c r="B7" s="107" t="s">
        <v>9</v>
      </c>
      <c r="C7" s="108">
        <v>35000</v>
      </c>
      <c r="D7" s="140" t="s">
        <v>173</v>
      </c>
    </row>
    <row r="8" spans="1:4" ht="22" thickBot="1" x14ac:dyDescent="0.3">
      <c r="A8" s="101">
        <v>6</v>
      </c>
      <c r="B8" s="89" t="s">
        <v>127</v>
      </c>
      <c r="C8" s="9">
        <v>41750</v>
      </c>
      <c r="D8" s="127" t="s">
        <v>142</v>
      </c>
    </row>
    <row r="9" spans="1:4" ht="22" thickBot="1" x14ac:dyDescent="0.3">
      <c r="A9" s="101">
        <v>7</v>
      </c>
      <c r="B9" s="89" t="s">
        <v>128</v>
      </c>
      <c r="C9" s="9">
        <v>40000</v>
      </c>
      <c r="D9" s="127" t="s">
        <v>175</v>
      </c>
    </row>
    <row r="10" spans="1:4" ht="22" thickBot="1" x14ac:dyDescent="0.3">
      <c r="A10" s="106">
        <v>8</v>
      </c>
      <c r="B10" s="107" t="s">
        <v>16</v>
      </c>
      <c r="C10" s="108">
        <v>73000</v>
      </c>
      <c r="D10" s="140" t="s">
        <v>136</v>
      </c>
    </row>
    <row r="11" spans="1:4" ht="45" thickBot="1" x14ac:dyDescent="0.25">
      <c r="A11" s="97">
        <v>9</v>
      </c>
      <c r="B11" s="124" t="s">
        <v>143</v>
      </c>
      <c r="C11" s="125">
        <v>41000</v>
      </c>
      <c r="D11" s="126"/>
    </row>
    <row r="12" spans="1:4" ht="22" thickBot="1" x14ac:dyDescent="0.3">
      <c r="A12" s="97">
        <v>10</v>
      </c>
      <c r="B12" s="86" t="s">
        <v>20</v>
      </c>
      <c r="C12" s="91">
        <v>30000</v>
      </c>
      <c r="D12" s="126"/>
    </row>
    <row r="13" spans="1:4" ht="22" thickBot="1" x14ac:dyDescent="0.3">
      <c r="A13" s="97">
        <v>11</v>
      </c>
      <c r="B13" s="56" t="s">
        <v>21</v>
      </c>
      <c r="C13" s="92">
        <v>27000</v>
      </c>
      <c r="D13" s="126"/>
    </row>
    <row r="14" spans="1:4" ht="22" thickBot="1" x14ac:dyDescent="0.3">
      <c r="A14" s="106">
        <v>12</v>
      </c>
      <c r="B14" s="110" t="s">
        <v>24</v>
      </c>
      <c r="C14" s="111">
        <v>26000</v>
      </c>
      <c r="D14" s="140" t="s">
        <v>136</v>
      </c>
    </row>
    <row r="15" spans="1:4" ht="22" thickBot="1" x14ac:dyDescent="0.3">
      <c r="A15" s="101">
        <v>13</v>
      </c>
      <c r="B15" s="59" t="s">
        <v>25</v>
      </c>
      <c r="C15" s="25">
        <f>10731.8+38333.34</f>
        <v>49065.14</v>
      </c>
      <c r="D15" s="127" t="s">
        <v>176</v>
      </c>
    </row>
    <row r="16" spans="1:4" ht="22" thickBot="1" x14ac:dyDescent="0.3">
      <c r="A16" s="101">
        <v>14</v>
      </c>
      <c r="B16" s="59" t="s">
        <v>109</v>
      </c>
      <c r="C16" s="25">
        <v>15000</v>
      </c>
      <c r="D16" s="127">
        <v>1327</v>
      </c>
    </row>
    <row r="17" spans="1:4" ht="22" thickBot="1" x14ac:dyDescent="0.3">
      <c r="A17" s="97">
        <v>15</v>
      </c>
      <c r="B17" s="87" t="s">
        <v>29</v>
      </c>
      <c r="C17" s="93">
        <v>14000</v>
      </c>
      <c r="D17" s="126"/>
    </row>
    <row r="18" spans="1:4" ht="22" thickBot="1" x14ac:dyDescent="0.3">
      <c r="A18" s="106">
        <v>16</v>
      </c>
      <c r="B18" s="110" t="s">
        <v>110</v>
      </c>
      <c r="C18" s="111">
        <v>23000</v>
      </c>
      <c r="D18" s="140" t="s">
        <v>135</v>
      </c>
    </row>
    <row r="19" spans="1:4" ht="22" thickBot="1" x14ac:dyDescent="0.3">
      <c r="A19" s="106">
        <v>17</v>
      </c>
      <c r="B19" s="110" t="s">
        <v>111</v>
      </c>
      <c r="C19" s="111">
        <v>17000</v>
      </c>
      <c r="D19" s="140" t="s">
        <v>135</v>
      </c>
    </row>
    <row r="20" spans="1:4" ht="22" thickBot="1" x14ac:dyDescent="0.3">
      <c r="A20" s="101">
        <v>18</v>
      </c>
      <c r="B20" s="59" t="s">
        <v>144</v>
      </c>
      <c r="C20" s="25">
        <v>19500</v>
      </c>
      <c r="D20" s="127">
        <v>931</v>
      </c>
    </row>
    <row r="21" spans="1:4" ht="22" thickBot="1" x14ac:dyDescent="0.3">
      <c r="A21" s="101">
        <v>19</v>
      </c>
      <c r="B21" s="59" t="s">
        <v>126</v>
      </c>
      <c r="C21" s="25">
        <v>20000</v>
      </c>
      <c r="D21" s="127">
        <v>491</v>
      </c>
    </row>
    <row r="22" spans="1:4" ht="22" thickBot="1" x14ac:dyDescent="0.3">
      <c r="A22" s="97">
        <v>20</v>
      </c>
      <c r="B22" s="87" t="s">
        <v>129</v>
      </c>
      <c r="C22" s="93">
        <f>(17000/30)* 23</f>
        <v>13033.333333333332</v>
      </c>
      <c r="D22" s="126"/>
    </row>
    <row r="23" spans="1:4" ht="22" thickBot="1" x14ac:dyDescent="0.3">
      <c r="A23" s="97">
        <v>21</v>
      </c>
      <c r="B23" s="87" t="s">
        <v>156</v>
      </c>
      <c r="C23" s="93">
        <v>15000</v>
      </c>
      <c r="D23" s="126"/>
    </row>
    <row r="24" spans="1:4" ht="22" thickBot="1" x14ac:dyDescent="0.3">
      <c r="B24" s="87"/>
      <c r="C24" s="93"/>
      <c r="D24" s="126"/>
    </row>
    <row r="25" spans="1:4" ht="27" thickBot="1" x14ac:dyDescent="0.25">
      <c r="A25" s="206" t="s">
        <v>131</v>
      </c>
      <c r="B25" s="207"/>
      <c r="C25" s="207"/>
      <c r="D25" s="208"/>
    </row>
    <row r="26" spans="1:4" ht="21" x14ac:dyDescent="0.25">
      <c r="A26" s="76" t="s">
        <v>132</v>
      </c>
      <c r="B26" s="77" t="s">
        <v>99</v>
      </c>
      <c r="C26" s="78">
        <v>76525.679999999993</v>
      </c>
      <c r="D26" s="79"/>
    </row>
    <row r="27" spans="1:4" ht="21" x14ac:dyDescent="0.25">
      <c r="A27" s="76" t="s">
        <v>132</v>
      </c>
      <c r="B27" s="77" t="s">
        <v>117</v>
      </c>
      <c r="C27" s="78">
        <v>29742</v>
      </c>
      <c r="D27" s="79"/>
    </row>
    <row r="28" spans="1:4" ht="21" x14ac:dyDescent="0.25">
      <c r="A28" s="76" t="s">
        <v>132</v>
      </c>
      <c r="B28" s="77" t="s">
        <v>118</v>
      </c>
      <c r="C28" s="78">
        <v>141000</v>
      </c>
      <c r="D28" s="79"/>
    </row>
    <row r="29" spans="1:4" ht="21" x14ac:dyDescent="0.25">
      <c r="A29" s="76" t="s">
        <v>134</v>
      </c>
      <c r="B29" s="80" t="s">
        <v>79</v>
      </c>
      <c r="C29" s="81">
        <v>42300</v>
      </c>
      <c r="D29" s="79"/>
    </row>
    <row r="30" spans="1:4" ht="21" x14ac:dyDescent="0.25">
      <c r="A30" s="76" t="s">
        <v>158</v>
      </c>
      <c r="B30" s="77" t="s">
        <v>120</v>
      </c>
      <c r="C30" s="88">
        <v>209620</v>
      </c>
      <c r="D30" s="78"/>
    </row>
    <row r="31" spans="1:4" ht="21" x14ac:dyDescent="0.25">
      <c r="A31" s="76" t="s">
        <v>132</v>
      </c>
      <c r="B31" s="77" t="s">
        <v>121</v>
      </c>
      <c r="C31" s="78">
        <v>223642.86</v>
      </c>
      <c r="D31" s="79"/>
    </row>
    <row r="32" spans="1:4" ht="21" x14ac:dyDescent="0.25">
      <c r="A32" s="139" t="s">
        <v>132</v>
      </c>
      <c r="B32" s="80" t="s">
        <v>154</v>
      </c>
      <c r="C32" s="113">
        <f>168000*0.15</f>
        <v>25200</v>
      </c>
      <c r="D32" s="81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76" t="s">
        <v>134</v>
      </c>
      <c r="B34" s="80" t="s">
        <v>11</v>
      </c>
      <c r="C34" s="81">
        <v>514388</v>
      </c>
      <c r="D34" s="79"/>
    </row>
    <row r="35" spans="1:4" ht="21" x14ac:dyDescent="0.25">
      <c r="A35" s="76" t="s">
        <v>134</v>
      </c>
      <c r="B35" s="77" t="s">
        <v>94</v>
      </c>
      <c r="C35" s="78">
        <v>18000</v>
      </c>
      <c r="D35" s="79"/>
    </row>
    <row r="36" spans="1:4" ht="21" x14ac:dyDescent="0.25">
      <c r="A36" s="76" t="s">
        <v>134</v>
      </c>
      <c r="B36" s="80" t="s">
        <v>114</v>
      </c>
      <c r="C36" s="113">
        <v>13033.33</v>
      </c>
      <c r="D36" s="114" t="s">
        <v>133</v>
      </c>
    </row>
    <row r="37" spans="1:4" ht="21" x14ac:dyDescent="0.25">
      <c r="A37" s="76" t="s">
        <v>155</v>
      </c>
      <c r="B37" s="77" t="s">
        <v>159</v>
      </c>
      <c r="C37" s="78">
        <v>17000</v>
      </c>
      <c r="D37" s="79" t="s">
        <v>135</v>
      </c>
    </row>
    <row r="38" spans="1:4" ht="21" x14ac:dyDescent="0.25">
      <c r="A38" s="76" t="s">
        <v>155</v>
      </c>
      <c r="B38" s="77" t="s">
        <v>122</v>
      </c>
      <c r="C38" s="78">
        <v>55000</v>
      </c>
      <c r="D38" s="79"/>
    </row>
    <row r="39" spans="1:4" ht="21" x14ac:dyDescent="0.25">
      <c r="A39" s="76" t="s">
        <v>155</v>
      </c>
      <c r="B39" s="77" t="s">
        <v>109</v>
      </c>
      <c r="C39" s="78">
        <v>13548.39</v>
      </c>
      <c r="D39" s="79"/>
    </row>
    <row r="40" spans="1:4" ht="21" x14ac:dyDescent="0.25">
      <c r="A40" s="76" t="s">
        <v>155</v>
      </c>
      <c r="B40" s="77" t="s">
        <v>151</v>
      </c>
      <c r="C40" s="78">
        <v>6000</v>
      </c>
      <c r="D40" s="79"/>
    </row>
    <row r="41" spans="1:4" ht="21" x14ac:dyDescent="0.25">
      <c r="A41" s="76" t="s">
        <v>155</v>
      </c>
      <c r="B41" s="77" t="s">
        <v>110</v>
      </c>
      <c r="C41" s="78">
        <v>23000</v>
      </c>
      <c r="D41" s="79" t="s">
        <v>135</v>
      </c>
    </row>
    <row r="42" spans="1:4" ht="21" x14ac:dyDescent="0.25">
      <c r="A42" s="76"/>
      <c r="B42" s="77"/>
      <c r="C42" s="78"/>
      <c r="D42" s="79"/>
    </row>
    <row r="43" spans="1:4" ht="31" x14ac:dyDescent="0.35">
      <c r="A43" s="202" t="s">
        <v>35</v>
      </c>
      <c r="B43" s="203"/>
      <c r="C43" s="82">
        <f>SUM(C3:C24)+SUM(C26:C42)</f>
        <v>2557948.7333333334</v>
      </c>
      <c r="D43" s="79"/>
    </row>
    <row r="44" spans="1:4" ht="31" x14ac:dyDescent="0.35">
      <c r="A44" s="204" t="s">
        <v>96</v>
      </c>
      <c r="B44" s="205"/>
      <c r="C44" s="65">
        <f>SUM(C3:C23)</f>
        <v>1072948.4733333334</v>
      </c>
      <c r="D44" s="79"/>
    </row>
    <row r="45" spans="1:4" ht="32" thickBot="1" x14ac:dyDescent="0.4">
      <c r="A45" s="199" t="s">
        <v>97</v>
      </c>
      <c r="B45" s="200"/>
      <c r="C45" s="83">
        <f>SUM(C26:C42)</f>
        <v>1485000.26</v>
      </c>
      <c r="D45" s="79"/>
    </row>
    <row r="46" spans="1:4" ht="27" thickBot="1" x14ac:dyDescent="0.25">
      <c r="A46" s="206"/>
      <c r="B46" s="207"/>
      <c r="C46" s="207"/>
      <c r="D46" s="208"/>
    </row>
    <row r="47" spans="1:4" ht="27" thickBot="1" x14ac:dyDescent="0.25">
      <c r="A47" s="206" t="s">
        <v>157</v>
      </c>
      <c r="B47" s="207"/>
      <c r="C47" s="207"/>
      <c r="D47" s="208"/>
    </row>
    <row r="48" spans="1:4" ht="21" x14ac:dyDescent="0.25">
      <c r="A48" s="68" t="s">
        <v>132</v>
      </c>
      <c r="B48" s="69" t="s">
        <v>85</v>
      </c>
      <c r="C48" s="70">
        <v>191666</v>
      </c>
      <c r="D48" s="137" t="s">
        <v>152</v>
      </c>
    </row>
    <row r="49" spans="1:4" ht="21" x14ac:dyDescent="0.25">
      <c r="A49" s="68" t="s">
        <v>132</v>
      </c>
      <c r="B49" s="69" t="s">
        <v>87</v>
      </c>
      <c r="C49" s="70">
        <v>115000</v>
      </c>
      <c r="D49" s="71">
        <v>484</v>
      </c>
    </row>
    <row r="50" spans="1:4" ht="21" x14ac:dyDescent="0.25">
      <c r="A50" s="68" t="s">
        <v>132</v>
      </c>
      <c r="B50" s="69" t="s">
        <v>154</v>
      </c>
      <c r="C50" s="138">
        <v>142800</v>
      </c>
      <c r="D50" s="70" t="s">
        <v>153</v>
      </c>
    </row>
    <row r="51" spans="1:4" ht="21" x14ac:dyDescent="0.25">
      <c r="A51" s="68" t="s">
        <v>134</v>
      </c>
      <c r="B51" s="69" t="s">
        <v>51</v>
      </c>
      <c r="C51" s="70">
        <v>341000</v>
      </c>
      <c r="D51" s="71">
        <v>1317</v>
      </c>
    </row>
    <row r="52" spans="1:4" ht="21" x14ac:dyDescent="0.25">
      <c r="A52" s="68" t="s">
        <v>134</v>
      </c>
      <c r="B52" s="69" t="s">
        <v>17</v>
      </c>
      <c r="C52" s="70">
        <v>30733.33</v>
      </c>
      <c r="D52" s="71">
        <v>1308</v>
      </c>
    </row>
    <row r="53" spans="1:4" ht="21" x14ac:dyDescent="0.25">
      <c r="A53" s="68" t="s">
        <v>134</v>
      </c>
      <c r="B53" s="69" t="s">
        <v>20</v>
      </c>
      <c r="C53" s="70">
        <v>30000</v>
      </c>
      <c r="D53" s="71">
        <v>920</v>
      </c>
    </row>
    <row r="54" spans="1:4" ht="21" x14ac:dyDescent="0.25">
      <c r="A54" s="68" t="s">
        <v>155</v>
      </c>
      <c r="B54" s="69" t="s">
        <v>160</v>
      </c>
      <c r="C54" s="70">
        <f>(35000/31)*3</f>
        <v>3387.0967741935483</v>
      </c>
      <c r="D54" s="71"/>
    </row>
    <row r="55" spans="1:4" ht="22" thickBot="1" x14ac:dyDescent="0.3">
      <c r="A55" s="68" t="s">
        <v>134</v>
      </c>
      <c r="B55" s="69" t="s">
        <v>98</v>
      </c>
      <c r="C55" s="70">
        <v>12000</v>
      </c>
      <c r="D55" s="71">
        <v>481</v>
      </c>
    </row>
    <row r="56" spans="1:4" ht="32" thickBot="1" x14ac:dyDescent="0.4">
      <c r="A56" s="209" t="s">
        <v>139</v>
      </c>
      <c r="B56" s="210"/>
      <c r="C56" s="211">
        <f>SUM(C48:C55)</f>
        <v>866586.42677419353</v>
      </c>
      <c r="D56" s="212"/>
    </row>
  </sheetData>
  <mergeCells count="9">
    <mergeCell ref="A47:D47"/>
    <mergeCell ref="A56:B56"/>
    <mergeCell ref="C56:D56"/>
    <mergeCell ref="B1:D1"/>
    <mergeCell ref="A25:D25"/>
    <mergeCell ref="A43:B43"/>
    <mergeCell ref="A44:B44"/>
    <mergeCell ref="A45:B45"/>
    <mergeCell ref="A46:D46"/>
  </mergeCells>
  <pageMargins left="0.511811024" right="0.511811024" top="0.78740157499999996" bottom="0.78740157499999996" header="0.31496062000000002" footer="0.31496062000000002"/>
  <pageSetup paperSize="9" scale="6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FF9-46FF-474D-AED6-95EDDA18EE1E}">
  <sheetPr>
    <pageSetUpPr fitToPage="1"/>
  </sheetPr>
  <dimension ref="A1:F64"/>
  <sheetViews>
    <sheetView topLeftCell="A9" zoomScaleNormal="100" workbookViewId="0">
      <selection activeCell="E46" sqref="E46"/>
    </sheetView>
  </sheetViews>
  <sheetFormatPr baseColWidth="10" defaultColWidth="8.83203125" defaultRowHeight="16" x14ac:dyDescent="0.2"/>
  <cols>
    <col min="1" max="1" width="10.5" bestFit="1" customWidth="1"/>
    <col min="2" max="2" width="90.5" bestFit="1" customWidth="1"/>
    <col min="3" max="3" width="30.6640625" bestFit="1" customWidth="1"/>
    <col min="4" max="4" width="27.5" style="129" bestFit="1" customWidth="1"/>
    <col min="5" max="5" width="20.6640625" bestFit="1" customWidth="1"/>
    <col min="6" max="6" width="54" bestFit="1" customWidth="1"/>
  </cols>
  <sheetData>
    <row r="1" spans="1:5" ht="48" thickBot="1" x14ac:dyDescent="0.6">
      <c r="B1" s="213" t="s">
        <v>0</v>
      </c>
      <c r="C1" s="214"/>
      <c r="D1" s="215"/>
    </row>
    <row r="2" spans="1:5" ht="48" thickBot="1" x14ac:dyDescent="0.6">
      <c r="B2" s="2" t="s">
        <v>191</v>
      </c>
      <c r="C2" s="90" t="s">
        <v>2</v>
      </c>
      <c r="D2" s="133" t="s">
        <v>101</v>
      </c>
      <c r="E2" s="166"/>
    </row>
    <row r="3" spans="1:5" ht="22" thickBot="1" x14ac:dyDescent="0.3">
      <c r="A3" s="101">
        <v>1</v>
      </c>
      <c r="B3" s="89" t="s">
        <v>172</v>
      </c>
      <c r="C3" s="9">
        <v>125854.84</v>
      </c>
      <c r="D3" s="127" t="s">
        <v>204</v>
      </c>
      <c r="E3" t="s">
        <v>213</v>
      </c>
    </row>
    <row r="4" spans="1:5" ht="22" thickBot="1" x14ac:dyDescent="0.3">
      <c r="A4" s="101">
        <v>2</v>
      </c>
      <c r="B4" s="89" t="s">
        <v>148</v>
      </c>
      <c r="C4" s="9">
        <v>35000</v>
      </c>
      <c r="D4" s="127" t="s">
        <v>199</v>
      </c>
      <c r="E4" s="171"/>
    </row>
    <row r="5" spans="1:5" ht="22" thickBot="1" x14ac:dyDescent="0.3">
      <c r="A5" s="101">
        <v>3</v>
      </c>
      <c r="B5" s="89" t="s">
        <v>149</v>
      </c>
      <c r="C5" s="9">
        <v>341000</v>
      </c>
      <c r="D5" s="127">
        <v>1356</v>
      </c>
    </row>
    <row r="6" spans="1:5" ht="22" thickBot="1" x14ac:dyDescent="0.3">
      <c r="A6" s="97">
        <v>4</v>
      </c>
      <c r="B6" s="37" t="s">
        <v>179</v>
      </c>
      <c r="C6" s="5">
        <v>50677.42</v>
      </c>
      <c r="D6" s="126"/>
    </row>
    <row r="7" spans="1:5" ht="22" thickBot="1" x14ac:dyDescent="0.3">
      <c r="A7" s="101">
        <v>5</v>
      </c>
      <c r="B7" s="89" t="s">
        <v>150</v>
      </c>
      <c r="C7" s="9">
        <v>85000</v>
      </c>
      <c r="D7" s="127" t="s">
        <v>205</v>
      </c>
      <c r="E7" s="165" t="s">
        <v>214</v>
      </c>
    </row>
    <row r="8" spans="1:5" ht="22" thickBot="1" x14ac:dyDescent="0.3">
      <c r="A8" s="101">
        <v>6</v>
      </c>
      <c r="B8" s="89" t="s">
        <v>181</v>
      </c>
      <c r="C8" s="9">
        <v>15000</v>
      </c>
      <c r="D8" s="127">
        <v>519</v>
      </c>
    </row>
    <row r="9" spans="1:5" ht="22" thickBot="1" x14ac:dyDescent="0.3">
      <c r="A9" s="167">
        <v>7</v>
      </c>
      <c r="B9" s="168" t="s">
        <v>9</v>
      </c>
      <c r="C9" s="169">
        <v>35000</v>
      </c>
      <c r="D9" s="170"/>
    </row>
    <row r="10" spans="1:5" ht="22" thickBot="1" x14ac:dyDescent="0.3">
      <c r="A10" s="101">
        <v>8</v>
      </c>
      <c r="B10" s="89" t="s">
        <v>165</v>
      </c>
      <c r="C10" s="9">
        <v>52250</v>
      </c>
      <c r="D10" s="127" t="s">
        <v>201</v>
      </c>
    </row>
    <row r="11" spans="1:5" ht="22" thickBot="1" x14ac:dyDescent="0.3">
      <c r="A11" s="97">
        <v>9</v>
      </c>
      <c r="B11" s="40" t="s">
        <v>166</v>
      </c>
      <c r="C11" s="5">
        <v>0</v>
      </c>
      <c r="D11" s="126"/>
    </row>
    <row r="12" spans="1:5" ht="22" thickBot="1" x14ac:dyDescent="0.3">
      <c r="A12" s="97">
        <v>10</v>
      </c>
      <c r="B12" s="40" t="s">
        <v>16</v>
      </c>
      <c r="C12" s="5">
        <v>73000</v>
      </c>
      <c r="D12" s="126"/>
    </row>
    <row r="13" spans="1:5" ht="23" thickBot="1" x14ac:dyDescent="0.25">
      <c r="A13" s="101">
        <v>11</v>
      </c>
      <c r="B13" s="160" t="s">
        <v>145</v>
      </c>
      <c r="C13" s="161">
        <v>81241.929999999993</v>
      </c>
      <c r="D13" s="127" t="s">
        <v>211</v>
      </c>
    </row>
    <row r="14" spans="1:5" ht="22" thickBot="1" x14ac:dyDescent="0.3">
      <c r="A14" s="97">
        <v>12</v>
      </c>
      <c r="B14" s="86" t="s">
        <v>147</v>
      </c>
      <c r="C14" s="91">
        <v>36403</v>
      </c>
      <c r="D14" s="134"/>
      <c r="E14" s="159"/>
    </row>
    <row r="15" spans="1:5" ht="22" thickBot="1" x14ac:dyDescent="0.3">
      <c r="A15" s="101">
        <v>13</v>
      </c>
      <c r="B15" s="131" t="s">
        <v>20</v>
      </c>
      <c r="C15" s="132">
        <v>30000</v>
      </c>
      <c r="D15" s="127">
        <v>1347</v>
      </c>
    </row>
    <row r="16" spans="1:5" ht="22" thickBot="1" x14ac:dyDescent="0.3">
      <c r="A16" s="101">
        <v>14</v>
      </c>
      <c r="B16" s="121" t="s">
        <v>21</v>
      </c>
      <c r="C16" s="122">
        <v>27000</v>
      </c>
      <c r="D16" s="127"/>
    </row>
    <row r="17" spans="1:4" ht="22" thickBot="1" x14ac:dyDescent="0.3">
      <c r="A17" s="97">
        <v>15</v>
      </c>
      <c r="B17" s="87" t="s">
        <v>24</v>
      </c>
      <c r="C17" s="93">
        <v>26000</v>
      </c>
      <c r="D17" s="126"/>
    </row>
    <row r="18" spans="1:4" ht="22" thickBot="1" x14ac:dyDescent="0.3">
      <c r="A18" s="101">
        <v>16</v>
      </c>
      <c r="B18" s="59" t="s">
        <v>25</v>
      </c>
      <c r="C18" s="25">
        <v>46000</v>
      </c>
      <c r="D18" s="127">
        <v>1340</v>
      </c>
    </row>
    <row r="19" spans="1:4" ht="22" thickBot="1" x14ac:dyDescent="0.3">
      <c r="A19" s="101">
        <v>17</v>
      </c>
      <c r="B19" s="59" t="s">
        <v>109</v>
      </c>
      <c r="C19" s="25">
        <v>15000</v>
      </c>
      <c r="D19" s="127">
        <v>1335</v>
      </c>
    </row>
    <row r="20" spans="1:4" ht="22" thickBot="1" x14ac:dyDescent="0.3">
      <c r="A20" s="101">
        <v>18</v>
      </c>
      <c r="B20" s="59" t="s">
        <v>162</v>
      </c>
      <c r="C20" s="25">
        <f>(19/31)*14000</f>
        <v>8580.645161290322</v>
      </c>
      <c r="D20" s="127">
        <v>514</v>
      </c>
    </row>
    <row r="21" spans="1:4" ht="22" thickBot="1" x14ac:dyDescent="0.3">
      <c r="A21" s="97">
        <v>19</v>
      </c>
      <c r="B21" s="87" t="s">
        <v>163</v>
      </c>
      <c r="C21" s="93">
        <f>(18/31)*23000</f>
        <v>13354.83870967742</v>
      </c>
      <c r="D21" s="126"/>
    </row>
    <row r="22" spans="1:4" ht="22" thickBot="1" x14ac:dyDescent="0.3">
      <c r="A22" s="97">
        <v>20</v>
      </c>
      <c r="B22" s="87" t="s">
        <v>170</v>
      </c>
      <c r="C22" s="93">
        <v>17000</v>
      </c>
      <c r="D22" s="126"/>
    </row>
    <row r="23" spans="1:4" ht="22" thickBot="1" x14ac:dyDescent="0.3">
      <c r="A23" s="97">
        <v>21</v>
      </c>
      <c r="B23" s="87" t="s">
        <v>171</v>
      </c>
      <c r="C23" s="93">
        <v>10306.450000000001</v>
      </c>
      <c r="D23" s="126"/>
    </row>
    <row r="24" spans="1:4" ht="22" thickBot="1" x14ac:dyDescent="0.3">
      <c r="A24" s="101">
        <v>22</v>
      </c>
      <c r="B24" s="59" t="s">
        <v>126</v>
      </c>
      <c r="C24" s="25">
        <v>20000</v>
      </c>
      <c r="D24" s="127">
        <v>508</v>
      </c>
    </row>
    <row r="25" spans="1:4" ht="22" thickBot="1" x14ac:dyDescent="0.3">
      <c r="A25" s="97">
        <v>23</v>
      </c>
      <c r="B25" s="87" t="s">
        <v>146</v>
      </c>
      <c r="C25" s="93">
        <v>17000</v>
      </c>
      <c r="D25" s="134"/>
    </row>
    <row r="26" spans="1:4" ht="22" thickBot="1" x14ac:dyDescent="0.3">
      <c r="A26" s="97">
        <v>24</v>
      </c>
      <c r="B26" s="87" t="s">
        <v>168</v>
      </c>
      <c r="C26" s="93">
        <v>55000</v>
      </c>
      <c r="D26" s="134"/>
    </row>
    <row r="27" spans="1:4" ht="22" thickBot="1" x14ac:dyDescent="0.3">
      <c r="A27" s="97">
        <v>25</v>
      </c>
      <c r="B27" s="87" t="s">
        <v>164</v>
      </c>
      <c r="C27" s="93">
        <f>(17000/31)*12</f>
        <v>6580.645161290322</v>
      </c>
      <c r="D27" s="134"/>
    </row>
    <row r="28" spans="1:4" ht="22" thickBot="1" x14ac:dyDescent="0.3">
      <c r="A28" s="97">
        <v>26</v>
      </c>
      <c r="B28" s="87" t="s">
        <v>167</v>
      </c>
      <c r="C28" s="93">
        <v>45935.48</v>
      </c>
      <c r="D28" s="134"/>
    </row>
    <row r="29" spans="1:4" ht="22" thickBot="1" x14ac:dyDescent="0.3">
      <c r="A29" s="97">
        <v>27</v>
      </c>
      <c r="B29" s="87" t="s">
        <v>169</v>
      </c>
      <c r="C29" s="93">
        <f>(15000/30)*9 + 1000</f>
        <v>5500</v>
      </c>
      <c r="D29" s="134"/>
    </row>
    <row r="30" spans="1:4" ht="22" thickBot="1" x14ac:dyDescent="0.3">
      <c r="B30" s="87"/>
      <c r="C30" s="94"/>
      <c r="D30" s="126"/>
    </row>
    <row r="31" spans="1:4" ht="32" thickBot="1" x14ac:dyDescent="0.4">
      <c r="B31" s="21" t="s">
        <v>35</v>
      </c>
      <c r="C31" s="22">
        <f>SUM(C3:C30)</f>
        <v>1273685.2490322581</v>
      </c>
      <c r="D31" s="128"/>
    </row>
    <row r="32" spans="1:4" ht="17" thickBot="1" x14ac:dyDescent="0.25"/>
    <row r="33" spans="1:6" ht="27" thickBot="1" x14ac:dyDescent="0.25">
      <c r="A33" s="206" t="s">
        <v>131</v>
      </c>
      <c r="B33" s="207"/>
      <c r="C33" s="207"/>
      <c r="D33" s="208"/>
    </row>
    <row r="34" spans="1:6" ht="21" x14ac:dyDescent="0.25">
      <c r="A34" s="68" t="s">
        <v>132</v>
      </c>
      <c r="B34" s="69" t="s">
        <v>203</v>
      </c>
      <c r="C34" s="70">
        <f>76525.68-25859</f>
        <v>50666.679999999993</v>
      </c>
      <c r="D34" s="71" t="s">
        <v>202</v>
      </c>
    </row>
    <row r="35" spans="1:6" ht="21" x14ac:dyDescent="0.25">
      <c r="A35" s="76" t="s">
        <v>132</v>
      </c>
      <c r="B35" s="77" t="s">
        <v>117</v>
      </c>
      <c r="C35" s="78">
        <v>29742</v>
      </c>
      <c r="D35" s="79"/>
    </row>
    <row r="36" spans="1:6" ht="21" x14ac:dyDescent="0.25">
      <c r="A36" s="76" t="s">
        <v>132</v>
      </c>
      <c r="B36" s="77" t="s">
        <v>118</v>
      </c>
      <c r="C36" s="78">
        <v>141000</v>
      </c>
      <c r="D36" s="79"/>
    </row>
    <row r="37" spans="1:6" ht="21" x14ac:dyDescent="0.25">
      <c r="A37" s="76" t="s">
        <v>134</v>
      </c>
      <c r="B37" s="80" t="s">
        <v>79</v>
      </c>
      <c r="C37" s="81">
        <v>42300</v>
      </c>
      <c r="D37" s="79"/>
      <c r="F37" s="159"/>
    </row>
    <row r="38" spans="1:6" ht="21" x14ac:dyDescent="0.25">
      <c r="A38" s="76" t="s">
        <v>158</v>
      </c>
      <c r="B38" s="77" t="s">
        <v>195</v>
      </c>
      <c r="C38" s="88">
        <v>209620</v>
      </c>
      <c r="D38" s="78"/>
      <c r="F38" s="159"/>
    </row>
    <row r="39" spans="1:6" ht="21" x14ac:dyDescent="0.25">
      <c r="A39" s="76" t="s">
        <v>132</v>
      </c>
      <c r="B39" s="77" t="s">
        <v>196</v>
      </c>
      <c r="C39" s="78">
        <v>223532.26</v>
      </c>
      <c r="D39" s="79"/>
      <c r="F39" s="159"/>
    </row>
    <row r="40" spans="1:6" ht="21" x14ac:dyDescent="0.25">
      <c r="A40" s="139" t="s">
        <v>132</v>
      </c>
      <c r="B40" s="80" t="s">
        <v>154</v>
      </c>
      <c r="C40" s="113">
        <f>168000*0.15</f>
        <v>25200</v>
      </c>
      <c r="D40" s="81"/>
      <c r="F40" s="159"/>
    </row>
    <row r="41" spans="1:6" ht="21" x14ac:dyDescent="0.25">
      <c r="A41" s="76" t="s">
        <v>134</v>
      </c>
      <c r="B41" s="77" t="s">
        <v>114</v>
      </c>
      <c r="C41" s="88">
        <v>13033.33</v>
      </c>
      <c r="D41" s="79" t="s">
        <v>133</v>
      </c>
    </row>
    <row r="42" spans="1:6" ht="21" x14ac:dyDescent="0.25">
      <c r="A42" s="76" t="s">
        <v>155</v>
      </c>
      <c r="B42" s="77" t="s">
        <v>159</v>
      </c>
      <c r="C42" s="157">
        <v>17000</v>
      </c>
      <c r="D42" s="79" t="s">
        <v>135</v>
      </c>
    </row>
    <row r="43" spans="1:6" ht="21" x14ac:dyDescent="0.25">
      <c r="A43" s="76" t="s">
        <v>155</v>
      </c>
      <c r="B43" s="77" t="s">
        <v>110</v>
      </c>
      <c r="C43" s="157">
        <v>23000</v>
      </c>
      <c r="D43" s="79" t="s">
        <v>135</v>
      </c>
    </row>
    <row r="44" spans="1:6" ht="21" x14ac:dyDescent="0.2">
      <c r="A44" s="154" t="s">
        <v>178</v>
      </c>
      <c r="B44" s="155" t="s">
        <v>21</v>
      </c>
      <c r="C44" s="156">
        <v>27000</v>
      </c>
      <c r="D44" s="154"/>
    </row>
    <row r="45" spans="1:6" ht="21" x14ac:dyDescent="0.2">
      <c r="A45" s="3" t="s">
        <v>178</v>
      </c>
      <c r="B45" s="149" t="s">
        <v>29</v>
      </c>
      <c r="C45" s="148">
        <v>14000</v>
      </c>
      <c r="D45" s="3"/>
    </row>
    <row r="46" spans="1:6" ht="21" x14ac:dyDescent="0.2">
      <c r="A46" s="3" t="s">
        <v>178</v>
      </c>
      <c r="B46" s="149" t="s">
        <v>129</v>
      </c>
      <c r="C46" s="148">
        <f>(17000/30)* 23</f>
        <v>13033.333333333332</v>
      </c>
      <c r="D46" s="150"/>
    </row>
    <row r="47" spans="1:6" ht="21" x14ac:dyDescent="0.25">
      <c r="A47" s="144"/>
      <c r="B47" s="145"/>
      <c r="C47" s="146"/>
      <c r="D47" s="147"/>
    </row>
    <row r="48" spans="1:6" ht="31" x14ac:dyDescent="0.35">
      <c r="A48" s="202" t="s">
        <v>35</v>
      </c>
      <c r="B48" s="203"/>
      <c r="C48" s="220">
        <f>SUM(C3:C29)+SUM(C34:C47)</f>
        <v>2102812.8523655916</v>
      </c>
      <c r="D48" s="221"/>
    </row>
    <row r="49" spans="1:4" ht="31" x14ac:dyDescent="0.35">
      <c r="A49" s="204" t="s">
        <v>96</v>
      </c>
      <c r="B49" s="205"/>
      <c r="C49" s="222">
        <f>SUM(C3:C29)</f>
        <v>1273685.2490322581</v>
      </c>
      <c r="D49" s="223"/>
    </row>
    <row r="50" spans="1:4" ht="32" thickBot="1" x14ac:dyDescent="0.4">
      <c r="A50" s="199" t="s">
        <v>97</v>
      </c>
      <c r="B50" s="200"/>
      <c r="C50" s="224">
        <f>SUM(C34:C47)</f>
        <v>829127.60333333327</v>
      </c>
      <c r="D50" s="225"/>
    </row>
    <row r="51" spans="1:4" ht="27" thickBot="1" x14ac:dyDescent="0.25">
      <c r="A51" s="206"/>
      <c r="B51" s="207"/>
      <c r="C51" s="207"/>
      <c r="D51" s="208"/>
    </row>
    <row r="52" spans="1:4" ht="27" thickBot="1" x14ac:dyDescent="0.25">
      <c r="A52" s="206" t="s">
        <v>198</v>
      </c>
      <c r="B52" s="207"/>
      <c r="C52" s="207"/>
      <c r="D52" s="208"/>
    </row>
    <row r="53" spans="1:4" ht="21" x14ac:dyDescent="0.25">
      <c r="A53" s="68" t="s">
        <v>134</v>
      </c>
      <c r="B53" s="71" t="s">
        <v>11</v>
      </c>
      <c r="C53" s="143">
        <v>514388</v>
      </c>
      <c r="D53" s="71" t="s">
        <v>177</v>
      </c>
    </row>
    <row r="54" spans="1:4" ht="21" x14ac:dyDescent="0.25">
      <c r="A54" s="68" t="s">
        <v>155</v>
      </c>
      <c r="B54" s="71" t="s">
        <v>109</v>
      </c>
      <c r="C54" s="143">
        <v>13548.39</v>
      </c>
      <c r="D54" s="71">
        <v>1323</v>
      </c>
    </row>
    <row r="55" spans="1:4" ht="21" x14ac:dyDescent="0.2">
      <c r="A55" s="23" t="s">
        <v>178</v>
      </c>
      <c r="B55" s="151" t="s">
        <v>182</v>
      </c>
      <c r="C55" s="152">
        <f>35000+3387.1</f>
        <v>38387.1</v>
      </c>
      <c r="D55" s="23" t="s">
        <v>180</v>
      </c>
    </row>
    <row r="56" spans="1:4" ht="44" x14ac:dyDescent="0.2">
      <c r="A56" s="23" t="s">
        <v>178</v>
      </c>
      <c r="B56" s="153" t="s">
        <v>143</v>
      </c>
      <c r="C56" s="152">
        <v>41000</v>
      </c>
      <c r="D56" s="23" t="s">
        <v>197</v>
      </c>
    </row>
    <row r="57" spans="1:4" ht="21" x14ac:dyDescent="0.25">
      <c r="A57" s="68" t="s">
        <v>155</v>
      </c>
      <c r="B57" s="69" t="s">
        <v>122</v>
      </c>
      <c r="C57" s="70">
        <v>55000</v>
      </c>
      <c r="D57" s="226">
        <v>1336</v>
      </c>
    </row>
    <row r="58" spans="1:4" ht="21" x14ac:dyDescent="0.2">
      <c r="A58" s="23" t="s">
        <v>178</v>
      </c>
      <c r="B58" s="158" t="s">
        <v>130</v>
      </c>
      <c r="C58" s="152">
        <v>204600</v>
      </c>
      <c r="D58" s="227"/>
    </row>
    <row r="59" spans="1:4" ht="21" x14ac:dyDescent="0.25">
      <c r="A59" s="68" t="s">
        <v>134</v>
      </c>
      <c r="B59" s="69" t="s">
        <v>94</v>
      </c>
      <c r="C59" s="70">
        <v>18000</v>
      </c>
      <c r="D59" s="226">
        <v>507</v>
      </c>
    </row>
    <row r="60" spans="1:4" ht="21" x14ac:dyDescent="0.25">
      <c r="A60" s="68" t="s">
        <v>155</v>
      </c>
      <c r="B60" s="69" t="s">
        <v>151</v>
      </c>
      <c r="C60" s="70">
        <v>6000</v>
      </c>
      <c r="D60" s="228"/>
    </row>
    <row r="61" spans="1:4" ht="21" x14ac:dyDescent="0.2">
      <c r="A61" s="162" t="s">
        <v>178</v>
      </c>
      <c r="B61" s="163" t="s">
        <v>156</v>
      </c>
      <c r="C61" s="164">
        <v>15000</v>
      </c>
      <c r="D61" s="228"/>
    </row>
    <row r="62" spans="1:4" ht="21" x14ac:dyDescent="0.25">
      <c r="A62" s="23" t="s">
        <v>178</v>
      </c>
      <c r="B62" s="151" t="s">
        <v>20</v>
      </c>
      <c r="C62" s="152">
        <v>30000</v>
      </c>
      <c r="D62" s="71">
        <v>1346</v>
      </c>
    </row>
    <row r="63" spans="1:4" ht="21" x14ac:dyDescent="0.25">
      <c r="A63" s="68" t="s">
        <v>132</v>
      </c>
      <c r="B63" s="69" t="s">
        <v>116</v>
      </c>
      <c r="C63" s="70">
        <v>77000</v>
      </c>
      <c r="D63" s="71">
        <v>1349</v>
      </c>
    </row>
    <row r="64" spans="1:4" ht="32" thickBot="1" x14ac:dyDescent="0.4">
      <c r="A64" s="216" t="s">
        <v>139</v>
      </c>
      <c r="B64" s="217"/>
      <c r="C64" s="218">
        <f>SUM(C53:C63)</f>
        <v>1012923.49</v>
      </c>
      <c r="D64" s="219"/>
    </row>
  </sheetData>
  <mergeCells count="14">
    <mergeCell ref="B1:D1"/>
    <mergeCell ref="A52:D52"/>
    <mergeCell ref="A64:B64"/>
    <mergeCell ref="C64:D64"/>
    <mergeCell ref="C48:D48"/>
    <mergeCell ref="C49:D49"/>
    <mergeCell ref="C50:D50"/>
    <mergeCell ref="A33:D33"/>
    <mergeCell ref="A48:B48"/>
    <mergeCell ref="A49:B49"/>
    <mergeCell ref="A50:B50"/>
    <mergeCell ref="A51:D51"/>
    <mergeCell ref="D57:D58"/>
    <mergeCell ref="D59:D61"/>
  </mergeCells>
  <phoneticPr fontId="8" type="noConversion"/>
  <pageMargins left="0.511811024" right="0.511811024" top="0.78740157499999996" bottom="0.78740157499999996" header="0.31496062000000002" footer="0.31496062000000002"/>
  <pageSetup paperSize="9" scale="5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4EBD-4785-184A-9F94-33329D79440C}">
  <sheetPr>
    <pageSetUpPr fitToPage="1"/>
  </sheetPr>
  <dimension ref="A1:I63"/>
  <sheetViews>
    <sheetView zoomScaleNormal="100" workbookViewId="0">
      <selection activeCell="D16" sqref="D16"/>
    </sheetView>
  </sheetViews>
  <sheetFormatPr baseColWidth="10" defaultColWidth="8.83203125" defaultRowHeight="16" x14ac:dyDescent="0.2"/>
  <cols>
    <col min="1" max="1" width="10.5" bestFit="1" customWidth="1"/>
    <col min="2" max="2" width="95.5" bestFit="1" customWidth="1"/>
    <col min="3" max="3" width="30.6640625" bestFit="1" customWidth="1"/>
    <col min="4" max="4" width="36.6640625" style="129" bestFit="1" customWidth="1"/>
    <col min="5" max="5" width="20.6640625" bestFit="1" customWidth="1"/>
    <col min="6" max="6" width="54" bestFit="1" customWidth="1"/>
    <col min="7" max="7" width="90.5" bestFit="1" customWidth="1"/>
    <col min="8" max="8" width="18.5" bestFit="1" customWidth="1"/>
  </cols>
  <sheetData>
    <row r="1" spans="1:4" ht="48" thickBot="1" x14ac:dyDescent="0.6">
      <c r="B1" s="213" t="s">
        <v>0</v>
      </c>
      <c r="C1" s="214"/>
      <c r="D1" s="215"/>
    </row>
    <row r="2" spans="1:4" ht="48" thickBot="1" x14ac:dyDescent="0.6">
      <c r="B2" s="2" t="s">
        <v>190</v>
      </c>
      <c r="C2" s="90" t="s">
        <v>2</v>
      </c>
      <c r="D2" s="133" t="s">
        <v>101</v>
      </c>
    </row>
    <row r="3" spans="1:4" ht="22" thickBot="1" x14ac:dyDescent="0.3">
      <c r="A3" s="101">
        <v>1</v>
      </c>
      <c r="B3" s="89" t="s">
        <v>206</v>
      </c>
      <c r="C3" s="9">
        <v>87744.45</v>
      </c>
      <c r="D3" s="127" t="s">
        <v>243</v>
      </c>
    </row>
    <row r="4" spans="1:4" ht="22" thickBot="1" x14ac:dyDescent="0.3">
      <c r="A4" s="101">
        <v>2</v>
      </c>
      <c r="B4" s="89" t="s">
        <v>148</v>
      </c>
      <c r="C4" s="9">
        <v>35000</v>
      </c>
      <c r="D4" s="127" t="s">
        <v>225</v>
      </c>
    </row>
    <row r="5" spans="1:4" ht="22" thickBot="1" x14ac:dyDescent="0.3">
      <c r="A5" s="173">
        <v>3</v>
      </c>
      <c r="B5" s="174" t="s">
        <v>149</v>
      </c>
      <c r="C5" s="175">
        <v>356345</v>
      </c>
      <c r="D5" s="176"/>
    </row>
    <row r="6" spans="1:4" ht="22" thickBot="1" x14ac:dyDescent="0.3">
      <c r="A6" s="173">
        <v>4</v>
      </c>
      <c r="B6" s="174" t="s">
        <v>183</v>
      </c>
      <c r="C6" s="175">
        <v>201095</v>
      </c>
      <c r="D6" s="176"/>
    </row>
    <row r="7" spans="1:4" ht="22" thickBot="1" x14ac:dyDescent="0.3">
      <c r="A7" s="101">
        <v>5</v>
      </c>
      <c r="B7" s="89" t="s">
        <v>150</v>
      </c>
      <c r="C7" s="9">
        <v>148362.9</v>
      </c>
      <c r="D7" s="127" t="s">
        <v>212</v>
      </c>
    </row>
    <row r="8" spans="1:4" ht="22" thickBot="1" x14ac:dyDescent="0.3">
      <c r="A8" s="173">
        <v>6</v>
      </c>
      <c r="B8" s="174" t="s">
        <v>207</v>
      </c>
      <c r="C8" s="175">
        <v>18000</v>
      </c>
      <c r="D8" s="176"/>
    </row>
    <row r="9" spans="1:4" ht="22" thickBot="1" x14ac:dyDescent="0.3">
      <c r="A9" s="101">
        <v>7</v>
      </c>
      <c r="B9" s="89" t="s">
        <v>192</v>
      </c>
      <c r="C9" s="9">
        <f>15000+2500+2500</f>
        <v>20000</v>
      </c>
      <c r="D9" s="127">
        <v>522</v>
      </c>
    </row>
    <row r="10" spans="1:4" ht="22" thickBot="1" x14ac:dyDescent="0.3">
      <c r="A10" s="101">
        <v>8</v>
      </c>
      <c r="B10" s="89" t="s">
        <v>234</v>
      </c>
      <c r="C10" s="9">
        <v>37500</v>
      </c>
      <c r="D10" s="127"/>
    </row>
    <row r="11" spans="1:4" ht="22" thickBot="1" x14ac:dyDescent="0.3">
      <c r="A11" s="101">
        <v>9</v>
      </c>
      <c r="B11" s="89" t="s">
        <v>184</v>
      </c>
      <c r="C11" s="9">
        <v>11250</v>
      </c>
      <c r="D11" s="127">
        <v>517</v>
      </c>
    </row>
    <row r="12" spans="1:4" ht="22" thickBot="1" x14ac:dyDescent="0.3">
      <c r="A12" s="101">
        <v>10</v>
      </c>
      <c r="B12" s="89" t="s">
        <v>185</v>
      </c>
      <c r="C12" s="9">
        <v>12000</v>
      </c>
      <c r="D12" s="127">
        <v>523</v>
      </c>
    </row>
    <row r="13" spans="1:4" ht="22" thickBot="1" x14ac:dyDescent="0.3">
      <c r="A13" s="101">
        <v>11</v>
      </c>
      <c r="B13" s="89" t="s">
        <v>16</v>
      </c>
      <c r="C13" s="9">
        <v>73000</v>
      </c>
      <c r="D13" s="127"/>
    </row>
    <row r="14" spans="1:4" ht="23" thickBot="1" x14ac:dyDescent="0.25">
      <c r="A14" s="101">
        <v>12</v>
      </c>
      <c r="B14" s="160" t="s">
        <v>145</v>
      </c>
      <c r="C14" s="161">
        <v>89000</v>
      </c>
      <c r="D14" s="127" t="s">
        <v>247</v>
      </c>
    </row>
    <row r="15" spans="1:4" ht="22" thickBot="1" x14ac:dyDescent="0.3">
      <c r="A15" s="173">
        <v>13</v>
      </c>
      <c r="B15" s="177" t="s">
        <v>186</v>
      </c>
      <c r="C15" s="178">
        <v>33000</v>
      </c>
      <c r="D15" s="176"/>
    </row>
    <row r="16" spans="1:4" ht="22" thickBot="1" x14ac:dyDescent="0.3">
      <c r="A16" s="101">
        <v>14</v>
      </c>
      <c r="B16" s="131" t="s">
        <v>20</v>
      </c>
      <c r="C16" s="132">
        <v>30000</v>
      </c>
      <c r="D16" s="127">
        <v>951</v>
      </c>
    </row>
    <row r="17" spans="1:4" ht="22" thickBot="1" x14ac:dyDescent="0.3">
      <c r="A17" s="101">
        <v>15</v>
      </c>
      <c r="B17" s="121" t="s">
        <v>21</v>
      </c>
      <c r="C17" s="122">
        <v>27000</v>
      </c>
      <c r="D17" s="127">
        <v>541</v>
      </c>
    </row>
    <row r="18" spans="1:4" ht="22" thickBot="1" x14ac:dyDescent="0.3">
      <c r="A18" s="101">
        <v>16</v>
      </c>
      <c r="B18" s="59" t="s">
        <v>24</v>
      </c>
      <c r="C18" s="25">
        <v>26000</v>
      </c>
      <c r="D18" s="127"/>
    </row>
    <row r="19" spans="1:4" ht="22" thickBot="1" x14ac:dyDescent="0.3">
      <c r="A19" s="101">
        <v>17</v>
      </c>
      <c r="B19" s="59" t="s">
        <v>25</v>
      </c>
      <c r="C19" s="25">
        <v>46000</v>
      </c>
      <c r="D19" s="127">
        <v>1359</v>
      </c>
    </row>
    <row r="20" spans="1:4" ht="22" thickBot="1" x14ac:dyDescent="0.3">
      <c r="A20" s="101">
        <v>18</v>
      </c>
      <c r="B20" s="59" t="s">
        <v>109</v>
      </c>
      <c r="C20" s="25">
        <v>15000</v>
      </c>
      <c r="D20" s="127">
        <v>1360</v>
      </c>
    </row>
    <row r="21" spans="1:4" ht="22" thickBot="1" x14ac:dyDescent="0.3">
      <c r="A21" s="101">
        <v>19</v>
      </c>
      <c r="B21" s="59" t="s">
        <v>170</v>
      </c>
      <c r="C21" s="25">
        <v>17000</v>
      </c>
      <c r="D21" s="127"/>
    </row>
    <row r="22" spans="1:4" ht="22" thickBot="1" x14ac:dyDescent="0.3">
      <c r="A22" s="101">
        <v>20</v>
      </c>
      <c r="B22" s="59" t="s">
        <v>187</v>
      </c>
      <c r="C22" s="25">
        <v>39000</v>
      </c>
      <c r="D22" s="127"/>
    </row>
    <row r="23" spans="1:4" ht="22" thickBot="1" x14ac:dyDescent="0.3">
      <c r="A23" s="101">
        <v>21</v>
      </c>
      <c r="B23" s="59" t="s">
        <v>126</v>
      </c>
      <c r="C23" s="25">
        <v>20000</v>
      </c>
      <c r="D23" s="127">
        <v>525</v>
      </c>
    </row>
    <row r="24" spans="1:4" ht="22" thickBot="1" x14ac:dyDescent="0.3">
      <c r="A24" s="173">
        <v>22</v>
      </c>
      <c r="B24" s="179" t="s">
        <v>146</v>
      </c>
      <c r="C24" s="180">
        <v>17000</v>
      </c>
      <c r="D24" s="176"/>
    </row>
    <row r="25" spans="1:4" ht="22" thickBot="1" x14ac:dyDescent="0.3">
      <c r="A25" s="101">
        <v>23</v>
      </c>
      <c r="B25" s="59" t="s">
        <v>208</v>
      </c>
      <c r="C25" s="25">
        <v>55000</v>
      </c>
      <c r="D25" s="127"/>
    </row>
    <row r="26" spans="1:4" ht="22" thickBot="1" x14ac:dyDescent="0.3">
      <c r="A26" s="173">
        <v>24</v>
      </c>
      <c r="B26" s="179" t="s">
        <v>209</v>
      </c>
      <c r="C26" s="180">
        <v>17000</v>
      </c>
      <c r="D26" s="176"/>
    </row>
    <row r="27" spans="1:4" ht="22" thickBot="1" x14ac:dyDescent="0.3">
      <c r="A27" s="101">
        <v>25</v>
      </c>
      <c r="B27" s="59" t="s">
        <v>188</v>
      </c>
      <c r="C27" s="25">
        <v>56000</v>
      </c>
      <c r="D27" s="127" t="s">
        <v>233</v>
      </c>
    </row>
    <row r="28" spans="1:4" ht="22" thickBot="1" x14ac:dyDescent="0.3">
      <c r="A28" s="101">
        <v>26</v>
      </c>
      <c r="B28" s="59" t="s">
        <v>189</v>
      </c>
      <c r="C28" s="25">
        <v>11500</v>
      </c>
      <c r="D28" s="127"/>
    </row>
    <row r="29" spans="1:4" ht="22" thickBot="1" x14ac:dyDescent="0.3">
      <c r="A29" s="173">
        <v>27</v>
      </c>
      <c r="B29" s="179" t="s">
        <v>210</v>
      </c>
      <c r="C29" s="180">
        <v>14258.06</v>
      </c>
      <c r="D29" s="176"/>
    </row>
    <row r="30" spans="1:4" ht="22" thickBot="1" x14ac:dyDescent="0.3">
      <c r="A30" s="101">
        <v>28</v>
      </c>
      <c r="B30" s="59" t="s">
        <v>193</v>
      </c>
      <c r="C30" s="25">
        <f>25161.29/2</f>
        <v>12580.645</v>
      </c>
      <c r="D30" s="127">
        <v>1370</v>
      </c>
    </row>
    <row r="31" spans="1:4" ht="22" thickBot="1" x14ac:dyDescent="0.3">
      <c r="A31" s="173">
        <v>29</v>
      </c>
      <c r="B31" s="179" t="s">
        <v>194</v>
      </c>
      <c r="C31" s="180">
        <v>52645.16</v>
      </c>
      <c r="D31" s="176"/>
    </row>
    <row r="32" spans="1:4" ht="22" thickBot="1" x14ac:dyDescent="0.3">
      <c r="A32" s="173">
        <v>30</v>
      </c>
      <c r="B32" s="179" t="s">
        <v>200</v>
      </c>
      <c r="C32" s="180">
        <v>36677.42</v>
      </c>
      <c r="D32" s="176"/>
    </row>
    <row r="33" spans="1:9" ht="22" thickBot="1" x14ac:dyDescent="0.3">
      <c r="B33" s="87"/>
      <c r="C33" s="181"/>
      <c r="D33" s="182"/>
    </row>
    <row r="34" spans="1:9" ht="32" thickBot="1" x14ac:dyDescent="0.4">
      <c r="B34" s="21" t="s">
        <v>35</v>
      </c>
      <c r="C34" s="231">
        <f>SUM(C3:C33)</f>
        <v>1614958.635</v>
      </c>
      <c r="D34" s="232"/>
    </row>
    <row r="35" spans="1:9" ht="17" thickBot="1" x14ac:dyDescent="0.25"/>
    <row r="36" spans="1:9" ht="27" thickBot="1" x14ac:dyDescent="0.25">
      <c r="A36" s="206" t="s">
        <v>131</v>
      </c>
      <c r="B36" s="207"/>
      <c r="C36" s="207"/>
      <c r="D36" s="208"/>
      <c r="F36" s="206" t="s">
        <v>131</v>
      </c>
      <c r="G36" s="207"/>
      <c r="H36" s="207"/>
      <c r="I36" s="208"/>
    </row>
    <row r="37" spans="1:9" ht="21" x14ac:dyDescent="0.25">
      <c r="A37" s="139" t="s">
        <v>132</v>
      </c>
      <c r="B37" s="80" t="s">
        <v>245</v>
      </c>
      <c r="C37" s="81">
        <v>25000</v>
      </c>
      <c r="D37" s="114" t="s">
        <v>235</v>
      </c>
      <c r="F37" s="68" t="s">
        <v>132</v>
      </c>
      <c r="G37" s="69" t="s">
        <v>203</v>
      </c>
      <c r="H37" s="70">
        <f>76525.68-25859</f>
        <v>50666.679999999993</v>
      </c>
      <c r="I37" s="71" t="s">
        <v>202</v>
      </c>
    </row>
    <row r="38" spans="1:9" ht="21" x14ac:dyDescent="0.25">
      <c r="A38" s="76" t="s">
        <v>158</v>
      </c>
      <c r="B38" s="77" t="s">
        <v>195</v>
      </c>
      <c r="C38" s="88">
        <v>209620</v>
      </c>
      <c r="D38" s="78"/>
      <c r="F38" s="76" t="s">
        <v>132</v>
      </c>
      <c r="G38" s="77" t="s">
        <v>117</v>
      </c>
      <c r="H38" s="78">
        <v>29742</v>
      </c>
      <c r="I38" s="79"/>
    </row>
    <row r="39" spans="1:9" ht="21" x14ac:dyDescent="0.25">
      <c r="A39" s="76" t="s">
        <v>132</v>
      </c>
      <c r="B39" s="77" t="s">
        <v>196</v>
      </c>
      <c r="C39" s="78">
        <v>223532.26</v>
      </c>
      <c r="D39" s="79"/>
      <c r="F39" s="76" t="s">
        <v>132</v>
      </c>
      <c r="G39" s="77" t="s">
        <v>118</v>
      </c>
      <c r="H39" s="78">
        <v>141000</v>
      </c>
      <c r="I39" s="79"/>
    </row>
    <row r="40" spans="1:9" ht="21" x14ac:dyDescent="0.25">
      <c r="A40" s="139" t="s">
        <v>132</v>
      </c>
      <c r="B40" s="80" t="s">
        <v>154</v>
      </c>
      <c r="C40" s="113">
        <f>168000*0.15</f>
        <v>25200</v>
      </c>
      <c r="D40" s="81"/>
      <c r="F40" s="76" t="s">
        <v>134</v>
      </c>
      <c r="G40" s="80" t="s">
        <v>79</v>
      </c>
      <c r="H40" s="81">
        <v>42300</v>
      </c>
      <c r="I40" s="79"/>
    </row>
    <row r="41" spans="1:9" ht="21" x14ac:dyDescent="0.25">
      <c r="A41" s="76" t="s">
        <v>178</v>
      </c>
      <c r="B41" s="77" t="s">
        <v>110</v>
      </c>
      <c r="C41" s="157">
        <v>23000</v>
      </c>
      <c r="D41" s="79" t="s">
        <v>135</v>
      </c>
      <c r="F41" s="76" t="s">
        <v>158</v>
      </c>
      <c r="G41" s="77" t="s">
        <v>195</v>
      </c>
      <c r="H41" s="88">
        <v>209620</v>
      </c>
      <c r="I41" s="78"/>
    </row>
    <row r="42" spans="1:9" ht="21" x14ac:dyDescent="0.25">
      <c r="A42" s="3" t="s">
        <v>178</v>
      </c>
      <c r="B42" s="149" t="s">
        <v>29</v>
      </c>
      <c r="C42" s="148">
        <v>14000</v>
      </c>
      <c r="D42" s="3"/>
      <c r="F42" s="76" t="s">
        <v>132</v>
      </c>
      <c r="G42" s="77" t="s">
        <v>196</v>
      </c>
      <c r="H42" s="78">
        <v>223532.26</v>
      </c>
      <c r="I42" s="79"/>
    </row>
    <row r="43" spans="1:9" ht="21" x14ac:dyDescent="0.25">
      <c r="A43" s="76" t="s">
        <v>215</v>
      </c>
      <c r="B43" s="77" t="s">
        <v>147</v>
      </c>
      <c r="C43" s="88">
        <v>36403</v>
      </c>
      <c r="D43" s="78"/>
      <c r="F43" s="139" t="s">
        <v>132</v>
      </c>
      <c r="G43" s="80" t="s">
        <v>154</v>
      </c>
      <c r="H43" s="113">
        <f>168000*0.15</f>
        <v>25200</v>
      </c>
      <c r="I43" s="81"/>
    </row>
    <row r="44" spans="1:9" ht="21" x14ac:dyDescent="0.25">
      <c r="A44" s="139" t="s">
        <v>215</v>
      </c>
      <c r="B44" s="80" t="s">
        <v>163</v>
      </c>
      <c r="C44" s="113">
        <f>(18/31)*23000</f>
        <v>13354.83870967742</v>
      </c>
      <c r="D44" s="81"/>
      <c r="F44" s="76" t="s">
        <v>134</v>
      </c>
      <c r="G44" s="77" t="s">
        <v>114</v>
      </c>
      <c r="H44" s="88">
        <v>13033.33</v>
      </c>
      <c r="I44" s="79" t="s">
        <v>133</v>
      </c>
    </row>
    <row r="45" spans="1:9" ht="21" x14ac:dyDescent="0.25">
      <c r="A45" s="76" t="s">
        <v>215</v>
      </c>
      <c r="B45" s="77" t="s">
        <v>146</v>
      </c>
      <c r="C45" s="157">
        <v>17000</v>
      </c>
      <c r="D45" s="79"/>
      <c r="F45" s="76" t="s">
        <v>155</v>
      </c>
      <c r="G45" s="77" t="s">
        <v>159</v>
      </c>
      <c r="H45" s="157">
        <v>17000</v>
      </c>
      <c r="I45" s="79" t="s">
        <v>135</v>
      </c>
    </row>
    <row r="46" spans="1:9" ht="21" x14ac:dyDescent="0.25">
      <c r="A46" s="144"/>
      <c r="B46" s="145"/>
      <c r="C46" s="146"/>
      <c r="D46" s="147"/>
      <c r="F46" s="76" t="s">
        <v>155</v>
      </c>
      <c r="G46" s="77" t="s">
        <v>110</v>
      </c>
      <c r="H46" s="157">
        <v>23000</v>
      </c>
      <c r="I46" s="79" t="s">
        <v>135</v>
      </c>
    </row>
    <row r="47" spans="1:9" ht="31" x14ac:dyDescent="0.35">
      <c r="A47" s="202" t="s">
        <v>35</v>
      </c>
      <c r="B47" s="203"/>
      <c r="C47" s="220">
        <f>SUM(C3:C32)+SUM(C38:C46)</f>
        <v>2177068.7337096776</v>
      </c>
      <c r="D47" s="221"/>
      <c r="F47" s="154" t="s">
        <v>178</v>
      </c>
      <c r="G47" s="155" t="s">
        <v>21</v>
      </c>
      <c r="H47" s="156">
        <v>27000</v>
      </c>
      <c r="I47" s="154"/>
    </row>
    <row r="48" spans="1:9" ht="31" x14ac:dyDescent="0.35">
      <c r="A48" s="204" t="s">
        <v>96</v>
      </c>
      <c r="B48" s="205"/>
      <c r="C48" s="222">
        <f>SUM(C3:C32)</f>
        <v>1614958.635</v>
      </c>
      <c r="D48" s="223"/>
      <c r="F48" s="3" t="s">
        <v>178</v>
      </c>
      <c r="G48" s="149" t="s">
        <v>29</v>
      </c>
      <c r="H48" s="148">
        <v>14000</v>
      </c>
      <c r="I48" s="3"/>
    </row>
    <row r="49" spans="1:9" ht="32" thickBot="1" x14ac:dyDescent="0.4">
      <c r="A49" s="229" t="s">
        <v>97</v>
      </c>
      <c r="B49" s="230"/>
      <c r="C49" s="224">
        <f>SUM(C38:C46)</f>
        <v>562110.09870967746</v>
      </c>
      <c r="D49" s="225"/>
      <c r="F49" s="3" t="s">
        <v>178</v>
      </c>
      <c r="G49" s="149" t="s">
        <v>129</v>
      </c>
      <c r="H49" s="148">
        <f>(17000/30)* 23</f>
        <v>13033.333333333332</v>
      </c>
      <c r="I49" s="150"/>
    </row>
    <row r="50" spans="1:9" ht="27" thickBot="1" x14ac:dyDescent="0.3">
      <c r="A50" s="206"/>
      <c r="B50" s="207"/>
      <c r="C50" s="207"/>
      <c r="D50" s="208"/>
      <c r="F50" s="76" t="s">
        <v>215</v>
      </c>
      <c r="G50" s="77" t="s">
        <v>148</v>
      </c>
      <c r="H50" s="78">
        <v>9333</v>
      </c>
      <c r="I50" s="79" t="s">
        <v>199</v>
      </c>
    </row>
    <row r="51" spans="1:9" ht="27" thickBot="1" x14ac:dyDescent="0.3">
      <c r="A51" s="206" t="s">
        <v>198</v>
      </c>
      <c r="B51" s="207"/>
      <c r="C51" s="207"/>
      <c r="D51" s="208"/>
      <c r="F51" s="76" t="s">
        <v>215</v>
      </c>
      <c r="G51" s="77" t="s">
        <v>179</v>
      </c>
      <c r="H51" s="78">
        <v>50677.42</v>
      </c>
      <c r="I51" s="79"/>
    </row>
    <row r="52" spans="1:9" ht="21" x14ac:dyDescent="0.25">
      <c r="A52" s="68" t="s">
        <v>215</v>
      </c>
      <c r="B52" s="69" t="s">
        <v>148</v>
      </c>
      <c r="C52" s="70">
        <v>9333</v>
      </c>
      <c r="D52" s="71" t="s">
        <v>223</v>
      </c>
      <c r="F52" s="76" t="s">
        <v>215</v>
      </c>
      <c r="G52" s="80" t="s">
        <v>16</v>
      </c>
      <c r="H52" s="81">
        <v>73000</v>
      </c>
      <c r="I52" s="79"/>
    </row>
    <row r="53" spans="1:9" ht="21" x14ac:dyDescent="0.25">
      <c r="A53" s="68" t="s">
        <v>215</v>
      </c>
      <c r="B53" s="69" t="s">
        <v>167</v>
      </c>
      <c r="C53" s="138">
        <v>45935.48</v>
      </c>
      <c r="D53" s="71" t="s">
        <v>224</v>
      </c>
      <c r="F53" s="76" t="s">
        <v>215</v>
      </c>
      <c r="G53" s="77" t="s">
        <v>147</v>
      </c>
      <c r="H53" s="88">
        <v>36403</v>
      </c>
      <c r="I53" s="78"/>
    </row>
    <row r="54" spans="1:9" ht="21" x14ac:dyDescent="0.25">
      <c r="A54" s="68" t="s">
        <v>132</v>
      </c>
      <c r="B54" s="69" t="s">
        <v>117</v>
      </c>
      <c r="C54" s="70">
        <v>29742</v>
      </c>
      <c r="D54" s="71" t="s">
        <v>249</v>
      </c>
      <c r="F54" s="76" t="s">
        <v>215</v>
      </c>
      <c r="G54" s="77" t="s">
        <v>24</v>
      </c>
      <c r="H54" s="78">
        <v>26000</v>
      </c>
      <c r="I54" s="79"/>
    </row>
    <row r="55" spans="1:9" ht="21" x14ac:dyDescent="0.25">
      <c r="A55" s="68" t="s">
        <v>132</v>
      </c>
      <c r="B55" s="69" t="s">
        <v>118</v>
      </c>
      <c r="C55" s="70">
        <v>141000</v>
      </c>
      <c r="D55" s="71" t="s">
        <v>249</v>
      </c>
      <c r="F55" s="139" t="s">
        <v>215</v>
      </c>
      <c r="G55" s="80" t="s">
        <v>163</v>
      </c>
      <c r="H55" s="113">
        <f>(18/31)*23000</f>
        <v>13354.83870967742</v>
      </c>
      <c r="I55" s="81"/>
    </row>
    <row r="56" spans="1:9" ht="21" x14ac:dyDescent="0.25">
      <c r="A56" s="68" t="s">
        <v>134</v>
      </c>
      <c r="B56" s="69" t="s">
        <v>79</v>
      </c>
      <c r="C56" s="70">
        <v>42300</v>
      </c>
      <c r="D56" s="71" t="s">
        <v>249</v>
      </c>
      <c r="F56" s="76" t="s">
        <v>215</v>
      </c>
      <c r="G56" s="77" t="s">
        <v>170</v>
      </c>
      <c r="H56" s="88">
        <v>17000</v>
      </c>
      <c r="I56" s="79"/>
    </row>
    <row r="57" spans="1:9" ht="21" x14ac:dyDescent="0.25">
      <c r="A57" s="68" t="s">
        <v>215</v>
      </c>
      <c r="B57" s="69" t="s">
        <v>179</v>
      </c>
      <c r="C57" s="70">
        <v>50677.42</v>
      </c>
      <c r="D57" s="71" t="s">
        <v>249</v>
      </c>
      <c r="F57" s="76" t="s">
        <v>215</v>
      </c>
      <c r="G57" s="77" t="s">
        <v>171</v>
      </c>
      <c r="H57" s="157">
        <v>10306.450000000001</v>
      </c>
      <c r="I57" s="79"/>
    </row>
    <row r="58" spans="1:9" ht="22" thickBot="1" x14ac:dyDescent="0.3">
      <c r="A58" s="68"/>
      <c r="B58" s="69"/>
      <c r="C58" s="70"/>
      <c r="D58" s="71"/>
      <c r="F58" s="76" t="s">
        <v>215</v>
      </c>
      <c r="G58" s="77" t="s">
        <v>146</v>
      </c>
      <c r="H58" s="157">
        <v>17000</v>
      </c>
      <c r="I58" s="79"/>
    </row>
    <row r="59" spans="1:9" ht="32" thickBot="1" x14ac:dyDescent="0.4">
      <c r="A59" s="209" t="s">
        <v>139</v>
      </c>
      <c r="B59" s="210"/>
      <c r="C59" s="211">
        <f>SUM(C52:C58)</f>
        <v>318987.89999999997</v>
      </c>
      <c r="D59" s="212"/>
      <c r="F59" s="76" t="s">
        <v>215</v>
      </c>
      <c r="G59" s="77" t="s">
        <v>168</v>
      </c>
      <c r="H59" s="78">
        <v>55000</v>
      </c>
      <c r="I59" s="79"/>
    </row>
    <row r="60" spans="1:9" ht="21" x14ac:dyDescent="0.25">
      <c r="F60" s="139" t="s">
        <v>215</v>
      </c>
      <c r="G60" s="80" t="s">
        <v>164</v>
      </c>
      <c r="H60" s="113">
        <f>(17000/31)*12</f>
        <v>6580.645161290322</v>
      </c>
      <c r="I60" s="81"/>
    </row>
    <row r="61" spans="1:9" ht="21" x14ac:dyDescent="0.25">
      <c r="F61" s="76" t="s">
        <v>215</v>
      </c>
      <c r="G61" s="77" t="s">
        <v>167</v>
      </c>
      <c r="H61" s="88">
        <v>45935.48</v>
      </c>
      <c r="I61" s="79"/>
    </row>
    <row r="62" spans="1:9" ht="21" x14ac:dyDescent="0.25">
      <c r="F62" s="76" t="s">
        <v>215</v>
      </c>
      <c r="G62" s="77" t="s">
        <v>169</v>
      </c>
      <c r="H62" s="157">
        <f>(15000/30)*9 + 1000</f>
        <v>5500</v>
      </c>
      <c r="I62" s="79"/>
    </row>
    <row r="63" spans="1:9" ht="21" x14ac:dyDescent="0.25">
      <c r="F63" s="144"/>
      <c r="G63" s="145"/>
      <c r="H63" s="146"/>
      <c r="I63" s="147"/>
    </row>
  </sheetData>
  <mergeCells count="14">
    <mergeCell ref="A59:B59"/>
    <mergeCell ref="C59:D59"/>
    <mergeCell ref="B1:D1"/>
    <mergeCell ref="A36:D36"/>
    <mergeCell ref="A47:B47"/>
    <mergeCell ref="C47:D47"/>
    <mergeCell ref="A48:B48"/>
    <mergeCell ref="C48:D48"/>
    <mergeCell ref="C34:D34"/>
    <mergeCell ref="F36:I36"/>
    <mergeCell ref="A49:B49"/>
    <mergeCell ref="C49:D49"/>
    <mergeCell ref="A50:D50"/>
    <mergeCell ref="A51:D51"/>
  </mergeCells>
  <phoneticPr fontId="8" type="noConversion"/>
  <pageMargins left="0.511811024" right="0.511811024" top="0.78740157499999996" bottom="0.78740157499999996" header="0.31496062000000002" footer="0.31496062000000002"/>
  <pageSetup paperSize="9" scale="46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CD06-CAEE-EA41-9953-9851ABCA2E52}">
  <dimension ref="A1:F77"/>
  <sheetViews>
    <sheetView tabSelected="1" topLeftCell="A7" zoomScaleNormal="100" workbookViewId="0">
      <selection activeCell="D19" sqref="D19"/>
    </sheetView>
  </sheetViews>
  <sheetFormatPr baseColWidth="10" defaultColWidth="8.83203125" defaultRowHeight="16" x14ac:dyDescent="0.2"/>
  <cols>
    <col min="1" max="1" width="10.5" bestFit="1" customWidth="1"/>
    <col min="2" max="2" width="90.5" bestFit="1" customWidth="1"/>
    <col min="3" max="3" width="30.6640625" bestFit="1" customWidth="1"/>
    <col min="4" max="4" width="36.6640625" style="129" bestFit="1" customWidth="1"/>
    <col min="5" max="5" width="20.6640625" bestFit="1" customWidth="1"/>
    <col min="6" max="6" width="54" bestFit="1" customWidth="1"/>
  </cols>
  <sheetData>
    <row r="1" spans="1:4" ht="48" thickBot="1" x14ac:dyDescent="0.6">
      <c r="B1" s="213" t="s">
        <v>0</v>
      </c>
      <c r="C1" s="214"/>
      <c r="D1" s="215"/>
    </row>
    <row r="2" spans="1:4" ht="48" thickBot="1" x14ac:dyDescent="0.6">
      <c r="B2" s="2" t="s">
        <v>221</v>
      </c>
      <c r="C2" s="90" t="s">
        <v>2</v>
      </c>
      <c r="D2" s="133" t="s">
        <v>101</v>
      </c>
    </row>
    <row r="3" spans="1:4" ht="22" thickBot="1" x14ac:dyDescent="0.3">
      <c r="A3" s="172">
        <v>1</v>
      </c>
      <c r="B3" s="40" t="s">
        <v>216</v>
      </c>
      <c r="C3" s="5">
        <v>153466.67000000001</v>
      </c>
      <c r="D3" s="134"/>
    </row>
    <row r="4" spans="1:4" ht="22" thickBot="1" x14ac:dyDescent="0.3">
      <c r="A4" s="101">
        <v>2</v>
      </c>
      <c r="B4" s="89" t="s">
        <v>226</v>
      </c>
      <c r="C4" s="9">
        <v>57500</v>
      </c>
      <c r="D4" s="127" t="s">
        <v>246</v>
      </c>
    </row>
    <row r="5" spans="1:4" ht="22" thickBot="1" x14ac:dyDescent="0.3">
      <c r="A5" s="101">
        <v>3</v>
      </c>
      <c r="B5" s="89" t="s">
        <v>229</v>
      </c>
      <c r="C5" s="9">
        <v>20000</v>
      </c>
      <c r="D5" s="127">
        <v>1387</v>
      </c>
    </row>
    <row r="6" spans="1:4" ht="22" thickBot="1" x14ac:dyDescent="0.3">
      <c r="A6" s="172">
        <v>4</v>
      </c>
      <c r="B6" s="40" t="s">
        <v>227</v>
      </c>
      <c r="C6" s="5">
        <v>126533.33</v>
      </c>
      <c r="D6" s="134"/>
    </row>
    <row r="7" spans="1:4" ht="22" thickBot="1" x14ac:dyDescent="0.3">
      <c r="A7" s="172">
        <v>5</v>
      </c>
      <c r="B7" s="40" t="s">
        <v>228</v>
      </c>
      <c r="C7" s="5">
        <v>138500</v>
      </c>
      <c r="D7" s="134"/>
    </row>
    <row r="8" spans="1:4" ht="22" thickBot="1" x14ac:dyDescent="0.3">
      <c r="A8" s="172">
        <v>6</v>
      </c>
      <c r="B8" s="40" t="s">
        <v>230</v>
      </c>
      <c r="C8" s="5">
        <v>70033.33</v>
      </c>
      <c r="D8" s="134"/>
    </row>
    <row r="9" spans="1:4" ht="22" thickBot="1" x14ac:dyDescent="0.3">
      <c r="A9" s="101">
        <v>7</v>
      </c>
      <c r="B9" s="89" t="s">
        <v>150</v>
      </c>
      <c r="C9" s="9">
        <v>180753.33</v>
      </c>
      <c r="D9" s="127" t="s">
        <v>244</v>
      </c>
    </row>
    <row r="10" spans="1:4" ht="22" thickBot="1" x14ac:dyDescent="0.3">
      <c r="A10" s="172">
        <v>8</v>
      </c>
      <c r="B10" s="40" t="s">
        <v>207</v>
      </c>
      <c r="C10" s="5">
        <v>18000</v>
      </c>
      <c r="D10" s="134"/>
    </row>
    <row r="11" spans="1:4" ht="22" thickBot="1" x14ac:dyDescent="0.3">
      <c r="A11" s="172">
        <v>9</v>
      </c>
      <c r="B11" s="40" t="s">
        <v>231</v>
      </c>
      <c r="C11" s="5">
        <v>140733.32999999999</v>
      </c>
      <c r="D11" s="134"/>
    </row>
    <row r="12" spans="1:4" ht="22" thickBot="1" x14ac:dyDescent="0.3">
      <c r="A12" s="183">
        <v>10</v>
      </c>
      <c r="B12" s="184" t="s">
        <v>9</v>
      </c>
      <c r="C12" s="185">
        <v>37500</v>
      </c>
      <c r="D12" s="186"/>
    </row>
    <row r="13" spans="1:4" ht="22" thickBot="1" x14ac:dyDescent="0.3">
      <c r="A13" s="172">
        <v>11</v>
      </c>
      <c r="B13" s="89" t="s">
        <v>251</v>
      </c>
      <c r="C13" s="9">
        <v>11250</v>
      </c>
      <c r="D13" s="127">
        <v>531</v>
      </c>
    </row>
    <row r="14" spans="1:4" ht="22" thickBot="1" x14ac:dyDescent="0.3">
      <c r="A14" s="172">
        <v>12</v>
      </c>
      <c r="B14" s="89" t="s">
        <v>252</v>
      </c>
      <c r="C14" s="9">
        <f>11250+4266.67</f>
        <v>15516.67</v>
      </c>
      <c r="D14" s="127" t="s">
        <v>253</v>
      </c>
    </row>
    <row r="15" spans="1:4" ht="22" thickBot="1" x14ac:dyDescent="0.3">
      <c r="A15" s="183">
        <v>13</v>
      </c>
      <c r="B15" s="184" t="s">
        <v>16</v>
      </c>
      <c r="C15" s="185">
        <v>33000</v>
      </c>
      <c r="D15" s="186"/>
    </row>
    <row r="16" spans="1:4" ht="23" thickBot="1" x14ac:dyDescent="0.25">
      <c r="A16" s="172">
        <v>14</v>
      </c>
      <c r="B16" s="124" t="s">
        <v>145</v>
      </c>
      <c r="C16" s="125">
        <v>75350</v>
      </c>
      <c r="D16" s="134"/>
    </row>
    <row r="17" spans="1:6" ht="22" thickBot="1" x14ac:dyDescent="0.3">
      <c r="A17" s="172">
        <v>15</v>
      </c>
      <c r="B17" s="86" t="s">
        <v>186</v>
      </c>
      <c r="C17" s="91">
        <v>33000</v>
      </c>
      <c r="D17" s="134"/>
    </row>
    <row r="18" spans="1:6" ht="22" thickBot="1" x14ac:dyDescent="0.3">
      <c r="A18" s="172">
        <v>16</v>
      </c>
      <c r="B18" s="86" t="s">
        <v>236</v>
      </c>
      <c r="C18" s="91">
        <v>7300</v>
      </c>
      <c r="D18" s="134"/>
    </row>
    <row r="19" spans="1:6" ht="22" thickBot="1" x14ac:dyDescent="0.3">
      <c r="A19" s="101">
        <v>17</v>
      </c>
      <c r="B19" s="131" t="s">
        <v>20</v>
      </c>
      <c r="C19" s="132">
        <v>30000</v>
      </c>
      <c r="D19" s="127">
        <v>959</v>
      </c>
    </row>
    <row r="20" spans="1:6" ht="22" thickBot="1" x14ac:dyDescent="0.3">
      <c r="A20" s="101">
        <v>18</v>
      </c>
      <c r="B20" s="121" t="s">
        <v>21</v>
      </c>
      <c r="C20" s="122">
        <v>27000</v>
      </c>
      <c r="D20" s="127">
        <v>541</v>
      </c>
    </row>
    <row r="21" spans="1:6" ht="22" thickBot="1" x14ac:dyDescent="0.3">
      <c r="A21" s="183">
        <v>19</v>
      </c>
      <c r="B21" s="187" t="s">
        <v>24</v>
      </c>
      <c r="C21" s="188">
        <v>26000</v>
      </c>
      <c r="D21" s="186"/>
    </row>
    <row r="22" spans="1:6" ht="22" thickBot="1" x14ac:dyDescent="0.3">
      <c r="A22" s="101">
        <v>20</v>
      </c>
      <c r="B22" s="59" t="s">
        <v>25</v>
      </c>
      <c r="C22" s="25">
        <v>46000</v>
      </c>
      <c r="D22" s="127">
        <v>1388</v>
      </c>
    </row>
    <row r="23" spans="1:6" ht="22" thickBot="1" x14ac:dyDescent="0.3">
      <c r="A23" s="101">
        <v>21</v>
      </c>
      <c r="B23" s="59" t="s">
        <v>109</v>
      </c>
      <c r="C23" s="25">
        <v>15000</v>
      </c>
      <c r="D23" s="127">
        <v>1389</v>
      </c>
    </row>
    <row r="24" spans="1:6" ht="22" thickBot="1" x14ac:dyDescent="0.3">
      <c r="A24" s="172">
        <v>22</v>
      </c>
      <c r="B24" s="87" t="s">
        <v>232</v>
      </c>
      <c r="C24" s="93">
        <v>33600</v>
      </c>
      <c r="D24" s="134"/>
    </row>
    <row r="25" spans="1:6" ht="22" thickBot="1" x14ac:dyDescent="0.3">
      <c r="A25" s="172">
        <v>23</v>
      </c>
      <c r="B25" s="87" t="s">
        <v>170</v>
      </c>
      <c r="C25" s="93">
        <v>17000</v>
      </c>
      <c r="D25" s="134"/>
    </row>
    <row r="26" spans="1:6" ht="22" thickBot="1" x14ac:dyDescent="0.3">
      <c r="A26" s="183">
        <v>24</v>
      </c>
      <c r="B26" s="187" t="s">
        <v>187</v>
      </c>
      <c r="C26" s="188">
        <v>39000</v>
      </c>
      <c r="D26" s="186"/>
    </row>
    <row r="27" spans="1:6" ht="22" thickBot="1" x14ac:dyDescent="0.3">
      <c r="A27" s="172">
        <v>25</v>
      </c>
      <c r="B27" s="87" t="s">
        <v>126</v>
      </c>
      <c r="C27" s="93">
        <v>20000</v>
      </c>
      <c r="D27" s="134"/>
    </row>
    <row r="28" spans="1:6" ht="22" thickBot="1" x14ac:dyDescent="0.3">
      <c r="A28" s="183">
        <v>26</v>
      </c>
      <c r="B28" s="187" t="s">
        <v>146</v>
      </c>
      <c r="C28" s="188">
        <v>8500</v>
      </c>
      <c r="D28" s="186"/>
    </row>
    <row r="29" spans="1:6" ht="22" thickBot="1" x14ac:dyDescent="0.3">
      <c r="A29" s="183">
        <v>27</v>
      </c>
      <c r="B29" s="187" t="s">
        <v>208</v>
      </c>
      <c r="C29" s="188">
        <v>55000</v>
      </c>
      <c r="D29" s="186"/>
    </row>
    <row r="30" spans="1:6" ht="22" thickBot="1" x14ac:dyDescent="0.3">
      <c r="A30" s="183">
        <v>28</v>
      </c>
      <c r="B30" s="187" t="s">
        <v>209</v>
      </c>
      <c r="C30" s="188">
        <v>17000</v>
      </c>
      <c r="D30" s="186"/>
    </row>
    <row r="31" spans="1:6" ht="22" thickBot="1" x14ac:dyDescent="0.3">
      <c r="A31" s="101">
        <v>29</v>
      </c>
      <c r="B31" s="59" t="s">
        <v>188</v>
      </c>
      <c r="C31" s="25">
        <v>30613.33</v>
      </c>
      <c r="D31" s="127">
        <v>1390</v>
      </c>
    </row>
    <row r="32" spans="1:6" ht="22" thickBot="1" x14ac:dyDescent="0.3">
      <c r="A32" s="172">
        <v>30</v>
      </c>
      <c r="B32" s="87" t="s">
        <v>241</v>
      </c>
      <c r="C32" s="93">
        <v>2193.9499999999998</v>
      </c>
      <c r="D32" s="134"/>
      <c r="F32" s="166"/>
    </row>
    <row r="33" spans="1:6" ht="22" thickBot="1" x14ac:dyDescent="0.3">
      <c r="A33" s="172">
        <v>31</v>
      </c>
      <c r="B33" s="87" t="s">
        <v>220</v>
      </c>
      <c r="C33" s="93">
        <v>29000</v>
      </c>
      <c r="D33" s="134"/>
      <c r="F33" s="166"/>
    </row>
    <row r="34" spans="1:6" ht="22" thickBot="1" x14ac:dyDescent="0.3">
      <c r="A34" s="172">
        <v>32</v>
      </c>
      <c r="B34" s="87" t="s">
        <v>218</v>
      </c>
      <c r="C34" s="93">
        <f>29000+39000</f>
        <v>68000</v>
      </c>
      <c r="D34" s="134"/>
    </row>
    <row r="35" spans="1:6" ht="22" thickBot="1" x14ac:dyDescent="0.3">
      <c r="A35" s="183">
        <v>33</v>
      </c>
      <c r="B35" s="187" t="s">
        <v>219</v>
      </c>
      <c r="C35" s="188">
        <v>40000</v>
      </c>
      <c r="D35" s="186"/>
    </row>
    <row r="36" spans="1:6" ht="22" thickBot="1" x14ac:dyDescent="0.3">
      <c r="A36" s="183">
        <v>34</v>
      </c>
      <c r="B36" s="187" t="s">
        <v>222</v>
      </c>
      <c r="C36" s="188">
        <v>50000</v>
      </c>
      <c r="D36" s="186"/>
    </row>
    <row r="37" spans="1:6" ht="22" thickBot="1" x14ac:dyDescent="0.3">
      <c r="A37" s="171"/>
      <c r="B37" s="87"/>
      <c r="C37" s="94"/>
      <c r="D37" s="134"/>
    </row>
    <row r="38" spans="1:6" ht="32" thickBot="1" x14ac:dyDescent="0.4">
      <c r="B38" s="21" t="s">
        <v>35</v>
      </c>
      <c r="C38" s="22">
        <f>SUM(C3:C37)</f>
        <v>1672343.94</v>
      </c>
      <c r="D38" s="128"/>
    </row>
    <row r="39" spans="1:6" ht="17" thickBot="1" x14ac:dyDescent="0.25"/>
    <row r="40" spans="1:6" ht="27" thickBot="1" x14ac:dyDescent="0.25">
      <c r="A40" s="206" t="s">
        <v>131</v>
      </c>
      <c r="B40" s="207"/>
      <c r="C40" s="207"/>
      <c r="D40" s="208"/>
    </row>
    <row r="41" spans="1:6" ht="21" x14ac:dyDescent="0.25">
      <c r="A41" s="76" t="s">
        <v>158</v>
      </c>
      <c r="B41" s="77" t="s">
        <v>195</v>
      </c>
      <c r="C41" s="88">
        <v>209620</v>
      </c>
      <c r="D41" s="78"/>
    </row>
    <row r="42" spans="1:6" ht="21" x14ac:dyDescent="0.25">
      <c r="A42" s="76" t="s">
        <v>132</v>
      </c>
      <c r="B42" s="77" t="s">
        <v>196</v>
      </c>
      <c r="C42" s="78">
        <v>223532.26</v>
      </c>
      <c r="D42" s="79"/>
    </row>
    <row r="43" spans="1:6" ht="21" x14ac:dyDescent="0.25">
      <c r="A43" s="139" t="s">
        <v>132</v>
      </c>
      <c r="B43" s="80" t="s">
        <v>154</v>
      </c>
      <c r="C43" s="113">
        <f>168000*0.15</f>
        <v>25200</v>
      </c>
      <c r="D43" s="81"/>
    </row>
    <row r="44" spans="1:6" ht="21" x14ac:dyDescent="0.25">
      <c r="A44" s="76" t="s">
        <v>178</v>
      </c>
      <c r="B44" s="77" t="s">
        <v>110</v>
      </c>
      <c r="C44" s="157">
        <v>23000</v>
      </c>
      <c r="D44" s="79" t="s">
        <v>135</v>
      </c>
    </row>
    <row r="45" spans="1:6" ht="21" x14ac:dyDescent="0.2">
      <c r="A45" s="3" t="s">
        <v>178</v>
      </c>
      <c r="B45" s="149" t="s">
        <v>29</v>
      </c>
      <c r="C45" s="148">
        <v>14000</v>
      </c>
      <c r="D45" s="3"/>
    </row>
    <row r="46" spans="1:6" ht="21" x14ac:dyDescent="0.25">
      <c r="A46" s="76" t="s">
        <v>215</v>
      </c>
      <c r="B46" s="77" t="s">
        <v>147</v>
      </c>
      <c r="C46" s="88">
        <v>36403</v>
      </c>
      <c r="D46" s="78"/>
    </row>
    <row r="47" spans="1:6" ht="21" x14ac:dyDescent="0.25">
      <c r="A47" s="139" t="s">
        <v>215</v>
      </c>
      <c r="B47" s="80" t="s">
        <v>163</v>
      </c>
      <c r="C47" s="113">
        <f>(18/31)*23000</f>
        <v>13354.83870967742</v>
      </c>
      <c r="D47" s="81"/>
    </row>
    <row r="48" spans="1:6" ht="21" x14ac:dyDescent="0.25">
      <c r="A48" s="76" t="s">
        <v>215</v>
      </c>
      <c r="B48" s="77" t="s">
        <v>146</v>
      </c>
      <c r="C48" s="157">
        <v>17000</v>
      </c>
      <c r="D48" s="79"/>
    </row>
    <row r="49" spans="1:4" ht="21" x14ac:dyDescent="0.25">
      <c r="A49" s="76" t="s">
        <v>248</v>
      </c>
      <c r="B49" s="80" t="s">
        <v>149</v>
      </c>
      <c r="C49" s="81">
        <v>356345</v>
      </c>
      <c r="D49" s="139"/>
    </row>
    <row r="50" spans="1:4" ht="21" x14ac:dyDescent="0.25">
      <c r="A50" s="76" t="s">
        <v>248</v>
      </c>
      <c r="B50" s="80" t="s">
        <v>183</v>
      </c>
      <c r="C50" s="81">
        <v>201095</v>
      </c>
      <c r="D50" s="139"/>
    </row>
    <row r="51" spans="1:4" ht="21" x14ac:dyDescent="0.25">
      <c r="A51" s="76" t="s">
        <v>248</v>
      </c>
      <c r="B51" s="80" t="s">
        <v>207</v>
      </c>
      <c r="C51" s="81">
        <v>18000</v>
      </c>
      <c r="D51" s="139"/>
    </row>
    <row r="52" spans="1:4" ht="21" x14ac:dyDescent="0.25">
      <c r="A52" s="76" t="s">
        <v>248</v>
      </c>
      <c r="B52" s="80" t="s">
        <v>186</v>
      </c>
      <c r="C52" s="81">
        <v>33000</v>
      </c>
      <c r="D52" s="139"/>
    </row>
    <row r="53" spans="1:4" ht="21" x14ac:dyDescent="0.25">
      <c r="A53" s="76" t="s">
        <v>248</v>
      </c>
      <c r="B53" s="80" t="s">
        <v>146</v>
      </c>
      <c r="C53" s="81">
        <v>17000</v>
      </c>
      <c r="D53" s="139"/>
    </row>
    <row r="54" spans="1:4" ht="21" x14ac:dyDescent="0.25">
      <c r="A54" s="76" t="s">
        <v>248</v>
      </c>
      <c r="B54" s="80" t="s">
        <v>209</v>
      </c>
      <c r="C54" s="81">
        <v>17000</v>
      </c>
      <c r="D54" s="139"/>
    </row>
    <row r="55" spans="1:4" ht="21" x14ac:dyDescent="0.25">
      <c r="A55" s="76" t="s">
        <v>248</v>
      </c>
      <c r="B55" s="80" t="s">
        <v>210</v>
      </c>
      <c r="C55" s="81">
        <v>14258.06</v>
      </c>
      <c r="D55" s="139"/>
    </row>
    <row r="56" spans="1:4" ht="21" x14ac:dyDescent="0.25">
      <c r="A56" s="76" t="s">
        <v>248</v>
      </c>
      <c r="B56" s="80" t="s">
        <v>194</v>
      </c>
      <c r="C56" s="81">
        <v>52645.16</v>
      </c>
      <c r="D56" s="139"/>
    </row>
    <row r="57" spans="1:4" ht="21" x14ac:dyDescent="0.25">
      <c r="A57" s="76" t="s">
        <v>248</v>
      </c>
      <c r="B57" s="80" t="s">
        <v>200</v>
      </c>
      <c r="C57" s="81">
        <v>36677.42</v>
      </c>
      <c r="D57" s="139"/>
    </row>
    <row r="58" spans="1:4" ht="21" x14ac:dyDescent="0.25">
      <c r="A58" s="76"/>
      <c r="B58" s="80"/>
      <c r="C58" s="81"/>
      <c r="D58" s="139"/>
    </row>
    <row r="59" spans="1:4" ht="21" x14ac:dyDescent="0.25">
      <c r="A59" s="76"/>
      <c r="B59" s="77"/>
      <c r="C59" s="78"/>
      <c r="D59" s="79"/>
    </row>
    <row r="60" spans="1:4" ht="21" x14ac:dyDescent="0.25">
      <c r="A60" s="139"/>
      <c r="B60" s="80"/>
      <c r="C60" s="113"/>
      <c r="D60" s="81"/>
    </row>
    <row r="61" spans="1:4" ht="21" x14ac:dyDescent="0.25">
      <c r="A61" s="76"/>
      <c r="B61" s="77"/>
      <c r="C61" s="88"/>
      <c r="D61" s="79"/>
    </row>
    <row r="62" spans="1:4" ht="21" x14ac:dyDescent="0.25">
      <c r="A62" s="76"/>
      <c r="B62" s="77"/>
      <c r="C62" s="157"/>
      <c r="D62" s="79"/>
    </row>
    <row r="63" spans="1:4" ht="21" x14ac:dyDescent="0.25">
      <c r="A63" s="144"/>
      <c r="B63" s="145"/>
      <c r="C63" s="146"/>
      <c r="D63" s="147"/>
    </row>
    <row r="64" spans="1:4" ht="31" x14ac:dyDescent="0.35">
      <c r="A64" s="202" t="s">
        <v>35</v>
      </c>
      <c r="B64" s="203"/>
      <c r="C64" s="220">
        <f>SUM(C3:C35)+SUM(C41:C63)</f>
        <v>2930474.6787096774</v>
      </c>
      <c r="D64" s="221"/>
    </row>
    <row r="65" spans="1:4" ht="31" x14ac:dyDescent="0.35">
      <c r="A65" s="204" t="s">
        <v>96</v>
      </c>
      <c r="B65" s="205"/>
      <c r="C65" s="222">
        <f>SUM(C3:C35)</f>
        <v>1622343.94</v>
      </c>
      <c r="D65" s="223"/>
    </row>
    <row r="66" spans="1:4" ht="32" thickBot="1" x14ac:dyDescent="0.4">
      <c r="A66" s="229" t="s">
        <v>97</v>
      </c>
      <c r="B66" s="230"/>
      <c r="C66" s="224">
        <f>SUM(C41:C63)</f>
        <v>1308130.7387096772</v>
      </c>
      <c r="D66" s="225"/>
    </row>
    <row r="67" spans="1:4" ht="27" thickBot="1" x14ac:dyDescent="0.25">
      <c r="A67" s="206"/>
      <c r="B67" s="207"/>
      <c r="C67" s="207"/>
      <c r="D67" s="208"/>
    </row>
    <row r="68" spans="1:4" ht="27" thickBot="1" x14ac:dyDescent="0.25">
      <c r="A68" s="206" t="s">
        <v>198</v>
      </c>
      <c r="B68" s="207"/>
      <c r="C68" s="207"/>
      <c r="D68" s="208"/>
    </row>
    <row r="69" spans="1:4" ht="21" x14ac:dyDescent="0.25">
      <c r="A69" s="68"/>
      <c r="B69" s="71"/>
      <c r="C69" s="143"/>
      <c r="D69" s="71"/>
    </row>
    <row r="70" spans="1:4" ht="21" x14ac:dyDescent="0.25">
      <c r="A70" s="68"/>
      <c r="B70" s="71"/>
      <c r="C70" s="143"/>
      <c r="D70" s="71"/>
    </row>
    <row r="71" spans="1:4" ht="21" x14ac:dyDescent="0.2">
      <c r="A71" s="23"/>
      <c r="B71" s="151"/>
      <c r="C71" s="152"/>
      <c r="D71" s="23"/>
    </row>
    <row r="72" spans="1:4" ht="21" x14ac:dyDescent="0.25">
      <c r="A72" s="68"/>
      <c r="B72" s="69"/>
      <c r="C72" s="70"/>
      <c r="D72" s="71"/>
    </row>
    <row r="73" spans="1:4" ht="21" x14ac:dyDescent="0.25">
      <c r="A73" s="68"/>
      <c r="B73" s="69"/>
      <c r="C73" s="70"/>
      <c r="D73" s="71"/>
    </row>
    <row r="74" spans="1:4" ht="21" x14ac:dyDescent="0.25">
      <c r="A74" s="68"/>
      <c r="B74" s="69"/>
      <c r="C74" s="70"/>
      <c r="D74" s="71"/>
    </row>
    <row r="75" spans="1:4" ht="21" x14ac:dyDescent="0.25">
      <c r="A75" s="68"/>
      <c r="B75" s="69"/>
      <c r="C75" s="70"/>
      <c r="D75" s="71"/>
    </row>
    <row r="76" spans="1:4" ht="22" thickBot="1" x14ac:dyDescent="0.3">
      <c r="A76" s="68"/>
      <c r="B76" s="69"/>
      <c r="C76" s="70"/>
      <c r="D76" s="71"/>
    </row>
    <row r="77" spans="1:4" ht="32" thickBot="1" x14ac:dyDescent="0.4">
      <c r="A77" s="209" t="s">
        <v>139</v>
      </c>
      <c r="B77" s="210"/>
      <c r="C77" s="211">
        <f>SUM(C69:C76)</f>
        <v>0</v>
      </c>
      <c r="D77" s="212"/>
    </row>
  </sheetData>
  <mergeCells count="12">
    <mergeCell ref="A66:B66"/>
    <mergeCell ref="C66:D66"/>
    <mergeCell ref="A67:D67"/>
    <mergeCell ref="A68:D68"/>
    <mergeCell ref="A77:B77"/>
    <mergeCell ref="C77:D77"/>
    <mergeCell ref="B1:D1"/>
    <mergeCell ref="A40:D40"/>
    <mergeCell ref="A64:B64"/>
    <mergeCell ref="C64:D64"/>
    <mergeCell ref="A65:B65"/>
    <mergeCell ref="C65:D65"/>
  </mergeCells>
  <phoneticPr fontId="8" type="noConversion"/>
  <pageMargins left="0.511811024" right="0.511811024" top="0.78740157499999996" bottom="0.78740157499999996" header="0.31496062000000002" footer="0.31496062000000002"/>
  <pageSetup paperSize="9" scale="4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BEDF-0932-2A42-A2B9-C62DA20CF721}">
  <dimension ref="A1:F76"/>
  <sheetViews>
    <sheetView showGridLines="0" topLeftCell="A13" workbookViewId="0">
      <selection activeCell="E48" sqref="E48"/>
    </sheetView>
  </sheetViews>
  <sheetFormatPr baseColWidth="10" defaultColWidth="8.83203125" defaultRowHeight="16" x14ac:dyDescent="0.2"/>
  <cols>
    <col min="1" max="1" width="10.5" bestFit="1" customWidth="1"/>
    <col min="2" max="2" width="90.5" bestFit="1" customWidth="1"/>
    <col min="3" max="3" width="30.6640625" bestFit="1" customWidth="1"/>
    <col min="4" max="4" width="36.6640625" style="129" bestFit="1" customWidth="1"/>
    <col min="5" max="5" width="20.6640625" bestFit="1" customWidth="1"/>
    <col min="6" max="6" width="54" bestFit="1" customWidth="1"/>
  </cols>
  <sheetData>
    <row r="1" spans="1:4" ht="48" thickBot="1" x14ac:dyDescent="0.6">
      <c r="B1" s="213" t="s">
        <v>0</v>
      </c>
      <c r="C1" s="214"/>
      <c r="D1" s="215"/>
    </row>
    <row r="2" spans="1:4" ht="48" thickBot="1" x14ac:dyDescent="0.6">
      <c r="B2" s="2" t="s">
        <v>237</v>
      </c>
      <c r="C2" s="90" t="s">
        <v>2</v>
      </c>
      <c r="D2" s="133" t="s">
        <v>101</v>
      </c>
    </row>
    <row r="3" spans="1:4" ht="22" thickBot="1" x14ac:dyDescent="0.3">
      <c r="A3" s="172">
        <v>1</v>
      </c>
      <c r="B3" s="40" t="s">
        <v>216</v>
      </c>
      <c r="C3" s="5">
        <v>74543.009999999995</v>
      </c>
      <c r="D3" s="134"/>
    </row>
    <row r="4" spans="1:4" ht="22" thickBot="1" x14ac:dyDescent="0.3">
      <c r="A4" s="172">
        <v>2</v>
      </c>
      <c r="B4" s="40" t="s">
        <v>226</v>
      </c>
      <c r="C4" s="5">
        <v>57500</v>
      </c>
      <c r="D4" s="134"/>
    </row>
    <row r="5" spans="1:4" ht="22" thickBot="1" x14ac:dyDescent="0.3">
      <c r="A5" s="172">
        <v>3</v>
      </c>
      <c r="B5" s="40" t="s">
        <v>229</v>
      </c>
      <c r="C5" s="5">
        <v>35000</v>
      </c>
      <c r="D5" s="134"/>
    </row>
    <row r="6" spans="1:4" ht="22" thickBot="1" x14ac:dyDescent="0.3">
      <c r="A6" s="172">
        <v>4</v>
      </c>
      <c r="B6" s="40" t="s">
        <v>242</v>
      </c>
      <c r="C6" s="5">
        <v>216193.55</v>
      </c>
      <c r="D6" s="134"/>
    </row>
    <row r="7" spans="1:4" ht="22" thickBot="1" x14ac:dyDescent="0.3">
      <c r="A7" s="172">
        <v>5</v>
      </c>
      <c r="B7" s="40" t="s">
        <v>150</v>
      </c>
      <c r="C7" s="5">
        <v>164516.13</v>
      </c>
      <c r="D7" s="134"/>
    </row>
    <row r="8" spans="1:4" ht="22" thickBot="1" x14ac:dyDescent="0.3">
      <c r="A8" s="172">
        <v>6</v>
      </c>
      <c r="B8" s="40" t="s">
        <v>207</v>
      </c>
      <c r="C8" s="5">
        <v>18000</v>
      </c>
      <c r="D8" s="134"/>
    </row>
    <row r="9" spans="1:4" ht="22" thickBot="1" x14ac:dyDescent="0.3">
      <c r="A9" s="172">
        <v>7</v>
      </c>
      <c r="B9" s="40" t="s">
        <v>231</v>
      </c>
      <c r="C9" s="5">
        <v>236000</v>
      </c>
      <c r="D9" s="134"/>
    </row>
    <row r="10" spans="1:4" ht="22" thickBot="1" x14ac:dyDescent="0.3">
      <c r="A10" s="172">
        <v>8</v>
      </c>
      <c r="B10" s="40" t="s">
        <v>9</v>
      </c>
      <c r="C10" s="5">
        <v>37500</v>
      </c>
      <c r="D10" s="134"/>
    </row>
    <row r="11" spans="1:4" ht="22" thickBot="1" x14ac:dyDescent="0.3">
      <c r="A11" s="172">
        <v>9</v>
      </c>
      <c r="B11" s="40" t="s">
        <v>238</v>
      </c>
      <c r="C11" s="5">
        <v>27594</v>
      </c>
      <c r="D11" s="134"/>
    </row>
    <row r="12" spans="1:4" ht="22" thickBot="1" x14ac:dyDescent="0.3">
      <c r="A12" s="172">
        <v>10</v>
      </c>
      <c r="B12" s="40" t="s">
        <v>239</v>
      </c>
      <c r="C12" s="5">
        <v>35094</v>
      </c>
      <c r="D12" s="134"/>
    </row>
    <row r="13" spans="1:4" ht="22" thickBot="1" x14ac:dyDescent="0.3">
      <c r="A13" s="172">
        <v>11</v>
      </c>
      <c r="B13" s="40" t="s">
        <v>16</v>
      </c>
      <c r="C13" s="5">
        <v>33000</v>
      </c>
      <c r="D13" s="134"/>
    </row>
    <row r="14" spans="1:4" ht="23" thickBot="1" x14ac:dyDescent="0.25">
      <c r="A14" s="172">
        <v>12</v>
      </c>
      <c r="B14" s="124" t="s">
        <v>145</v>
      </c>
      <c r="C14" s="125">
        <v>43500</v>
      </c>
      <c r="D14" s="134"/>
    </row>
    <row r="15" spans="1:4" ht="22" thickBot="1" x14ac:dyDescent="0.3">
      <c r="A15" s="172">
        <v>13</v>
      </c>
      <c r="B15" s="86" t="s">
        <v>186</v>
      </c>
      <c r="C15" s="91">
        <v>33000</v>
      </c>
      <c r="D15" s="134"/>
    </row>
    <row r="16" spans="1:4" ht="22" thickBot="1" x14ac:dyDescent="0.3">
      <c r="A16" s="172">
        <v>14</v>
      </c>
      <c r="B16" s="86" t="s">
        <v>236</v>
      </c>
      <c r="C16" s="91">
        <v>36000</v>
      </c>
      <c r="D16" s="134"/>
    </row>
    <row r="17" spans="1:6" ht="22" thickBot="1" x14ac:dyDescent="0.3">
      <c r="A17" s="172">
        <v>15</v>
      </c>
      <c r="B17" s="86" t="s">
        <v>20</v>
      </c>
      <c r="C17" s="91">
        <v>30000</v>
      </c>
      <c r="D17" s="134"/>
    </row>
    <row r="18" spans="1:6" ht="22" thickBot="1" x14ac:dyDescent="0.3">
      <c r="A18" s="172">
        <v>16</v>
      </c>
      <c r="B18" s="56" t="s">
        <v>21</v>
      </c>
      <c r="C18" s="92">
        <v>27000</v>
      </c>
      <c r="D18" s="134"/>
    </row>
    <row r="19" spans="1:6" ht="22" thickBot="1" x14ac:dyDescent="0.3">
      <c r="A19" s="172">
        <v>17</v>
      </c>
      <c r="B19" s="87" t="s">
        <v>24</v>
      </c>
      <c r="C19" s="93">
        <v>26000</v>
      </c>
      <c r="D19" s="134"/>
    </row>
    <row r="20" spans="1:6" ht="22" thickBot="1" x14ac:dyDescent="0.3">
      <c r="A20" s="172">
        <v>18</v>
      </c>
      <c r="B20" s="87" t="s">
        <v>25</v>
      </c>
      <c r="C20" s="93">
        <v>46000</v>
      </c>
      <c r="D20" s="134"/>
    </row>
    <row r="21" spans="1:6" ht="22" thickBot="1" x14ac:dyDescent="0.3">
      <c r="A21" s="172">
        <v>19</v>
      </c>
      <c r="B21" s="87" t="s">
        <v>109</v>
      </c>
      <c r="C21" s="93">
        <v>15000</v>
      </c>
      <c r="D21" s="134"/>
    </row>
    <row r="22" spans="1:6" ht="22" thickBot="1" x14ac:dyDescent="0.3">
      <c r="A22" s="172">
        <v>20</v>
      </c>
      <c r="B22" s="87" t="s">
        <v>232</v>
      </c>
      <c r="C22" s="93">
        <v>72000</v>
      </c>
      <c r="D22" s="134"/>
    </row>
    <row r="23" spans="1:6" ht="22" thickBot="1" x14ac:dyDescent="0.3">
      <c r="A23" s="172">
        <v>21</v>
      </c>
      <c r="B23" s="87" t="s">
        <v>250</v>
      </c>
      <c r="C23" s="93">
        <v>32903.230000000003</v>
      </c>
      <c r="D23" s="134"/>
    </row>
    <row r="24" spans="1:6" ht="22" thickBot="1" x14ac:dyDescent="0.3">
      <c r="A24" s="172">
        <v>22</v>
      </c>
      <c r="B24" s="87" t="s">
        <v>170</v>
      </c>
      <c r="C24" s="93">
        <v>17000</v>
      </c>
      <c r="D24" s="134"/>
    </row>
    <row r="25" spans="1:6" ht="22" thickBot="1" x14ac:dyDescent="0.3">
      <c r="A25" s="172">
        <v>23</v>
      </c>
      <c r="B25" s="87" t="s">
        <v>146</v>
      </c>
      <c r="C25" s="93">
        <v>17000</v>
      </c>
      <c r="D25" s="134"/>
    </row>
    <row r="26" spans="1:6" ht="22" thickBot="1" x14ac:dyDescent="0.3">
      <c r="A26" s="172">
        <v>24</v>
      </c>
      <c r="B26" s="87" t="s">
        <v>208</v>
      </c>
      <c r="C26" s="93">
        <v>55000</v>
      </c>
      <c r="D26" s="134"/>
    </row>
    <row r="27" spans="1:6" ht="22" thickBot="1" x14ac:dyDescent="0.3">
      <c r="A27" s="172">
        <v>25</v>
      </c>
      <c r="B27" s="87" t="s">
        <v>209</v>
      </c>
      <c r="C27" s="93">
        <v>17000</v>
      </c>
      <c r="D27" s="134"/>
    </row>
    <row r="28" spans="1:6" ht="22" thickBot="1" x14ac:dyDescent="0.3">
      <c r="A28" s="172">
        <v>26</v>
      </c>
      <c r="B28" s="87" t="s">
        <v>217</v>
      </c>
      <c r="C28" s="93">
        <v>2193.5500000000002</v>
      </c>
      <c r="D28" s="134"/>
      <c r="F28" s="166"/>
    </row>
    <row r="29" spans="1:6" ht="22" thickBot="1" x14ac:dyDescent="0.3">
      <c r="A29" s="172">
        <v>27</v>
      </c>
      <c r="B29" s="87" t="s">
        <v>240</v>
      </c>
      <c r="C29" s="93">
        <v>15000</v>
      </c>
      <c r="D29" s="134"/>
      <c r="F29" s="166"/>
    </row>
    <row r="30" spans="1:6" ht="22" thickBot="1" x14ac:dyDescent="0.3">
      <c r="A30" s="172">
        <v>28</v>
      </c>
      <c r="B30" s="87" t="s">
        <v>218</v>
      </c>
      <c r="C30" s="93">
        <f>29000+39000</f>
        <v>68000</v>
      </c>
      <c r="D30" s="134"/>
    </row>
    <row r="31" spans="1:6" ht="22" thickBot="1" x14ac:dyDescent="0.3">
      <c r="A31" s="172">
        <v>29</v>
      </c>
      <c r="B31" s="87" t="s">
        <v>222</v>
      </c>
      <c r="C31" s="93">
        <v>85000</v>
      </c>
      <c r="D31" s="134"/>
    </row>
    <row r="32" spans="1:6" ht="22" thickBot="1" x14ac:dyDescent="0.3">
      <c r="A32" s="171"/>
      <c r="B32" s="87"/>
      <c r="C32" s="94"/>
      <c r="D32" s="134"/>
    </row>
    <row r="33" spans="1:4" ht="32" thickBot="1" x14ac:dyDescent="0.4">
      <c r="B33" s="21" t="s">
        <v>35</v>
      </c>
      <c r="C33" s="22">
        <f>SUM(C3:C32)</f>
        <v>1572537.47</v>
      </c>
      <c r="D33" s="128"/>
    </row>
    <row r="34" spans="1:4" ht="17" thickBot="1" x14ac:dyDescent="0.25"/>
    <row r="35" spans="1:4" ht="27" thickBot="1" x14ac:dyDescent="0.25">
      <c r="A35" s="206" t="s">
        <v>131</v>
      </c>
      <c r="B35" s="207"/>
      <c r="C35" s="207"/>
      <c r="D35" s="208"/>
    </row>
    <row r="36" spans="1:4" ht="21" x14ac:dyDescent="0.25">
      <c r="A36" s="68"/>
      <c r="B36" s="69"/>
      <c r="C36" s="70"/>
      <c r="D36" s="71"/>
    </row>
    <row r="37" spans="1:4" ht="21" x14ac:dyDescent="0.25">
      <c r="A37" s="76"/>
      <c r="B37" s="77"/>
      <c r="C37" s="78"/>
      <c r="D37" s="79"/>
    </row>
    <row r="38" spans="1:4" ht="21" x14ac:dyDescent="0.25">
      <c r="A38" s="76"/>
      <c r="B38" s="77"/>
      <c r="C38" s="78"/>
      <c r="D38" s="79"/>
    </row>
    <row r="39" spans="1:4" ht="21" x14ac:dyDescent="0.25">
      <c r="A39" s="76"/>
      <c r="B39" s="80"/>
      <c r="C39" s="81"/>
      <c r="D39" s="79"/>
    </row>
    <row r="40" spans="1:4" ht="21" x14ac:dyDescent="0.25">
      <c r="A40" s="76"/>
      <c r="B40" s="77"/>
      <c r="C40" s="88"/>
      <c r="D40" s="78"/>
    </row>
    <row r="41" spans="1:4" ht="21" x14ac:dyDescent="0.25">
      <c r="A41" s="76"/>
      <c r="B41" s="77"/>
      <c r="C41" s="78"/>
      <c r="D41" s="79"/>
    </row>
    <row r="42" spans="1:4" ht="21" x14ac:dyDescent="0.25">
      <c r="A42" s="139"/>
      <c r="B42" s="80"/>
      <c r="C42" s="113"/>
      <c r="D42" s="81"/>
    </row>
    <row r="43" spans="1:4" ht="21" x14ac:dyDescent="0.25">
      <c r="A43" s="76"/>
      <c r="B43" s="77"/>
      <c r="C43" s="88"/>
      <c r="D43" s="79"/>
    </row>
    <row r="44" spans="1:4" ht="21" x14ac:dyDescent="0.25">
      <c r="A44" s="76"/>
      <c r="B44" s="77"/>
      <c r="C44" s="157"/>
      <c r="D44" s="79"/>
    </row>
    <row r="45" spans="1:4" ht="21" x14ac:dyDescent="0.25">
      <c r="A45" s="76"/>
      <c r="B45" s="77"/>
      <c r="C45" s="157"/>
      <c r="D45" s="79"/>
    </row>
    <row r="46" spans="1:4" ht="21" x14ac:dyDescent="0.2">
      <c r="A46" s="154"/>
      <c r="B46" s="155"/>
      <c r="C46" s="156"/>
      <c r="D46" s="154"/>
    </row>
    <row r="47" spans="1:4" ht="21" x14ac:dyDescent="0.2">
      <c r="A47" s="3"/>
      <c r="B47" s="149"/>
      <c r="C47" s="148"/>
      <c r="D47" s="3"/>
    </row>
    <row r="48" spans="1:4" ht="21" x14ac:dyDescent="0.2">
      <c r="A48" s="3"/>
      <c r="B48" s="149"/>
      <c r="C48" s="148"/>
      <c r="D48" s="150"/>
    </row>
    <row r="49" spans="1:4" ht="21" x14ac:dyDescent="0.25">
      <c r="A49" s="76"/>
      <c r="B49" s="77"/>
      <c r="C49" s="78"/>
      <c r="D49" s="79"/>
    </row>
    <row r="50" spans="1:4" ht="21" x14ac:dyDescent="0.25">
      <c r="A50" s="76"/>
      <c r="B50" s="77"/>
      <c r="C50" s="78"/>
      <c r="D50" s="79"/>
    </row>
    <row r="51" spans="1:4" ht="21" x14ac:dyDescent="0.25">
      <c r="A51" s="76"/>
      <c r="B51" s="80"/>
      <c r="C51" s="81"/>
      <c r="D51" s="79"/>
    </row>
    <row r="52" spans="1:4" ht="21" x14ac:dyDescent="0.25">
      <c r="A52" s="76"/>
      <c r="B52" s="77"/>
      <c r="C52" s="88"/>
      <c r="D52" s="78"/>
    </row>
    <row r="53" spans="1:4" ht="21" x14ac:dyDescent="0.25">
      <c r="A53" s="76"/>
      <c r="B53" s="77"/>
      <c r="C53" s="78"/>
      <c r="D53" s="79"/>
    </row>
    <row r="54" spans="1:4" ht="21" x14ac:dyDescent="0.25">
      <c r="A54" s="139"/>
      <c r="B54" s="80"/>
      <c r="C54" s="113"/>
      <c r="D54" s="81"/>
    </row>
    <row r="55" spans="1:4" ht="21" x14ac:dyDescent="0.25">
      <c r="A55" s="76"/>
      <c r="B55" s="77"/>
      <c r="C55" s="88"/>
      <c r="D55" s="79"/>
    </row>
    <row r="56" spans="1:4" ht="21" x14ac:dyDescent="0.25">
      <c r="A56" s="76"/>
      <c r="B56" s="77"/>
      <c r="C56" s="157"/>
      <c r="D56" s="79"/>
    </row>
    <row r="57" spans="1:4" ht="21" x14ac:dyDescent="0.25">
      <c r="A57" s="76"/>
      <c r="B57" s="77"/>
      <c r="C57" s="157"/>
      <c r="D57" s="79"/>
    </row>
    <row r="58" spans="1:4" ht="21" x14ac:dyDescent="0.25">
      <c r="A58" s="76"/>
      <c r="B58" s="77"/>
      <c r="C58" s="78"/>
      <c r="D58" s="79"/>
    </row>
    <row r="59" spans="1:4" ht="21" x14ac:dyDescent="0.25">
      <c r="A59" s="139"/>
      <c r="B59" s="80"/>
      <c r="C59" s="113"/>
      <c r="D59" s="81"/>
    </row>
    <row r="60" spans="1:4" ht="21" x14ac:dyDescent="0.25">
      <c r="A60" s="76"/>
      <c r="B60" s="77"/>
      <c r="C60" s="88"/>
      <c r="D60" s="79"/>
    </row>
    <row r="61" spans="1:4" ht="21" x14ac:dyDescent="0.25">
      <c r="A61" s="76"/>
      <c r="B61" s="77"/>
      <c r="C61" s="157"/>
      <c r="D61" s="79"/>
    </row>
    <row r="62" spans="1:4" ht="21" x14ac:dyDescent="0.25">
      <c r="A62" s="144"/>
      <c r="B62" s="145"/>
      <c r="C62" s="146"/>
      <c r="D62" s="147"/>
    </row>
    <row r="63" spans="1:4" ht="31" x14ac:dyDescent="0.35">
      <c r="A63" s="202" t="s">
        <v>35</v>
      </c>
      <c r="B63" s="203"/>
      <c r="C63" s="220">
        <f>SUM(C3:C30)+SUM(C36:C62)</f>
        <v>1487537.47</v>
      </c>
      <c r="D63" s="221"/>
    </row>
    <row r="64" spans="1:4" ht="31" x14ac:dyDescent="0.35">
      <c r="A64" s="204" t="s">
        <v>96</v>
      </c>
      <c r="B64" s="205"/>
      <c r="C64" s="222">
        <f>SUM(C3:C30)</f>
        <v>1487537.47</v>
      </c>
      <c r="D64" s="223"/>
    </row>
    <row r="65" spans="1:4" ht="32" thickBot="1" x14ac:dyDescent="0.4">
      <c r="A65" s="229" t="s">
        <v>97</v>
      </c>
      <c r="B65" s="230"/>
      <c r="C65" s="224">
        <f>SUM(C36:C62)</f>
        <v>0</v>
      </c>
      <c r="D65" s="225"/>
    </row>
    <row r="66" spans="1:4" ht="27" thickBot="1" x14ac:dyDescent="0.25">
      <c r="A66" s="206"/>
      <c r="B66" s="207"/>
      <c r="C66" s="207"/>
      <c r="D66" s="208"/>
    </row>
    <row r="67" spans="1:4" ht="27" thickBot="1" x14ac:dyDescent="0.25">
      <c r="A67" s="206" t="s">
        <v>198</v>
      </c>
      <c r="B67" s="207"/>
      <c r="C67" s="207"/>
      <c r="D67" s="208"/>
    </row>
    <row r="68" spans="1:4" ht="21" x14ac:dyDescent="0.25">
      <c r="A68" s="68"/>
      <c r="B68" s="71"/>
      <c r="C68" s="143"/>
      <c r="D68" s="71"/>
    </row>
    <row r="69" spans="1:4" ht="21" x14ac:dyDescent="0.25">
      <c r="A69" s="68"/>
      <c r="B69" s="71"/>
      <c r="C69" s="143"/>
      <c r="D69" s="71"/>
    </row>
    <row r="70" spans="1:4" ht="21" x14ac:dyDescent="0.2">
      <c r="A70" s="23"/>
      <c r="B70" s="151"/>
      <c r="C70" s="152"/>
      <c r="D70" s="23"/>
    </row>
    <row r="71" spans="1:4" ht="21" x14ac:dyDescent="0.25">
      <c r="A71" s="68"/>
      <c r="B71" s="69"/>
      <c r="C71" s="70"/>
      <c r="D71" s="71"/>
    </row>
    <row r="72" spans="1:4" ht="21" x14ac:dyDescent="0.25">
      <c r="A72" s="68"/>
      <c r="B72" s="69"/>
      <c r="C72" s="70"/>
      <c r="D72" s="71"/>
    </row>
    <row r="73" spans="1:4" ht="21" x14ac:dyDescent="0.25">
      <c r="A73" s="68"/>
      <c r="B73" s="69"/>
      <c r="C73" s="70"/>
      <c r="D73" s="71"/>
    </row>
    <row r="74" spans="1:4" ht="21" x14ac:dyDescent="0.25">
      <c r="A74" s="68"/>
      <c r="B74" s="69"/>
      <c r="C74" s="70"/>
      <c r="D74" s="71"/>
    </row>
    <row r="75" spans="1:4" ht="22" thickBot="1" x14ac:dyDescent="0.3">
      <c r="A75" s="68"/>
      <c r="B75" s="69"/>
      <c r="C75" s="70"/>
      <c r="D75" s="71"/>
    </row>
    <row r="76" spans="1:4" ht="32" thickBot="1" x14ac:dyDescent="0.4">
      <c r="A76" s="209" t="s">
        <v>139</v>
      </c>
      <c r="B76" s="210"/>
      <c r="C76" s="211">
        <f>SUM(C68:C75)</f>
        <v>0</v>
      </c>
      <c r="D76" s="212"/>
    </row>
  </sheetData>
  <mergeCells count="12">
    <mergeCell ref="B1:D1"/>
    <mergeCell ref="A35:D35"/>
    <mergeCell ref="A63:B63"/>
    <mergeCell ref="C63:D63"/>
    <mergeCell ref="A64:B64"/>
    <mergeCell ref="C64:D64"/>
    <mergeCell ref="A65:B65"/>
    <mergeCell ref="C65:D65"/>
    <mergeCell ref="A66:D66"/>
    <mergeCell ref="A67:D67"/>
    <mergeCell ref="A76:B76"/>
    <mergeCell ref="C76:D7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4</vt:i4>
      </vt:variant>
    </vt:vector>
  </HeadingPairs>
  <TitlesOfParts>
    <vt:vector size="15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AGOSTO!Area_de_impressao</vt:lpstr>
      <vt:lpstr>FEVEREIRO!Area_de_impressao</vt:lpstr>
      <vt:lpstr>JULHO!Area_de_impressao</vt:lpstr>
      <vt:lpstr>SETEMBRO!Area_de_impressao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2024-10-15T14:09:55Z</cp:lastPrinted>
  <dcterms:created xsi:type="dcterms:W3CDTF">2024-03-01T18:12:29Z</dcterms:created>
  <dcterms:modified xsi:type="dcterms:W3CDTF">2024-10-17T15:56:00Z</dcterms:modified>
</cp:coreProperties>
</file>