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D9F7917C-892B-2F4D-B872-84286BCBDC21}" xr6:coauthVersionLast="47" xr6:coauthVersionMax="47" xr10:uidLastSave="{00000000-0000-0000-0000-000000000000}"/>
  <bookViews>
    <workbookView xWindow="0" yWindow="720" windowWidth="29400" windowHeight="18400" firstSheet="1" activeTab="7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  <sheet name="AGOSTO" sheetId="9" r:id="rId9"/>
  </sheets>
  <definedNames>
    <definedName name="_xlnm.Print_Area" localSheetId="8">AGOSTO!$A$1:$E$30</definedName>
    <definedName name="_xlnm.Print_Area" localSheetId="1">FEVEREIRO!$A$1:$E$33</definedName>
    <definedName name="_xlnm.Print_Area" localSheetId="7">JULHO!$A$1:$E$70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9" l="1"/>
  <c r="C9" i="9" l="1"/>
  <c r="C71" i="9"/>
  <c r="C60" i="9"/>
  <c r="C62" i="8"/>
  <c r="C68" i="8" s="1"/>
  <c r="C59" i="9" l="1"/>
  <c r="C58" i="9"/>
  <c r="C44" i="7"/>
  <c r="C45" i="6"/>
  <c r="C42" i="4"/>
  <c r="C53" i="8"/>
  <c r="C40" i="8"/>
  <c r="C57" i="8" s="1"/>
  <c r="C29" i="8" l="1"/>
  <c r="C27" i="8"/>
  <c r="C21" i="8" l="1"/>
  <c r="C20" i="8"/>
  <c r="C31" i="8" s="1"/>
  <c r="C54" i="7"/>
  <c r="C56" i="7" s="1"/>
  <c r="C15" i="7"/>
  <c r="C22" i="7"/>
  <c r="C32" i="7"/>
  <c r="C45" i="7" s="1"/>
  <c r="C46" i="6"/>
  <c r="C44" i="6"/>
  <c r="C56" i="8" l="1"/>
  <c r="C55" i="8"/>
  <c r="C43" i="7"/>
  <c r="C52" i="6"/>
  <c r="C6" i="6" l="1"/>
  <c r="C41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<sst xmlns="http://schemas.openxmlformats.org/spreadsheetml/2006/main" count="533" uniqueCount="205">
  <si>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</si>
  <si>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</si>
  <si>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</si>
  <si>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</si>
  <si>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</si>
  <si>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</si>
  <si>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</si>
  <si>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</si>
  <si>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</si>
  <si>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</si>
  <si>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</si>
  <si>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</si>
  <si>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</si>
  <si>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</si>
  <si>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</si>
  <si>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</si>
  <si>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</si>
  <si>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</si>
  <si>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</si>
  <si>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</si>
  <si>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</si>
  <si>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</si>
  <si>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</si>
  <si>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</si>
  <si>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</si>
  <si>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</si>
  <si>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</si>
  <si>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</si>
  <si>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</si>
  <si>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</si>
  <si>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</si>
  <si>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</si>
  <si>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</si>
  <si>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</si>
  <si>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</si>
  <si>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</si>
  <si>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</si>
  <si>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</si>
  <si>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</si>
  <si>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</si>
  <si>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</si>
  <si>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</si>
  <si>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</si>
  <si>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</si>
  <si>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</si>
  <si>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</si>
  <si>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</si>
  <si>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</si>
  <si>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</si>
  <si>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</si>
  <si>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</si>
  <si>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</si>
  <si>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</si>
  <si>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</si>
  <si>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</si>
  <si>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</si>
  <si>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</si>
  <si>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</si>
  <si>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</si>
  <si>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</si>
  <si>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</si>
  <si>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</si>
  <si>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</si>
  <si>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</si>
  <si>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</si>
  <si>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</si>
  <si>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</si>
  <si>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</si>
  <si>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</si>
  <si>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</si>
  <si>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</si>
  <si>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</si>
  <si>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</si>
  <si>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</si>
  <si>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</si>
  <si>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</si>
  <si>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</si>
  <si>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</si>
  <si>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</si>
  <si>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</si>
  <si>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</si>
  <si>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</si>
  <si>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</si>
  <si>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</si>
  <si>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</si>
  <si>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</si>
  <si>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</si>
  <si>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</si>
  <si>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</si>
  <si>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</si>
  <si>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</si>
  <si>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</si>
  <si>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</si>
  <si>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</si>
  <si>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</si>
  <si>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</si>
  <si>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</si>
  <si>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</si>
  <si>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</si>
  <si>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</si>
  <si>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</si>
  <si>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</si>
  <si>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</si>
  <si>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</si>
  <si>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</si>
  <si>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</si>
  <si>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</si>
  <si>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</si>
  <si>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</si>
  <si>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</si>
  <si>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</si>
  <si>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</si>
  <si>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</si>
  <si>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</si>
  <si>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</si>
  <si>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</si>
  <si>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</si>
  <si>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</si>
  <si>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</si>
  <si>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</si>
  <si>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</si>
  <si>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</si>
  <si>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</si>
  <si>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</si>
  <si>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</si>
  <si>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</si>
  <si>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</si>
  <si>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</si>
  <si>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</si>
  <si>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</si>
  <si>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</si>
  <si>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</si>
  <si>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</si>
  <si>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</si>
  <si>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</si>
  <si>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</si>
  <si>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</si>
  <si>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</si>
  <si>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</si>
  <si>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</si>
  <si>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</si>
  <si>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</si>
  <si>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</si>
  <si>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</si>
  <si>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</si>
  <si>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 xml:space="preserve">FBS FRANCISCO MORATO </t>
  </si>
  <si>
    <t xml:space="preserve">SÃO BENEDITO TERRAPLENAGEM - RETRO SÉRIE: 89176 </t>
  </si>
  <si>
    <t>FBS VIADUTO - ROLO DIA 01/07 + ROLO DIA 03/07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</si>
  <si>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</si>
  <si>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</si>
  <si>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</si>
  <si>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</si>
  <si>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</si>
  <si>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</si>
  <si>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</si>
  <si>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</si>
  <si>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</si>
  <si>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</si>
  <si>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</si>
  <si>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</si>
  <si>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</si>
  <si>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</si>
  <si>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WM LOCAÇÕES - RETRO - DEVOLVEU DIA 19/07</t>
  </si>
  <si>
    <t>ALEXANDRE CABRAL - SOROCABA - ESCAVADEIRA 13 TON - DEV. 18/07</t>
  </si>
  <si>
    <t>DENILSON - RETRO JCB - 20/07</t>
  </si>
  <si>
    <t>ALCANCE - 1º QUINZENA JULHO DE 2024</t>
  </si>
  <si>
    <t>ALCANCE - 2º QUINZENA JULHO DE 2024</t>
  </si>
  <si>
    <t>AFONSO FRANÇA ASHLAND - 11/07</t>
  </si>
  <si>
    <t xml:space="preserve">GATHI - TRATOR DE ESTEIRAS </t>
  </si>
  <si>
    <t>BERINHA PEDRAS - ROLO - FOI 23/07 + MOB</t>
  </si>
  <si>
    <t>Berinha Agosto tem que fechar 15.000 do rolo = 21/30 * 15000 = 10.500 + 1.000 de desmob = 11..500</t>
  </si>
  <si>
    <t xml:space="preserve">LEANDRO QUINA - MRV - ROLO DYNAPAC SÉRIE 8466 </t>
  </si>
  <si>
    <t>LEANDRO QUINA D4  -SOLOTEC - SÉRIE 536 - 25/07</t>
  </si>
  <si>
    <t>JHSF - PRÓ GOLF - PAROU DIA 16/07 - Trator dia 29/07</t>
  </si>
  <si>
    <t>DIESEL</t>
  </si>
  <si>
    <t>499 / 137</t>
  </si>
  <si>
    <t>492 / 493</t>
  </si>
  <si>
    <t>1321 / 1325</t>
  </si>
  <si>
    <t>498 / 136</t>
  </si>
  <si>
    <t>JUNHO</t>
  </si>
  <si>
    <t>JHSF - PARQUES - 23/07 + MOB.ESCAVADEIRA + 24/07 CB + CB E RETRO 30/07</t>
  </si>
  <si>
    <t>1319 / 1322 / 1330</t>
  </si>
  <si>
    <t>JHSF DIESEL - 5 NOTAS</t>
  </si>
  <si>
    <t>JHSF STATES - ERICA - PAGO PARCIALMENTE - TRATOR</t>
  </si>
  <si>
    <t xml:space="preserve">JHSF - PARQUES - </t>
  </si>
  <si>
    <t>ALCANCE - 1º QUINZENA AGOSTO DE 2024</t>
  </si>
  <si>
    <t>ALCANCE - 2º QUINZENA AGOSTO DE 2024</t>
  </si>
  <si>
    <t xml:space="preserve">FBS VIADUTO - </t>
  </si>
  <si>
    <t xml:space="preserve">LEANDRO QUINA D4  -SOLOTEC - SÉRIE 536 - </t>
  </si>
  <si>
    <t xml:space="preserve">DENILSON - RETRO JCB - </t>
  </si>
  <si>
    <t xml:space="preserve">AFONSO FRANÇA ASHLAND - </t>
  </si>
  <si>
    <t xml:space="preserve">BERINHA PEDRAS - ROLO </t>
  </si>
  <si>
    <t xml:space="preserve">AGOSTO DE 2024 </t>
  </si>
  <si>
    <t xml:space="preserve">JULHO DE 2024 </t>
  </si>
  <si>
    <t>ASSOCIACAO FAZ.BOA VISTA TRATOR D51 - 01/08</t>
  </si>
  <si>
    <t>NOSTRO SOLO - RETRO DIA 06/08</t>
  </si>
  <si>
    <t>SOLOTEC 2 RETROS DIA 06/08</t>
  </si>
  <si>
    <t>JHSF - PRÓ GOLF  + RESIDUAL JULHO TRATOR (29/07)</t>
  </si>
  <si>
    <t>WANDERSON PORTO SANTOS - ESCAV.+ESTEIRA - 08/08</t>
  </si>
  <si>
    <t>GRAND LODGE - FEVEREIRO - RESIDUAL</t>
  </si>
  <si>
    <t>GRAND LODGE - MARÇO - RESIDUAL</t>
  </si>
  <si>
    <t>937 VER DAVI 19.000</t>
  </si>
  <si>
    <t>943 / 944 / 504</t>
  </si>
  <si>
    <t>138 / VER(1333)</t>
  </si>
  <si>
    <t>ATRASADOS 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</si>
</sst>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8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165" fontId="3" fillId="0" borderId="6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7" fillId="0" borderId="6" xfId="0" applyFont="1" applyBorder="1"/>
    <xf numFmtId="165" fontId="3" fillId="3" borderId="4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65" fontId="3" fillId="0" borderId="16" xfId="1" applyNumberFormat="1" applyFont="1" applyBorder="1"/>
    <xf numFmtId="0" fontId="3" fillId="0" borderId="16" xfId="0" applyFont="1" applyBorder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165" fontId="3" fillId="4" borderId="4" xfId="1" applyNumberFormat="1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65" fontId="3" fillId="3" borderId="4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164" fontId="4" fillId="6" borderId="17" xfId="0" applyNumberFormat="1" applyFont="1" applyFill="1" applyBorder="1" applyAlignment="1">
      <alignment horizontal="center"/>
    </xf>
    <xf numFmtId="164" fontId="4" fillId="6" borderId="28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164" fontId="4" fillId="3" borderId="28" xfId="0" applyNumberFormat="1" applyFont="1" applyFill="1" applyBorder="1" applyAlignment="1">
      <alignment horizontal="center"/>
    </xf>
    <xf numFmtId="164" fontId="4" fillId="7" borderId="43" xfId="0" applyNumberFormat="1" applyFont="1" applyFill="1" applyBorder="1" applyAlignment="1">
      <alignment horizontal="center"/>
    </xf>
    <xf numFmtId="164" fontId="4" fillId="7" borderId="4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0" fillId="10" borderId="4" xfId="0" applyFill="1" applyBorder="1" applyAlignment="1">
      <alignment horizontal="center"/>
    </xf>
    <xf numFmtId="0" fontId="3" fillId="10" borderId="4" xfId="0" applyFont="1" applyFill="1" applyBorder="1"/>
    <xf numFmtId="165" fontId="3" fillId="10" borderId="4" xfId="0" applyNumberFormat="1" applyFont="1" applyFill="1" applyBorder="1"/>
    <xf numFmtId="0" fontId="3" fillId="10" borderId="4" xfId="0" applyFont="1" applyFill="1" applyBorder="1" applyAlignment="1">
      <alignment horizontal="center"/>
    </xf>
    <xf numFmtId="165" fontId="3" fillId="10" borderId="4" xfId="1" applyNumberFormat="1" applyFont="1" applyFill="1" applyBorder="1"/>
    <xf numFmtId="0" fontId="0" fillId="10" borderId="4" xfId="0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165" fontId="3" fillId="10" borderId="4" xfId="1" applyNumberFormat="1" applyFont="1" applyFill="1" applyBorder="1" applyAlignment="1">
      <alignment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56" t="s">
        <v>0</v>
      </c>
      <c r="B1" s="157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56" t="s">
        <v>0</v>
      </c>
      <c r="C1" s="157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64">
        <v>9</v>
      </c>
      <c r="B11" s="8" t="s">
        <v>13</v>
      </c>
      <c r="C11" s="9">
        <v>100000</v>
      </c>
      <c r="D11" s="158" t="s">
        <v>38</v>
      </c>
      <c r="E11" s="30"/>
    </row>
    <row r="12" spans="1:5" ht="21" x14ac:dyDescent="0.25">
      <c r="A12" s="164"/>
      <c r="B12" s="8" t="s">
        <v>14</v>
      </c>
      <c r="C12" s="9">
        <v>100000</v>
      </c>
      <c r="D12" s="159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64">
        <v>12</v>
      </c>
      <c r="B15" s="7" t="s">
        <v>17</v>
      </c>
      <c r="C15" s="5">
        <v>38500</v>
      </c>
      <c r="D15" s="158" t="s">
        <v>40</v>
      </c>
      <c r="E15" s="30"/>
    </row>
    <row r="16" spans="1:5" ht="22" thickBot="1" x14ac:dyDescent="0.3">
      <c r="A16" s="164"/>
      <c r="B16" s="10" t="s">
        <v>18</v>
      </c>
      <c r="C16" s="11">
        <v>38500</v>
      </c>
      <c r="D16" s="160"/>
      <c r="E16" s="30"/>
    </row>
    <row r="17" spans="1:5" ht="22" thickBot="1" x14ac:dyDescent="0.3">
      <c r="A17" s="164"/>
      <c r="B17" s="12" t="s">
        <v>19</v>
      </c>
      <c r="C17" s="13">
        <v>17000</v>
      </c>
      <c r="D17" s="159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64">
        <v>13</v>
      </c>
      <c r="B20" s="16" t="s">
        <v>22</v>
      </c>
      <c r="C20" s="17">
        <v>16500</v>
      </c>
      <c r="D20" s="158" t="s">
        <v>43</v>
      </c>
      <c r="E20" s="30"/>
    </row>
    <row r="21" spans="1:5" ht="22" thickBot="1" x14ac:dyDescent="0.3">
      <c r="A21" s="164"/>
      <c r="B21" s="16" t="s">
        <v>23</v>
      </c>
      <c r="C21" s="18">
        <v>16500</v>
      </c>
      <c r="D21" s="159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61"/>
      <c r="E28" s="30"/>
    </row>
    <row r="29" spans="1:5" ht="22" thickBot="1" x14ac:dyDescent="0.3">
      <c r="A29" s="164">
        <v>21</v>
      </c>
      <c r="B29" s="19" t="s">
        <v>31</v>
      </c>
      <c r="C29" s="20">
        <v>7241.4</v>
      </c>
      <c r="D29" s="162"/>
      <c r="E29" s="30"/>
    </row>
    <row r="30" spans="1:5" ht="22" thickBot="1" x14ac:dyDescent="0.3">
      <c r="A30" s="164"/>
      <c r="B30" s="19" t="s">
        <v>32</v>
      </c>
      <c r="C30" s="20">
        <v>2500</v>
      </c>
      <c r="D30" s="162"/>
      <c r="E30" s="30"/>
    </row>
    <row r="31" spans="1:5" ht="22" thickBot="1" x14ac:dyDescent="0.3">
      <c r="A31" s="164"/>
      <c r="B31" s="19" t="s">
        <v>33</v>
      </c>
      <c r="C31" s="20">
        <v>16000</v>
      </c>
      <c r="D31" s="162"/>
      <c r="E31" s="30"/>
    </row>
    <row r="32" spans="1:5" ht="22" thickBot="1" x14ac:dyDescent="0.3">
      <c r="A32" s="164"/>
      <c r="B32" s="19" t="s">
        <v>34</v>
      </c>
      <c r="C32" s="20">
        <v>2552</v>
      </c>
      <c r="D32" s="163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56" t="s">
        <v>80</v>
      </c>
      <c r="C1" s="157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65">
        <v>9</v>
      </c>
      <c r="B11" s="8" t="s">
        <v>13</v>
      </c>
      <c r="C11" s="43">
        <v>79070</v>
      </c>
    </row>
    <row r="12" spans="1:4" ht="21" x14ac:dyDescent="0.25">
      <c r="A12" s="165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65">
        <v>12</v>
      </c>
      <c r="B14" s="7" t="s">
        <v>17</v>
      </c>
      <c r="C14" s="38">
        <v>38500</v>
      </c>
    </row>
    <row r="15" spans="1:4" ht="21" x14ac:dyDescent="0.25">
      <c r="A15" s="165"/>
      <c r="B15" s="10" t="s">
        <v>71</v>
      </c>
      <c r="C15" s="45">
        <v>2500</v>
      </c>
    </row>
    <row r="16" spans="1:4" ht="21" x14ac:dyDescent="0.25">
      <c r="A16" s="165"/>
      <c r="B16" s="10" t="s">
        <v>18</v>
      </c>
      <c r="C16" s="45">
        <v>38500</v>
      </c>
    </row>
    <row r="17" spans="1:3" ht="22" thickBot="1" x14ac:dyDescent="0.3">
      <c r="A17" s="165"/>
      <c r="B17" s="10" t="s">
        <v>88</v>
      </c>
      <c r="C17" s="45">
        <v>3189.58</v>
      </c>
    </row>
    <row r="18" spans="1:3" ht="22" thickBot="1" x14ac:dyDescent="0.3">
      <c r="A18" s="165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65">
        <v>15</v>
      </c>
      <c r="B21" s="14" t="s">
        <v>21</v>
      </c>
      <c r="C21" s="49">
        <v>27000</v>
      </c>
    </row>
    <row r="22" spans="1:3" ht="22" thickBot="1" x14ac:dyDescent="0.3">
      <c r="A22" s="165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65">
        <v>24</v>
      </c>
      <c r="B31" s="19" t="s">
        <v>54</v>
      </c>
      <c r="C31" s="52">
        <v>11612.9</v>
      </c>
    </row>
    <row r="32" spans="1:3" ht="22" thickBot="1" x14ac:dyDescent="0.3">
      <c r="A32" s="165"/>
      <c r="B32" s="19" t="s">
        <v>55</v>
      </c>
      <c r="C32" s="52">
        <v>14000</v>
      </c>
    </row>
    <row r="33" spans="1:3" ht="22" thickBot="1" x14ac:dyDescent="0.3">
      <c r="A33" s="165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56" t="s">
        <v>0</v>
      </c>
      <c r="C1" s="157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65">
        <v>9</v>
      </c>
      <c r="B11" s="8" t="s">
        <v>13</v>
      </c>
      <c r="C11" s="43">
        <v>79070</v>
      </c>
    </row>
    <row r="12" spans="1:3" ht="21" x14ac:dyDescent="0.25">
      <c r="A12" s="165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65">
        <v>12</v>
      </c>
      <c r="B14" s="7" t="s">
        <v>17</v>
      </c>
      <c r="C14" s="38">
        <v>38500</v>
      </c>
    </row>
    <row r="15" spans="1:3" ht="21" x14ac:dyDescent="0.25">
      <c r="A15" s="165"/>
      <c r="B15" s="10" t="s">
        <v>71</v>
      </c>
      <c r="C15" s="45">
        <v>2500</v>
      </c>
    </row>
    <row r="16" spans="1:3" ht="22" thickBot="1" x14ac:dyDescent="0.3">
      <c r="A16" s="165"/>
      <c r="B16" s="10" t="s">
        <v>18</v>
      </c>
      <c r="C16" s="45">
        <v>38500</v>
      </c>
    </row>
    <row r="17" spans="1:3" ht="22" thickBot="1" x14ac:dyDescent="0.3">
      <c r="A17" s="165"/>
      <c r="B17" s="12" t="s">
        <v>19</v>
      </c>
      <c r="C17" s="47">
        <v>17000</v>
      </c>
    </row>
    <row r="18" spans="1:3" ht="22" thickBot="1" x14ac:dyDescent="0.3">
      <c r="A18" s="165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65">
        <v>15</v>
      </c>
      <c r="B21" s="16" t="s">
        <v>73</v>
      </c>
      <c r="C21" s="51">
        <v>4258.0600000000004</v>
      </c>
    </row>
    <row r="22" spans="1:3" ht="22" thickBot="1" x14ac:dyDescent="0.3">
      <c r="A22" s="165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65">
        <v>24</v>
      </c>
      <c r="B31" s="19" t="s">
        <v>55</v>
      </c>
      <c r="C31" s="52">
        <v>14000</v>
      </c>
    </row>
    <row r="32" spans="1:3" ht="22" thickBot="1" x14ac:dyDescent="0.3">
      <c r="A32" s="165"/>
      <c r="B32" s="19" t="s">
        <v>75</v>
      </c>
      <c r="C32" s="52">
        <v>5000</v>
      </c>
    </row>
    <row r="33" spans="1:3" ht="22" thickBot="1" x14ac:dyDescent="0.3">
      <c r="A33" s="165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22" workbookViewId="0">
      <selection activeCell="D40" sqref="D40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68" t="s">
        <v>0</v>
      </c>
      <c r="B1" s="168"/>
      <c r="C1" s="168"/>
      <c r="D1" s="168"/>
    </row>
    <row r="2" spans="1:4" ht="47" x14ac:dyDescent="0.55000000000000004">
      <c r="A2" s="168" t="s">
        <v>89</v>
      </c>
      <c r="B2" s="168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69" t="s">
        <v>35</v>
      </c>
      <c r="B41" s="170"/>
      <c r="C41" s="82">
        <f>SUM(C3:C40)</f>
        <v>2994400.49</v>
      </c>
      <c r="D41" s="79"/>
    </row>
    <row r="42" spans="1:5" ht="31" x14ac:dyDescent="0.35">
      <c r="A42" s="171" t="s">
        <v>96</v>
      </c>
      <c r="B42" s="172"/>
      <c r="C42" s="65">
        <f>SUM(C3:C27)</f>
        <v>1708991.02</v>
      </c>
      <c r="D42" s="79"/>
    </row>
    <row r="43" spans="1:5" ht="31" x14ac:dyDescent="0.35">
      <c r="A43" s="166" t="s">
        <v>97</v>
      </c>
      <c r="B43" s="167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17" workbookViewId="0">
      <selection activeCell="D35" sqref="B35:D35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180" t="s">
        <v>0</v>
      </c>
      <c r="C1" s="181"/>
      <c r="D1" s="182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140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136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141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6">
        <v>20</v>
      </c>
      <c r="B22" s="87" t="s">
        <v>151</v>
      </c>
      <c r="C22" s="93">
        <v>6000</v>
      </c>
      <c r="D22" s="137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173" t="s">
        <v>131</v>
      </c>
      <c r="B24" s="174"/>
      <c r="C24" s="174"/>
      <c r="D24" s="175"/>
    </row>
    <row r="25" spans="1:6" ht="21" x14ac:dyDescent="0.2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132</v>
      </c>
      <c r="B26" s="69" t="s">
        <v>85</v>
      </c>
      <c r="C26" s="70">
        <v>191666</v>
      </c>
      <c r="D26" s="138" t="s">
        <v>152</v>
      </c>
    </row>
    <row r="27" spans="1:6" ht="21" x14ac:dyDescent="0.25">
      <c r="A27" s="76" t="s">
        <v>132</v>
      </c>
      <c r="B27" s="77" t="s">
        <v>117</v>
      </c>
      <c r="C27" s="78">
        <v>29742</v>
      </c>
      <c r="D27" s="79"/>
    </row>
    <row r="28" spans="1:6" ht="21" x14ac:dyDescent="0.2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132</v>
      </c>
      <c r="B29" s="77" t="s">
        <v>120</v>
      </c>
      <c r="C29" s="88">
        <v>209620</v>
      </c>
      <c r="D29" s="78"/>
    </row>
    <row r="30" spans="1:6" ht="21" x14ac:dyDescent="0.2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132</v>
      </c>
      <c r="B31" s="69" t="s">
        <v>154</v>
      </c>
      <c r="C31" s="139">
        <v>168000</v>
      </c>
      <c r="D31" s="70" t="s">
        <v>153</v>
      </c>
    </row>
    <row r="32" spans="1:6" ht="21" x14ac:dyDescent="0.25">
      <c r="A32" s="76" t="s">
        <v>132</v>
      </c>
      <c r="B32" s="77" t="s">
        <v>118</v>
      </c>
      <c r="C32" s="78">
        <v>141000</v>
      </c>
      <c r="D32" s="79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134</v>
      </c>
      <c r="B35" s="80" t="s">
        <v>11</v>
      </c>
      <c r="C35" s="81">
        <v>514388</v>
      </c>
      <c r="D35" s="79"/>
    </row>
    <row r="36" spans="1:4" ht="21" x14ac:dyDescent="0.25">
      <c r="A36" s="76" t="s">
        <v>134</v>
      </c>
      <c r="B36" s="80" t="s">
        <v>79</v>
      </c>
      <c r="C36" s="81">
        <v>42300</v>
      </c>
      <c r="D36" s="79"/>
    </row>
    <row r="37" spans="1:4" ht="21" x14ac:dyDescent="0.2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134</v>
      </c>
      <c r="B39" s="77" t="s">
        <v>100</v>
      </c>
      <c r="C39" s="78">
        <v>0</v>
      </c>
      <c r="D39" s="79"/>
    </row>
    <row r="40" spans="1:4" ht="21" x14ac:dyDescent="0.25">
      <c r="A40" s="76" t="s">
        <v>134</v>
      </c>
      <c r="B40" s="77" t="s">
        <v>94</v>
      </c>
      <c r="C40" s="78">
        <v>18000</v>
      </c>
      <c r="D40" s="79"/>
    </row>
    <row r="41" spans="1:4" ht="21" x14ac:dyDescent="0.2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69" t="s">
        <v>35</v>
      </c>
      <c r="B44" s="170"/>
      <c r="C44" s="82">
        <f>SUM(C3:C23)+SUM(C25:C43)</f>
        <v>2859542.4567741938</v>
      </c>
      <c r="D44" s="79"/>
    </row>
    <row r="45" spans="1:4" ht="31" x14ac:dyDescent="0.35">
      <c r="A45" s="171" t="s">
        <v>96</v>
      </c>
      <c r="B45" s="172"/>
      <c r="C45" s="65">
        <f>SUM(C3:C22)</f>
        <v>625891.25677419361</v>
      </c>
      <c r="D45" s="79"/>
    </row>
    <row r="46" spans="1:4" ht="32" thickBot="1" x14ac:dyDescent="0.4">
      <c r="A46" s="166" t="s">
        <v>97</v>
      </c>
      <c r="B46" s="167"/>
      <c r="C46" s="83">
        <f>SUM(C25:C43)</f>
        <v>2233651.2000000002</v>
      </c>
      <c r="D46" s="79"/>
    </row>
    <row r="47" spans="1:4" ht="27" thickBot="1" x14ac:dyDescent="0.25">
      <c r="A47" s="173"/>
      <c r="B47" s="174"/>
      <c r="C47" s="174"/>
      <c r="D47" s="175"/>
    </row>
    <row r="48" spans="1:4" ht="27" thickBot="1" x14ac:dyDescent="0.25">
      <c r="A48" s="173" t="s">
        <v>138</v>
      </c>
      <c r="B48" s="174"/>
      <c r="C48" s="174"/>
      <c r="D48" s="175"/>
    </row>
    <row r="49" spans="1:4" ht="21" x14ac:dyDescent="0.2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2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2" thickBot="1" x14ac:dyDescent="0.3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" thickBot="1" x14ac:dyDescent="0.4">
      <c r="A52" s="176" t="s">
        <v>139</v>
      </c>
      <c r="B52" s="177"/>
      <c r="C52" s="178">
        <f>SUM(C49:C51)</f>
        <v>47612.9</v>
      </c>
      <c r="D52" s="179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topLeftCell="A24" workbookViewId="0">
      <selection activeCell="C5" sqref="C5"/>
    </sheetView>
  </sheetViews>
  <sheetFormatPr baseColWidth="10" defaultColWidth="8.83203125" defaultRowHeight="16" x14ac:dyDescent="0.2"/>
  <cols>
    <col min="1" max="1" width="10.5" bestFit="1" customWidth="1"/>
    <col min="2" max="2" width="90" bestFit="1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180" t="s">
        <v>0</v>
      </c>
      <c r="C1" s="181"/>
      <c r="D1" s="182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101">
        <v>1</v>
      </c>
      <c r="B3" s="89" t="s">
        <v>11</v>
      </c>
      <c r="C3" s="9">
        <v>334000</v>
      </c>
      <c r="D3" s="127" t="s">
        <v>175</v>
      </c>
    </row>
    <row r="4" spans="1:4" ht="22" thickBot="1" x14ac:dyDescent="0.3">
      <c r="A4" s="97">
        <v>2</v>
      </c>
      <c r="B4" s="37" t="s">
        <v>161</v>
      </c>
      <c r="C4" s="5">
        <v>35000</v>
      </c>
      <c r="D4" s="126"/>
    </row>
    <row r="5" spans="1:4" ht="22" thickBot="1" x14ac:dyDescent="0.3">
      <c r="A5" s="97">
        <v>3</v>
      </c>
      <c r="B5" s="143" t="s">
        <v>130</v>
      </c>
      <c r="C5" s="5">
        <v>204600</v>
      </c>
      <c r="D5" s="126"/>
    </row>
    <row r="6" spans="1:4" ht="22" thickBot="1" x14ac:dyDescent="0.3">
      <c r="A6" s="97"/>
      <c r="B6" s="37"/>
      <c r="C6" s="5"/>
      <c r="D6" s="142"/>
    </row>
    <row r="7" spans="1:4" ht="22" thickBot="1" x14ac:dyDescent="0.3">
      <c r="A7" s="106">
        <v>5</v>
      </c>
      <c r="B7" s="107" t="s">
        <v>9</v>
      </c>
      <c r="C7" s="108">
        <v>35000</v>
      </c>
      <c r="D7" s="141" t="s">
        <v>174</v>
      </c>
    </row>
    <row r="8" spans="1:4" ht="22" thickBot="1" x14ac:dyDescent="0.3">
      <c r="A8" s="101">
        <v>6</v>
      </c>
      <c r="B8" s="89" t="s">
        <v>127</v>
      </c>
      <c r="C8" s="9">
        <v>41750</v>
      </c>
      <c r="D8" s="127" t="s">
        <v>142</v>
      </c>
    </row>
    <row r="9" spans="1:4" ht="22" thickBot="1" x14ac:dyDescent="0.3">
      <c r="A9" s="101">
        <v>7</v>
      </c>
      <c r="B9" s="89" t="s">
        <v>128</v>
      </c>
      <c r="C9" s="9">
        <v>40000</v>
      </c>
      <c r="D9" s="127" t="s">
        <v>176</v>
      </c>
    </row>
    <row r="10" spans="1:4" ht="22" thickBot="1" x14ac:dyDescent="0.3">
      <c r="A10" s="106">
        <v>8</v>
      </c>
      <c r="B10" s="107" t="s">
        <v>16</v>
      </c>
      <c r="C10" s="108">
        <v>73000</v>
      </c>
      <c r="D10" s="141" t="s">
        <v>136</v>
      </c>
    </row>
    <row r="11" spans="1:4" ht="45" thickBot="1" x14ac:dyDescent="0.25">
      <c r="A11" s="97">
        <v>9</v>
      </c>
      <c r="B11" s="124" t="s">
        <v>143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106">
        <v>12</v>
      </c>
      <c r="B14" s="110" t="s">
        <v>24</v>
      </c>
      <c r="C14" s="111">
        <v>26000</v>
      </c>
      <c r="D14" s="141" t="s">
        <v>136</v>
      </c>
    </row>
    <row r="15" spans="1:4" ht="22" thickBot="1" x14ac:dyDescent="0.3">
      <c r="A15" s="101">
        <v>13</v>
      </c>
      <c r="B15" s="59" t="s">
        <v>25</v>
      </c>
      <c r="C15" s="25">
        <f>10731.8+38333.34</f>
        <v>49065.14</v>
      </c>
      <c r="D15" s="127" t="s">
        <v>177</v>
      </c>
    </row>
    <row r="16" spans="1:4" ht="22" thickBot="1" x14ac:dyDescent="0.3">
      <c r="A16" s="101">
        <v>14</v>
      </c>
      <c r="B16" s="59" t="s">
        <v>109</v>
      </c>
      <c r="C16" s="25">
        <v>15000</v>
      </c>
      <c r="D16" s="127">
        <v>1327</v>
      </c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106">
        <v>16</v>
      </c>
      <c r="B18" s="110" t="s">
        <v>110</v>
      </c>
      <c r="C18" s="111">
        <v>23000</v>
      </c>
      <c r="D18" s="141" t="s">
        <v>135</v>
      </c>
    </row>
    <row r="19" spans="1:4" ht="22" thickBot="1" x14ac:dyDescent="0.3">
      <c r="A19" s="106">
        <v>17</v>
      </c>
      <c r="B19" s="110" t="s">
        <v>111</v>
      </c>
      <c r="C19" s="111">
        <v>17000</v>
      </c>
      <c r="D19" s="141" t="s">
        <v>135</v>
      </c>
    </row>
    <row r="20" spans="1:4" ht="22" thickBot="1" x14ac:dyDescent="0.3">
      <c r="A20" s="101">
        <v>18</v>
      </c>
      <c r="B20" s="59" t="s">
        <v>144</v>
      </c>
      <c r="C20" s="25">
        <v>19500</v>
      </c>
      <c r="D20" s="127">
        <v>931</v>
      </c>
    </row>
    <row r="21" spans="1:4" ht="22" thickBot="1" x14ac:dyDescent="0.3">
      <c r="A21" s="101">
        <v>19</v>
      </c>
      <c r="B21" s="59" t="s">
        <v>126</v>
      </c>
      <c r="C21" s="25">
        <v>20000</v>
      </c>
      <c r="D21" s="127">
        <v>491</v>
      </c>
    </row>
    <row r="22" spans="1:4" ht="22" thickBot="1" x14ac:dyDescent="0.3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156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173" t="s">
        <v>131</v>
      </c>
      <c r="B25" s="174"/>
      <c r="C25" s="174"/>
      <c r="D25" s="175"/>
    </row>
    <row r="26" spans="1:4" ht="21" x14ac:dyDescent="0.2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132</v>
      </c>
      <c r="B27" s="77" t="s">
        <v>117</v>
      </c>
      <c r="C27" s="78">
        <v>29742</v>
      </c>
      <c r="D27" s="79"/>
    </row>
    <row r="28" spans="1:4" ht="21" x14ac:dyDescent="0.25">
      <c r="A28" s="76" t="s">
        <v>132</v>
      </c>
      <c r="B28" s="77" t="s">
        <v>118</v>
      </c>
      <c r="C28" s="78">
        <v>141000</v>
      </c>
      <c r="D28" s="79"/>
    </row>
    <row r="29" spans="1:4" ht="21" x14ac:dyDescent="0.25">
      <c r="A29" s="76" t="s">
        <v>134</v>
      </c>
      <c r="B29" s="80" t="s">
        <v>79</v>
      </c>
      <c r="C29" s="81">
        <v>42300</v>
      </c>
      <c r="D29" s="79"/>
    </row>
    <row r="30" spans="1:4" ht="21" x14ac:dyDescent="0.25">
      <c r="A30" s="76" t="s">
        <v>158</v>
      </c>
      <c r="B30" s="77" t="s">
        <v>120</v>
      </c>
      <c r="C30" s="88">
        <v>209620</v>
      </c>
      <c r="D30" s="78"/>
    </row>
    <row r="31" spans="1:4" ht="21" x14ac:dyDescent="0.25">
      <c r="A31" s="76" t="s">
        <v>132</v>
      </c>
      <c r="B31" s="77" t="s">
        <v>121</v>
      </c>
      <c r="C31" s="78">
        <v>223642.86</v>
      </c>
      <c r="D31" s="79"/>
    </row>
    <row r="32" spans="1:4" ht="21" x14ac:dyDescent="0.25">
      <c r="A32" s="140" t="s">
        <v>132</v>
      </c>
      <c r="B32" s="80" t="s">
        <v>154</v>
      </c>
      <c r="C32" s="113">
        <f>168000*0.15</f>
        <v>25200</v>
      </c>
      <c r="D32" s="81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76" t="s">
        <v>134</v>
      </c>
      <c r="B34" s="80" t="s">
        <v>11</v>
      </c>
      <c r="C34" s="81">
        <v>514388</v>
      </c>
      <c r="D34" s="79"/>
    </row>
    <row r="35" spans="1:4" ht="21" x14ac:dyDescent="0.25">
      <c r="A35" s="76" t="s">
        <v>134</v>
      </c>
      <c r="B35" s="77" t="s">
        <v>94</v>
      </c>
      <c r="C35" s="78">
        <v>18000</v>
      </c>
      <c r="D35" s="79"/>
    </row>
    <row r="36" spans="1:4" ht="21" x14ac:dyDescent="0.2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25">
      <c r="A37" s="76" t="s">
        <v>155</v>
      </c>
      <c r="B37" s="77" t="s">
        <v>159</v>
      </c>
      <c r="C37" s="78">
        <v>17000</v>
      </c>
      <c r="D37" s="79" t="s">
        <v>135</v>
      </c>
    </row>
    <row r="38" spans="1:4" ht="21" x14ac:dyDescent="0.25">
      <c r="A38" s="76" t="s">
        <v>155</v>
      </c>
      <c r="B38" s="77" t="s">
        <v>122</v>
      </c>
      <c r="C38" s="78">
        <v>55000</v>
      </c>
      <c r="D38" s="79"/>
    </row>
    <row r="39" spans="1:4" ht="21" x14ac:dyDescent="0.25">
      <c r="A39" s="76" t="s">
        <v>155</v>
      </c>
      <c r="B39" s="77" t="s">
        <v>109</v>
      </c>
      <c r="C39" s="78">
        <v>13548.39</v>
      </c>
      <c r="D39" s="79"/>
    </row>
    <row r="40" spans="1:4" ht="21" x14ac:dyDescent="0.25">
      <c r="A40" s="76" t="s">
        <v>155</v>
      </c>
      <c r="B40" s="77" t="s">
        <v>151</v>
      </c>
      <c r="C40" s="78">
        <v>6000</v>
      </c>
      <c r="D40" s="79"/>
    </row>
    <row r="41" spans="1:4" ht="21" x14ac:dyDescent="0.25">
      <c r="A41" s="76" t="s">
        <v>155</v>
      </c>
      <c r="B41" s="77" t="s">
        <v>110</v>
      </c>
      <c r="C41" s="78">
        <v>23000</v>
      </c>
      <c r="D41" s="79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69" t="s">
        <v>35</v>
      </c>
      <c r="B43" s="170"/>
      <c r="C43" s="82">
        <f>SUM(C3:C24)+SUM(C26:C42)</f>
        <v>2557948.7333333334</v>
      </c>
      <c r="D43" s="79"/>
    </row>
    <row r="44" spans="1:4" ht="31" x14ac:dyDescent="0.35">
      <c r="A44" s="171" t="s">
        <v>96</v>
      </c>
      <c r="B44" s="172"/>
      <c r="C44" s="65">
        <f>SUM(C3:C23)</f>
        <v>1072948.4733333334</v>
      </c>
      <c r="D44" s="79"/>
    </row>
    <row r="45" spans="1:4" ht="32" thickBot="1" x14ac:dyDescent="0.4">
      <c r="A45" s="166" t="s">
        <v>97</v>
      </c>
      <c r="B45" s="167"/>
      <c r="C45" s="83">
        <f>SUM(C26:C42)</f>
        <v>1485000.26</v>
      </c>
      <c r="D45" s="79"/>
    </row>
    <row r="46" spans="1:4" ht="27" thickBot="1" x14ac:dyDescent="0.25">
      <c r="A46" s="173"/>
      <c r="B46" s="174"/>
      <c r="C46" s="174"/>
      <c r="D46" s="175"/>
    </row>
    <row r="47" spans="1:4" ht="27" thickBot="1" x14ac:dyDescent="0.25">
      <c r="A47" s="173" t="s">
        <v>157</v>
      </c>
      <c r="B47" s="174"/>
      <c r="C47" s="174"/>
      <c r="D47" s="175"/>
    </row>
    <row r="48" spans="1:4" ht="21" x14ac:dyDescent="0.25">
      <c r="A48" s="68" t="s">
        <v>132</v>
      </c>
      <c r="B48" s="69" t="s">
        <v>85</v>
      </c>
      <c r="C48" s="70">
        <v>191666</v>
      </c>
      <c r="D48" s="138" t="s">
        <v>152</v>
      </c>
    </row>
    <row r="49" spans="1:4" ht="21" x14ac:dyDescent="0.2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25">
      <c r="A50" s="68" t="s">
        <v>132</v>
      </c>
      <c r="B50" s="69" t="s">
        <v>154</v>
      </c>
      <c r="C50" s="139">
        <v>142800</v>
      </c>
      <c r="D50" s="70" t="s">
        <v>153</v>
      </c>
    </row>
    <row r="51" spans="1:4" ht="21" x14ac:dyDescent="0.2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2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2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25">
      <c r="A54" s="68" t="s">
        <v>155</v>
      </c>
      <c r="B54" s="69" t="s">
        <v>160</v>
      </c>
      <c r="C54" s="70">
        <f>(35000/31)*3</f>
        <v>3387.0967741935483</v>
      </c>
      <c r="D54" s="71"/>
    </row>
    <row r="55" spans="1:4" ht="22" thickBot="1" x14ac:dyDescent="0.3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176" t="s">
        <v>139</v>
      </c>
      <c r="B56" s="177"/>
      <c r="C56" s="178">
        <f>SUM(C48:C55)</f>
        <v>866586.42677419353</v>
      </c>
      <c r="D56" s="179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F68"/>
  <sheetViews>
    <sheetView tabSelected="1" topLeftCell="A24" zoomScaleNormal="100" workbookViewId="0">
      <selection activeCell="F40" sqref="F40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24.83203125" style="129" bestFit="1" customWidth="1"/>
    <col min="5" max="5" width="10.5" bestFit="1" customWidth="1"/>
    <col min="6" max="6" width="54" bestFit="1" customWidth="1"/>
  </cols>
  <sheetData>
    <row r="1" spans="1:4" ht="48" thickBot="1" x14ac:dyDescent="0.6">
      <c r="B1" s="180" t="s">
        <v>0</v>
      </c>
      <c r="C1" s="181"/>
      <c r="D1" s="182"/>
    </row>
    <row r="2" spans="1:4" ht="48" thickBot="1" x14ac:dyDescent="0.6">
      <c r="B2" s="2" t="s">
        <v>193</v>
      </c>
      <c r="C2" s="90" t="s">
        <v>2</v>
      </c>
      <c r="D2" s="134" t="s">
        <v>101</v>
      </c>
    </row>
    <row r="3" spans="1:4" ht="22" thickBot="1" x14ac:dyDescent="0.3">
      <c r="A3" s="97">
        <v>1</v>
      </c>
      <c r="B3" s="37" t="s">
        <v>173</v>
      </c>
      <c r="C3" s="5">
        <v>125854.84</v>
      </c>
      <c r="D3" s="126"/>
    </row>
    <row r="4" spans="1:4" ht="22" thickBot="1" x14ac:dyDescent="0.3">
      <c r="A4" s="97">
        <v>2</v>
      </c>
      <c r="B4" s="37" t="s">
        <v>148</v>
      </c>
      <c r="C4" s="5">
        <v>35000</v>
      </c>
      <c r="D4" s="126"/>
    </row>
    <row r="5" spans="1:4" ht="22" thickBot="1" x14ac:dyDescent="0.3">
      <c r="A5" s="97">
        <v>3</v>
      </c>
      <c r="B5" s="37" t="s">
        <v>149</v>
      </c>
      <c r="C5" s="5">
        <v>341000</v>
      </c>
      <c r="D5" s="126"/>
    </row>
    <row r="6" spans="1:4" ht="22" thickBot="1" x14ac:dyDescent="0.3">
      <c r="A6" s="97">
        <v>4</v>
      </c>
      <c r="B6" s="37" t="s">
        <v>180</v>
      </c>
      <c r="C6" s="5">
        <v>41177.42</v>
      </c>
      <c r="D6" s="126"/>
    </row>
    <row r="7" spans="1:4" ht="22" thickBot="1" x14ac:dyDescent="0.3">
      <c r="A7" s="101">
        <v>5</v>
      </c>
      <c r="B7" s="89" t="s">
        <v>150</v>
      </c>
      <c r="C7" s="9">
        <v>85000</v>
      </c>
      <c r="D7" s="127" t="s">
        <v>203</v>
      </c>
    </row>
    <row r="8" spans="1:4" ht="22" thickBot="1" x14ac:dyDescent="0.3">
      <c r="A8" s="97">
        <v>6</v>
      </c>
      <c r="B8" s="37" t="s">
        <v>182</v>
      </c>
      <c r="C8" s="5">
        <v>15000</v>
      </c>
      <c r="D8" s="126"/>
    </row>
    <row r="9" spans="1:4" ht="22" thickBot="1" x14ac:dyDescent="0.3">
      <c r="A9" s="97">
        <v>7</v>
      </c>
      <c r="B9" s="37" t="s">
        <v>9</v>
      </c>
      <c r="C9" s="6">
        <v>35000</v>
      </c>
      <c r="D9" s="126"/>
    </row>
    <row r="10" spans="1:4" ht="22" thickBot="1" x14ac:dyDescent="0.3">
      <c r="A10" s="97">
        <v>8</v>
      </c>
      <c r="B10" s="37" t="s">
        <v>165</v>
      </c>
      <c r="C10" s="133">
        <v>41750</v>
      </c>
      <c r="D10" s="126"/>
    </row>
    <row r="11" spans="1:4" ht="22" thickBot="1" x14ac:dyDescent="0.3">
      <c r="A11" s="97">
        <v>9</v>
      </c>
      <c r="B11" s="40" t="s">
        <v>166</v>
      </c>
      <c r="C11" s="5">
        <v>40000</v>
      </c>
      <c r="D11" s="126"/>
    </row>
    <row r="12" spans="1:4" ht="22" thickBot="1" x14ac:dyDescent="0.3">
      <c r="A12" s="97">
        <v>10</v>
      </c>
      <c r="B12" s="40" t="s">
        <v>16</v>
      </c>
      <c r="C12" s="5">
        <v>73000</v>
      </c>
      <c r="D12" s="126"/>
    </row>
    <row r="13" spans="1:4" ht="23" thickBot="1" x14ac:dyDescent="0.25">
      <c r="A13" s="97">
        <v>11</v>
      </c>
      <c r="B13" s="124" t="s">
        <v>145</v>
      </c>
      <c r="C13" s="125">
        <v>85500</v>
      </c>
      <c r="D13" s="135"/>
    </row>
    <row r="14" spans="1:4" ht="22" thickBot="1" x14ac:dyDescent="0.3">
      <c r="A14" s="97">
        <v>12</v>
      </c>
      <c r="B14" s="86" t="s">
        <v>147</v>
      </c>
      <c r="C14" s="91">
        <v>36403</v>
      </c>
      <c r="D14" s="135"/>
    </row>
    <row r="15" spans="1:4" ht="22" thickBot="1" x14ac:dyDescent="0.3">
      <c r="A15" s="97">
        <v>13</v>
      </c>
      <c r="B15" s="86" t="s">
        <v>20</v>
      </c>
      <c r="C15" s="91">
        <v>30000</v>
      </c>
      <c r="D15" s="126"/>
    </row>
    <row r="16" spans="1:4" ht="22" thickBot="1" x14ac:dyDescent="0.3">
      <c r="A16" s="97">
        <v>14</v>
      </c>
      <c r="B16" s="56" t="s">
        <v>21</v>
      </c>
      <c r="C16" s="92">
        <v>27000</v>
      </c>
      <c r="D16" s="126"/>
    </row>
    <row r="17" spans="1:6" ht="22" thickBot="1" x14ac:dyDescent="0.3">
      <c r="A17" s="97">
        <v>15</v>
      </c>
      <c r="B17" s="87" t="s">
        <v>24</v>
      </c>
      <c r="C17" s="93">
        <v>26000</v>
      </c>
      <c r="D17" s="126"/>
    </row>
    <row r="18" spans="1:6" ht="22" thickBot="1" x14ac:dyDescent="0.3">
      <c r="A18" s="97">
        <v>16</v>
      </c>
      <c r="B18" s="87" t="s">
        <v>25</v>
      </c>
      <c r="C18" s="93">
        <v>46000</v>
      </c>
      <c r="D18" s="126"/>
    </row>
    <row r="19" spans="1:6" ht="22" thickBot="1" x14ac:dyDescent="0.3">
      <c r="A19" s="97">
        <v>17</v>
      </c>
      <c r="B19" s="87" t="s">
        <v>109</v>
      </c>
      <c r="C19" s="93">
        <v>15000</v>
      </c>
      <c r="D19" s="126"/>
    </row>
    <row r="20" spans="1:6" ht="22" thickBot="1" x14ac:dyDescent="0.3">
      <c r="A20" s="97">
        <v>18</v>
      </c>
      <c r="B20" s="87" t="s">
        <v>162</v>
      </c>
      <c r="C20" s="93">
        <f>(19/31)*14000</f>
        <v>8580.645161290322</v>
      </c>
      <c r="D20" s="126"/>
    </row>
    <row r="21" spans="1:6" ht="22" thickBot="1" x14ac:dyDescent="0.3">
      <c r="A21" s="97">
        <v>19</v>
      </c>
      <c r="B21" s="87" t="s">
        <v>163</v>
      </c>
      <c r="C21" s="93">
        <f>(18/31)*23000</f>
        <v>13354.83870967742</v>
      </c>
      <c r="D21" s="126"/>
    </row>
    <row r="22" spans="1:6" ht="22" thickBot="1" x14ac:dyDescent="0.3">
      <c r="A22" s="97">
        <v>20</v>
      </c>
      <c r="B22" s="87" t="s">
        <v>171</v>
      </c>
      <c r="C22" s="93">
        <v>17000</v>
      </c>
      <c r="D22" s="126"/>
    </row>
    <row r="23" spans="1:6" ht="22" thickBot="1" x14ac:dyDescent="0.3">
      <c r="A23" s="97">
        <v>21</v>
      </c>
      <c r="B23" s="87" t="s">
        <v>172</v>
      </c>
      <c r="C23" s="93">
        <v>10306.450000000001</v>
      </c>
      <c r="D23" s="126"/>
    </row>
    <row r="24" spans="1:6" ht="22" thickBot="1" x14ac:dyDescent="0.3">
      <c r="A24" s="97">
        <v>22</v>
      </c>
      <c r="B24" s="87" t="s">
        <v>126</v>
      </c>
      <c r="C24" s="93">
        <v>20000</v>
      </c>
      <c r="D24" s="126"/>
    </row>
    <row r="25" spans="1:6" ht="22" thickBot="1" x14ac:dyDescent="0.3">
      <c r="A25" s="97">
        <v>23</v>
      </c>
      <c r="B25" s="87" t="s">
        <v>146</v>
      </c>
      <c r="C25" s="93">
        <v>17000</v>
      </c>
      <c r="D25" s="135"/>
    </row>
    <row r="26" spans="1:6" ht="22" thickBot="1" x14ac:dyDescent="0.3">
      <c r="A26" s="97">
        <v>24</v>
      </c>
      <c r="B26" s="87" t="s">
        <v>168</v>
      </c>
      <c r="C26" s="93">
        <v>55000</v>
      </c>
      <c r="D26" s="135"/>
    </row>
    <row r="27" spans="1:6" ht="22" thickBot="1" x14ac:dyDescent="0.3">
      <c r="A27" s="97">
        <v>25</v>
      </c>
      <c r="B27" s="87" t="s">
        <v>164</v>
      </c>
      <c r="C27" s="93">
        <f>(17000/31)*12</f>
        <v>6580.645161290322</v>
      </c>
      <c r="D27" s="135"/>
    </row>
    <row r="28" spans="1:6" ht="22" thickBot="1" x14ac:dyDescent="0.3">
      <c r="A28" s="97">
        <v>26</v>
      </c>
      <c r="B28" s="87" t="s">
        <v>167</v>
      </c>
      <c r="C28" s="93">
        <v>45935.48</v>
      </c>
      <c r="D28" s="135"/>
    </row>
    <row r="29" spans="1:6" ht="22" thickBot="1" x14ac:dyDescent="0.3">
      <c r="A29" s="97">
        <v>27</v>
      </c>
      <c r="B29" s="87" t="s">
        <v>169</v>
      </c>
      <c r="C29" s="93">
        <f>(15000/30)*9 + 1000</f>
        <v>5500</v>
      </c>
      <c r="D29" s="135"/>
      <c r="F29" t="s">
        <v>170</v>
      </c>
    </row>
    <row r="30" spans="1:6" ht="22" thickBot="1" x14ac:dyDescent="0.3">
      <c r="B30" s="87"/>
      <c r="C30" s="94"/>
      <c r="D30" s="126"/>
    </row>
    <row r="31" spans="1:6" ht="32" thickBot="1" x14ac:dyDescent="0.4">
      <c r="B31" s="21" t="s">
        <v>35</v>
      </c>
      <c r="C31" s="22">
        <f>SUM(C3:C30)</f>
        <v>1297943.3190322581</v>
      </c>
      <c r="D31" s="128"/>
    </row>
    <row r="32" spans="1:6" ht="17" thickBot="1" x14ac:dyDescent="0.25"/>
    <row r="33" spans="1:5" ht="27" thickBot="1" x14ac:dyDescent="0.25">
      <c r="A33" s="173" t="s">
        <v>131</v>
      </c>
      <c r="B33" s="174"/>
      <c r="C33" s="174"/>
      <c r="D33" s="175"/>
    </row>
    <row r="34" spans="1:5" ht="21" x14ac:dyDescent="0.25">
      <c r="A34" s="76" t="s">
        <v>132</v>
      </c>
      <c r="B34" s="77" t="s">
        <v>99</v>
      </c>
      <c r="C34" s="78">
        <v>76525.679999999993</v>
      </c>
      <c r="D34" s="79"/>
    </row>
    <row r="35" spans="1:5" ht="21" x14ac:dyDescent="0.25">
      <c r="A35" s="76" t="s">
        <v>132</v>
      </c>
      <c r="B35" s="77" t="s">
        <v>117</v>
      </c>
      <c r="C35" s="78">
        <v>29742</v>
      </c>
      <c r="D35" s="79"/>
    </row>
    <row r="36" spans="1:5" ht="21" x14ac:dyDescent="0.25">
      <c r="A36" s="76" t="s">
        <v>132</v>
      </c>
      <c r="B36" s="77" t="s">
        <v>118</v>
      </c>
      <c r="C36" s="78">
        <v>141000</v>
      </c>
      <c r="D36" s="79"/>
    </row>
    <row r="37" spans="1:5" ht="21" x14ac:dyDescent="0.25">
      <c r="A37" s="76" t="s">
        <v>134</v>
      </c>
      <c r="B37" s="80" t="s">
        <v>79</v>
      </c>
      <c r="C37" s="81">
        <v>42300</v>
      </c>
      <c r="D37" s="79"/>
    </row>
    <row r="38" spans="1:5" ht="21" x14ac:dyDescent="0.25">
      <c r="A38" s="76" t="s">
        <v>158</v>
      </c>
      <c r="B38" s="77" t="s">
        <v>199</v>
      </c>
      <c r="C38" s="88">
        <v>209620</v>
      </c>
      <c r="D38" s="78"/>
    </row>
    <row r="39" spans="1:5" ht="21" x14ac:dyDescent="0.25">
      <c r="A39" s="76" t="s">
        <v>132</v>
      </c>
      <c r="B39" s="77" t="s">
        <v>200</v>
      </c>
      <c r="C39" s="78">
        <v>223642.86</v>
      </c>
      <c r="D39" s="79"/>
    </row>
    <row r="40" spans="1:5" ht="21" x14ac:dyDescent="0.25">
      <c r="A40" s="140" t="s">
        <v>132</v>
      </c>
      <c r="B40" s="80" t="s">
        <v>154</v>
      </c>
      <c r="C40" s="113">
        <f>168000*0.15</f>
        <v>25200</v>
      </c>
      <c r="D40" s="81"/>
    </row>
    <row r="41" spans="1:5" ht="21" x14ac:dyDescent="0.25">
      <c r="A41" s="76" t="s">
        <v>132</v>
      </c>
      <c r="B41" s="77" t="s">
        <v>116</v>
      </c>
      <c r="C41" s="78">
        <v>77000</v>
      </c>
      <c r="D41" s="79"/>
    </row>
    <row r="42" spans="1:5" ht="21" x14ac:dyDescent="0.25">
      <c r="A42" s="76" t="s">
        <v>134</v>
      </c>
      <c r="B42" s="77" t="s">
        <v>94</v>
      </c>
      <c r="C42" s="78">
        <v>18000</v>
      </c>
      <c r="D42" s="79"/>
    </row>
    <row r="43" spans="1:5" ht="21" x14ac:dyDescent="0.25">
      <c r="A43" s="76" t="s">
        <v>155</v>
      </c>
      <c r="B43" s="77" t="s">
        <v>122</v>
      </c>
      <c r="C43" s="78">
        <v>55000</v>
      </c>
      <c r="D43" s="79"/>
    </row>
    <row r="44" spans="1:5" ht="21" x14ac:dyDescent="0.2">
      <c r="A44" s="3" t="s">
        <v>179</v>
      </c>
      <c r="B44" s="151" t="s">
        <v>130</v>
      </c>
      <c r="C44" s="150">
        <v>204600</v>
      </c>
      <c r="D44" s="3"/>
    </row>
    <row r="45" spans="1:5" ht="21" x14ac:dyDescent="0.25">
      <c r="A45" s="76" t="s">
        <v>155</v>
      </c>
      <c r="B45" s="77" t="s">
        <v>151</v>
      </c>
      <c r="C45" s="78">
        <v>6000</v>
      </c>
      <c r="D45" s="79"/>
    </row>
    <row r="46" spans="1:5" ht="21" x14ac:dyDescent="0.2">
      <c r="A46" s="3" t="s">
        <v>179</v>
      </c>
      <c r="B46" s="152" t="s">
        <v>156</v>
      </c>
      <c r="C46" s="150">
        <v>15000</v>
      </c>
      <c r="D46" s="153"/>
    </row>
    <row r="47" spans="1:5" ht="21" x14ac:dyDescent="0.25">
      <c r="A47" s="190" t="s">
        <v>134</v>
      </c>
      <c r="B47" s="191" t="s">
        <v>114</v>
      </c>
      <c r="C47" s="192">
        <v>13033.33</v>
      </c>
      <c r="D47" s="193" t="s">
        <v>133</v>
      </c>
    </row>
    <row r="48" spans="1:5" ht="21" x14ac:dyDescent="0.25">
      <c r="A48" s="190" t="s">
        <v>155</v>
      </c>
      <c r="B48" s="191" t="s">
        <v>159</v>
      </c>
      <c r="C48" s="194">
        <v>17000</v>
      </c>
      <c r="D48" s="193" t="s">
        <v>135</v>
      </c>
      <c r="E48" t="s">
        <v>201</v>
      </c>
    </row>
    <row r="49" spans="1:4" ht="21" x14ac:dyDescent="0.25">
      <c r="A49" s="190" t="s">
        <v>155</v>
      </c>
      <c r="B49" s="191" t="s">
        <v>110</v>
      </c>
      <c r="C49" s="194">
        <v>23000</v>
      </c>
      <c r="D49" s="193" t="s">
        <v>135</v>
      </c>
    </row>
    <row r="50" spans="1:4" ht="21" x14ac:dyDescent="0.2">
      <c r="A50" s="3" t="s">
        <v>179</v>
      </c>
      <c r="B50" s="152" t="s">
        <v>20</v>
      </c>
      <c r="C50" s="150">
        <v>30000</v>
      </c>
      <c r="D50" s="3"/>
    </row>
    <row r="51" spans="1:4" ht="21" x14ac:dyDescent="0.2">
      <c r="A51" s="195" t="s">
        <v>179</v>
      </c>
      <c r="B51" s="196" t="s">
        <v>21</v>
      </c>
      <c r="C51" s="197">
        <v>27000</v>
      </c>
      <c r="D51" s="195"/>
    </row>
    <row r="52" spans="1:4" ht="21" x14ac:dyDescent="0.2">
      <c r="A52" s="3" t="s">
        <v>179</v>
      </c>
      <c r="B52" s="152" t="s">
        <v>29</v>
      </c>
      <c r="C52" s="150">
        <v>14000</v>
      </c>
      <c r="D52" s="3"/>
    </row>
    <row r="53" spans="1:4" ht="21" x14ac:dyDescent="0.2">
      <c r="A53" s="3" t="s">
        <v>179</v>
      </c>
      <c r="B53" s="152" t="s">
        <v>129</v>
      </c>
      <c r="C53" s="150">
        <f>(17000/30)* 23</f>
        <v>13033.333333333332</v>
      </c>
      <c r="D53" s="153"/>
    </row>
    <row r="54" spans="1:4" ht="21" x14ac:dyDescent="0.25">
      <c r="A54" s="145"/>
      <c r="B54" s="146"/>
      <c r="C54" s="147"/>
      <c r="D54" s="148"/>
    </row>
    <row r="55" spans="1:4" ht="31" x14ac:dyDescent="0.35">
      <c r="A55" s="169" t="s">
        <v>35</v>
      </c>
      <c r="B55" s="170"/>
      <c r="C55" s="183">
        <f>SUM(C3:C29)+SUM(C34:C54)</f>
        <v>2558640.5223655915</v>
      </c>
      <c r="D55" s="184"/>
    </row>
    <row r="56" spans="1:4" ht="31" x14ac:dyDescent="0.35">
      <c r="A56" s="171" t="s">
        <v>96</v>
      </c>
      <c r="B56" s="172"/>
      <c r="C56" s="185">
        <f>SUM(C3:C29)</f>
        <v>1297943.3190322581</v>
      </c>
      <c r="D56" s="186"/>
    </row>
    <row r="57" spans="1:4" ht="32" thickBot="1" x14ac:dyDescent="0.4">
      <c r="A57" s="166" t="s">
        <v>97</v>
      </c>
      <c r="B57" s="167"/>
      <c r="C57" s="187">
        <f>SUM(C34:C54)</f>
        <v>1260697.2033333334</v>
      </c>
      <c r="D57" s="188"/>
    </row>
    <row r="58" spans="1:4" ht="27" thickBot="1" x14ac:dyDescent="0.25">
      <c r="A58" s="173"/>
      <c r="B58" s="174"/>
      <c r="C58" s="174"/>
      <c r="D58" s="175"/>
    </row>
    <row r="59" spans="1:4" ht="27" thickBot="1" x14ac:dyDescent="0.25">
      <c r="A59" s="173" t="s">
        <v>204</v>
      </c>
      <c r="B59" s="174"/>
      <c r="C59" s="174"/>
      <c r="D59" s="175"/>
    </row>
    <row r="60" spans="1:4" ht="21" x14ac:dyDescent="0.25">
      <c r="A60" s="68" t="s">
        <v>134</v>
      </c>
      <c r="B60" s="71" t="s">
        <v>11</v>
      </c>
      <c r="C60" s="144">
        <v>514388</v>
      </c>
      <c r="D60" s="71" t="s">
        <v>178</v>
      </c>
    </row>
    <row r="61" spans="1:4" ht="21" x14ac:dyDescent="0.25">
      <c r="A61" s="68" t="s">
        <v>155</v>
      </c>
      <c r="B61" s="71" t="s">
        <v>109</v>
      </c>
      <c r="C61" s="144">
        <v>13548.39</v>
      </c>
      <c r="D61" s="71">
        <v>1323</v>
      </c>
    </row>
    <row r="62" spans="1:4" ht="21" x14ac:dyDescent="0.2">
      <c r="A62" s="23" t="s">
        <v>179</v>
      </c>
      <c r="B62" s="154" t="s">
        <v>183</v>
      </c>
      <c r="C62" s="155">
        <f>35000+3387.1</f>
        <v>38387.1</v>
      </c>
      <c r="D62" s="23" t="s">
        <v>181</v>
      </c>
    </row>
    <row r="63" spans="1:4" ht="44" x14ac:dyDescent="0.2">
      <c r="A63" s="23" t="s">
        <v>179</v>
      </c>
      <c r="B63" s="189" t="s">
        <v>143</v>
      </c>
      <c r="C63" s="155">
        <v>41000</v>
      </c>
      <c r="D63" s="23" t="s">
        <v>202</v>
      </c>
    </row>
    <row r="64" spans="1:4" ht="21" x14ac:dyDescent="0.25">
      <c r="A64" s="68"/>
      <c r="B64" s="69"/>
      <c r="C64" s="70"/>
      <c r="D64" s="71"/>
    </row>
    <row r="65" spans="1:4" ht="21" x14ac:dyDescent="0.25">
      <c r="A65" s="68"/>
      <c r="B65" s="69"/>
      <c r="C65" s="70"/>
      <c r="D65" s="71"/>
    </row>
    <row r="66" spans="1:4" ht="21" x14ac:dyDescent="0.25">
      <c r="A66" s="68"/>
      <c r="B66" s="69"/>
      <c r="C66" s="70"/>
      <c r="D66" s="71"/>
    </row>
    <row r="67" spans="1:4" ht="22" thickBot="1" x14ac:dyDescent="0.3">
      <c r="A67" s="68"/>
      <c r="B67" s="69"/>
      <c r="C67" s="70"/>
      <c r="D67" s="71"/>
    </row>
    <row r="68" spans="1:4" ht="32" thickBot="1" x14ac:dyDescent="0.4">
      <c r="A68" s="176" t="s">
        <v>139</v>
      </c>
      <c r="B68" s="177"/>
      <c r="C68" s="178">
        <f>SUM(C60:C67)</f>
        <v>607323.49</v>
      </c>
      <c r="D68" s="179"/>
    </row>
  </sheetData>
  <mergeCells count="12">
    <mergeCell ref="B1:D1"/>
    <mergeCell ref="A59:D59"/>
    <mergeCell ref="A68:B68"/>
    <mergeCell ref="C68:D68"/>
    <mergeCell ref="C55:D55"/>
    <mergeCell ref="C56:D56"/>
    <mergeCell ref="C57:D57"/>
    <mergeCell ref="A33:D33"/>
    <mergeCell ref="A55:B55"/>
    <mergeCell ref="A56:B56"/>
    <mergeCell ref="A57:B57"/>
    <mergeCell ref="A58:D58"/>
  </mergeCells>
  <phoneticPr fontId="8" type="noConversion"/>
  <pageMargins left="0.511811024" right="0.511811024" top="0.78740157499999996" bottom="0.78740157499999996" header="0.31496062000000002" footer="0.31496062000000002"/>
  <pageSetup paperSize="9" scale="48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EBD-4785-184A-9F94-33329D79440C}">
  <sheetPr>
    <pageSetUpPr fitToPage="1"/>
  </sheetPr>
  <dimension ref="A1:D71"/>
  <sheetViews>
    <sheetView topLeftCell="A30" zoomScaleNormal="100" workbookViewId="0">
      <selection activeCell="A63" sqref="A63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24.83203125" style="129" bestFit="1" customWidth="1"/>
    <col min="5" max="5" width="10.5" bestFit="1" customWidth="1"/>
    <col min="6" max="6" width="54" bestFit="1" customWidth="1"/>
  </cols>
  <sheetData>
    <row r="1" spans="1:4" ht="48" thickBot="1" x14ac:dyDescent="0.6">
      <c r="B1" s="180" t="s">
        <v>0</v>
      </c>
      <c r="C1" s="181"/>
      <c r="D1" s="182"/>
    </row>
    <row r="2" spans="1:4" ht="48" thickBot="1" x14ac:dyDescent="0.6">
      <c r="B2" s="2" t="s">
        <v>192</v>
      </c>
      <c r="C2" s="90" t="s">
        <v>2</v>
      </c>
      <c r="D2" s="134" t="s">
        <v>101</v>
      </c>
    </row>
    <row r="3" spans="1:4" ht="22" thickBot="1" x14ac:dyDescent="0.3">
      <c r="A3" s="97">
        <v>1</v>
      </c>
      <c r="B3" s="40" t="s">
        <v>197</v>
      </c>
      <c r="C3" s="5">
        <v>87889.61</v>
      </c>
      <c r="D3" s="135"/>
    </row>
    <row r="4" spans="1:4" ht="22" thickBot="1" x14ac:dyDescent="0.3">
      <c r="A4" s="97">
        <v>2</v>
      </c>
      <c r="B4" s="37" t="s">
        <v>148</v>
      </c>
      <c r="C4" s="5">
        <v>35000</v>
      </c>
      <c r="D4" s="126"/>
    </row>
    <row r="5" spans="1:4" ht="22" thickBot="1" x14ac:dyDescent="0.3">
      <c r="A5" s="97">
        <v>3</v>
      </c>
      <c r="B5" s="37" t="s">
        <v>149</v>
      </c>
      <c r="C5" s="5">
        <v>341000</v>
      </c>
      <c r="D5" s="126"/>
    </row>
    <row r="6" spans="1:4" ht="22" thickBot="1" x14ac:dyDescent="0.3">
      <c r="A6" s="97">
        <v>4</v>
      </c>
      <c r="B6" s="40" t="s">
        <v>184</v>
      </c>
      <c r="C6" s="5">
        <v>191000</v>
      </c>
      <c r="D6" s="135"/>
    </row>
    <row r="7" spans="1:4" ht="22" thickBot="1" x14ac:dyDescent="0.3">
      <c r="A7" s="97">
        <v>5</v>
      </c>
      <c r="B7" s="37" t="s">
        <v>150</v>
      </c>
      <c r="C7" s="5">
        <v>141612.9</v>
      </c>
      <c r="D7" s="126"/>
    </row>
    <row r="8" spans="1:4" ht="22" thickBot="1" x14ac:dyDescent="0.3">
      <c r="A8" s="97">
        <v>6</v>
      </c>
      <c r="B8" s="37" t="s">
        <v>182</v>
      </c>
      <c r="C8" s="5">
        <v>15000</v>
      </c>
      <c r="D8" s="126"/>
    </row>
    <row r="9" spans="1:4" ht="22" thickBot="1" x14ac:dyDescent="0.3">
      <c r="A9" s="97">
        <v>7</v>
      </c>
      <c r="B9" s="37" t="s">
        <v>194</v>
      </c>
      <c r="C9" s="5">
        <f>15000+2500+2500</f>
        <v>20000</v>
      </c>
      <c r="D9" s="126"/>
    </row>
    <row r="10" spans="1:4" ht="22" thickBot="1" x14ac:dyDescent="0.3">
      <c r="A10" s="97">
        <v>8</v>
      </c>
      <c r="B10" s="37" t="s">
        <v>9</v>
      </c>
      <c r="C10" s="6">
        <v>38000</v>
      </c>
      <c r="D10" s="126"/>
    </row>
    <row r="11" spans="1:4" ht="22" thickBot="1" x14ac:dyDescent="0.3">
      <c r="A11" s="97">
        <v>9</v>
      </c>
      <c r="B11" s="37" t="s">
        <v>185</v>
      </c>
      <c r="C11" s="133">
        <v>30000</v>
      </c>
      <c r="D11" s="126"/>
    </row>
    <row r="12" spans="1:4" ht="22" thickBot="1" x14ac:dyDescent="0.3">
      <c r="A12" s="97">
        <v>10</v>
      </c>
      <c r="B12" s="40" t="s">
        <v>186</v>
      </c>
      <c r="C12" s="5">
        <v>30000</v>
      </c>
      <c r="D12" s="126"/>
    </row>
    <row r="13" spans="1:4" ht="22" thickBot="1" x14ac:dyDescent="0.3">
      <c r="A13" s="97">
        <v>11</v>
      </c>
      <c r="B13" s="40" t="s">
        <v>16</v>
      </c>
      <c r="C13" s="5">
        <v>73000</v>
      </c>
      <c r="D13" s="126"/>
    </row>
    <row r="14" spans="1:4" ht="23" thickBot="1" x14ac:dyDescent="0.25">
      <c r="A14" s="97">
        <v>12</v>
      </c>
      <c r="B14" s="124" t="s">
        <v>145</v>
      </c>
      <c r="C14" s="125">
        <v>85500</v>
      </c>
      <c r="D14" s="135"/>
    </row>
    <row r="15" spans="1:4" ht="22" thickBot="1" x14ac:dyDescent="0.3">
      <c r="A15" s="97">
        <v>13</v>
      </c>
      <c r="B15" s="86" t="s">
        <v>187</v>
      </c>
      <c r="C15" s="91">
        <v>33000</v>
      </c>
      <c r="D15" s="135"/>
    </row>
    <row r="16" spans="1:4" ht="22" thickBot="1" x14ac:dyDescent="0.3">
      <c r="A16" s="97">
        <v>14</v>
      </c>
      <c r="B16" s="86" t="s">
        <v>20</v>
      </c>
      <c r="C16" s="91">
        <v>30000</v>
      </c>
      <c r="D16" s="126"/>
    </row>
    <row r="17" spans="1:4" ht="22" thickBot="1" x14ac:dyDescent="0.3">
      <c r="A17" s="97">
        <v>15</v>
      </c>
      <c r="B17" s="56" t="s">
        <v>21</v>
      </c>
      <c r="C17" s="92">
        <v>27000</v>
      </c>
      <c r="D17" s="126"/>
    </row>
    <row r="18" spans="1:4" ht="22" thickBot="1" x14ac:dyDescent="0.3">
      <c r="A18" s="97">
        <v>16</v>
      </c>
      <c r="B18" s="87" t="s">
        <v>24</v>
      </c>
      <c r="C18" s="93">
        <v>26000</v>
      </c>
      <c r="D18" s="126"/>
    </row>
    <row r="19" spans="1:4" ht="22" thickBot="1" x14ac:dyDescent="0.3">
      <c r="A19" s="97">
        <v>17</v>
      </c>
      <c r="B19" s="87" t="s">
        <v>25</v>
      </c>
      <c r="C19" s="93">
        <v>46000</v>
      </c>
      <c r="D19" s="126"/>
    </row>
    <row r="20" spans="1:4" ht="22" thickBot="1" x14ac:dyDescent="0.3">
      <c r="A20" s="97">
        <v>18</v>
      </c>
      <c r="B20" s="87" t="s">
        <v>109</v>
      </c>
      <c r="C20" s="93">
        <v>15000</v>
      </c>
      <c r="D20" s="126"/>
    </row>
    <row r="21" spans="1:4" ht="22" thickBot="1" x14ac:dyDescent="0.3">
      <c r="A21" s="97">
        <v>19</v>
      </c>
      <c r="B21" s="87" t="s">
        <v>171</v>
      </c>
      <c r="C21" s="93">
        <v>17000</v>
      </c>
      <c r="D21" s="126"/>
    </row>
    <row r="22" spans="1:4" ht="22" thickBot="1" x14ac:dyDescent="0.3">
      <c r="A22" s="97">
        <v>20</v>
      </c>
      <c r="B22" s="87" t="s">
        <v>188</v>
      </c>
      <c r="C22" s="93">
        <v>39000</v>
      </c>
      <c r="D22" s="135"/>
    </row>
    <row r="23" spans="1:4" ht="22" thickBot="1" x14ac:dyDescent="0.3">
      <c r="A23" s="97">
        <v>21</v>
      </c>
      <c r="B23" s="87" t="s">
        <v>126</v>
      </c>
      <c r="C23" s="93">
        <v>20000</v>
      </c>
      <c r="D23" s="126"/>
    </row>
    <row r="24" spans="1:4" ht="22" thickBot="1" x14ac:dyDescent="0.3">
      <c r="A24" s="97">
        <v>22</v>
      </c>
      <c r="B24" s="87" t="s">
        <v>146</v>
      </c>
      <c r="C24" s="93">
        <v>17000</v>
      </c>
      <c r="D24" s="135"/>
    </row>
    <row r="25" spans="1:4" ht="22" thickBot="1" x14ac:dyDescent="0.3">
      <c r="A25" s="97">
        <v>23</v>
      </c>
      <c r="B25" s="87" t="s">
        <v>168</v>
      </c>
      <c r="C25" s="93">
        <v>55000</v>
      </c>
      <c r="D25" s="135"/>
    </row>
    <row r="26" spans="1:4" ht="22" thickBot="1" x14ac:dyDescent="0.3">
      <c r="A26" s="97">
        <v>24</v>
      </c>
      <c r="B26" s="87" t="s">
        <v>189</v>
      </c>
      <c r="C26" s="93">
        <v>17000</v>
      </c>
      <c r="D26" s="135"/>
    </row>
    <row r="27" spans="1:4" ht="22" thickBot="1" x14ac:dyDescent="0.3">
      <c r="A27" s="97">
        <v>25</v>
      </c>
      <c r="B27" s="87" t="s">
        <v>190</v>
      </c>
      <c r="C27" s="93">
        <v>56000</v>
      </c>
      <c r="D27" s="135"/>
    </row>
    <row r="28" spans="1:4" ht="22" thickBot="1" x14ac:dyDescent="0.3">
      <c r="A28" s="97">
        <v>26</v>
      </c>
      <c r="B28" s="87" t="s">
        <v>191</v>
      </c>
      <c r="C28" s="93">
        <v>11500</v>
      </c>
      <c r="D28" s="135"/>
    </row>
    <row r="29" spans="1:4" ht="22" thickBot="1" x14ac:dyDescent="0.3">
      <c r="A29" s="97">
        <v>27</v>
      </c>
      <c r="B29" s="87" t="s">
        <v>195</v>
      </c>
      <c r="C29" s="93">
        <v>14258.06</v>
      </c>
      <c r="D29" s="135"/>
    </row>
    <row r="30" spans="1:4" ht="22" thickBot="1" x14ac:dyDescent="0.3">
      <c r="A30" s="97">
        <v>28</v>
      </c>
      <c r="B30" s="87" t="s">
        <v>196</v>
      </c>
      <c r="C30" s="93">
        <v>25161.29</v>
      </c>
      <c r="D30" s="135"/>
    </row>
    <row r="31" spans="1:4" ht="22" thickBot="1" x14ac:dyDescent="0.3">
      <c r="A31" s="97">
        <v>29</v>
      </c>
      <c r="B31" s="87" t="s">
        <v>198</v>
      </c>
      <c r="C31" s="93">
        <v>52645.16</v>
      </c>
      <c r="D31" s="135"/>
    </row>
    <row r="32" spans="1:4" ht="22" thickBot="1" x14ac:dyDescent="0.3">
      <c r="B32" s="87"/>
      <c r="C32" s="94"/>
      <c r="D32" s="126"/>
    </row>
    <row r="33" spans="1:4" ht="32" thickBot="1" x14ac:dyDescent="0.4">
      <c r="B33" s="21" t="s">
        <v>35</v>
      </c>
      <c r="C33" s="22">
        <f>SUM(C3:C32)</f>
        <v>1589567.02</v>
      </c>
      <c r="D33" s="128"/>
    </row>
    <row r="34" spans="1:4" ht="17" thickBot="1" x14ac:dyDescent="0.25"/>
    <row r="35" spans="1:4" ht="27" thickBot="1" x14ac:dyDescent="0.25">
      <c r="A35" s="173" t="s">
        <v>131</v>
      </c>
      <c r="B35" s="174"/>
      <c r="C35" s="174"/>
      <c r="D35" s="175"/>
    </row>
    <row r="36" spans="1:4" ht="21" x14ac:dyDescent="0.25">
      <c r="A36" s="76"/>
      <c r="B36" s="77"/>
      <c r="C36" s="78"/>
      <c r="D36" s="79"/>
    </row>
    <row r="37" spans="1:4" ht="21" x14ac:dyDescent="0.25">
      <c r="A37" s="76"/>
      <c r="B37" s="77"/>
      <c r="C37" s="78"/>
      <c r="D37" s="79"/>
    </row>
    <row r="38" spans="1:4" ht="21" x14ac:dyDescent="0.25">
      <c r="A38" s="76"/>
      <c r="B38" s="77"/>
      <c r="C38" s="78"/>
      <c r="D38" s="79"/>
    </row>
    <row r="39" spans="1:4" ht="21" x14ac:dyDescent="0.25">
      <c r="A39" s="76"/>
      <c r="B39" s="80"/>
      <c r="C39" s="81"/>
      <c r="D39" s="79"/>
    </row>
    <row r="40" spans="1:4" ht="21" x14ac:dyDescent="0.25">
      <c r="A40" s="76"/>
      <c r="B40" s="77"/>
      <c r="C40" s="88"/>
      <c r="D40" s="78"/>
    </row>
    <row r="41" spans="1:4" ht="21" x14ac:dyDescent="0.25">
      <c r="A41" s="76"/>
      <c r="B41" s="77"/>
      <c r="C41" s="78"/>
      <c r="D41" s="79"/>
    </row>
    <row r="42" spans="1:4" ht="21" x14ac:dyDescent="0.25">
      <c r="A42" s="140"/>
      <c r="B42" s="80"/>
      <c r="C42" s="113"/>
      <c r="D42" s="81"/>
    </row>
    <row r="43" spans="1:4" ht="21" x14ac:dyDescent="0.25">
      <c r="A43" s="76"/>
      <c r="B43" s="77"/>
      <c r="C43" s="78"/>
      <c r="D43" s="79"/>
    </row>
    <row r="44" spans="1:4" ht="21" x14ac:dyDescent="0.25">
      <c r="A44" s="76"/>
      <c r="B44" s="77"/>
      <c r="C44" s="78"/>
      <c r="D44" s="79"/>
    </row>
    <row r="45" spans="1:4" ht="21" x14ac:dyDescent="0.25">
      <c r="A45" s="76"/>
      <c r="B45" s="77"/>
      <c r="C45" s="78"/>
      <c r="D45" s="79"/>
    </row>
    <row r="46" spans="1:4" ht="21" x14ac:dyDescent="0.2">
      <c r="A46" s="3"/>
      <c r="B46" s="151"/>
      <c r="C46" s="150"/>
      <c r="D46" s="3"/>
    </row>
    <row r="47" spans="1:4" ht="21" x14ac:dyDescent="0.25">
      <c r="A47" s="76"/>
      <c r="B47" s="77"/>
      <c r="C47" s="78"/>
      <c r="D47" s="79"/>
    </row>
    <row r="48" spans="1:4" ht="21" x14ac:dyDescent="0.2">
      <c r="A48" s="3"/>
      <c r="B48" s="152"/>
      <c r="C48" s="150"/>
      <c r="D48" s="153"/>
    </row>
    <row r="49" spans="1:4" ht="21" x14ac:dyDescent="0.25">
      <c r="A49" s="76"/>
      <c r="B49" s="80"/>
      <c r="C49" s="113"/>
      <c r="D49" s="114"/>
    </row>
    <row r="50" spans="1:4" ht="21" x14ac:dyDescent="0.25">
      <c r="A50" s="76"/>
      <c r="B50" s="77"/>
      <c r="C50" s="78"/>
      <c r="D50" s="79"/>
    </row>
    <row r="51" spans="1:4" ht="21" x14ac:dyDescent="0.25">
      <c r="A51" s="76"/>
      <c r="B51" s="77"/>
      <c r="C51" s="78"/>
      <c r="D51" s="79"/>
    </row>
    <row r="52" spans="1:4" ht="21" x14ac:dyDescent="0.2">
      <c r="A52" s="3"/>
      <c r="B52" s="149"/>
      <c r="C52" s="150"/>
      <c r="D52" s="3"/>
    </row>
    <row r="53" spans="1:4" ht="21" x14ac:dyDescent="0.2">
      <c r="A53" s="3"/>
      <c r="B53" s="152"/>
      <c r="C53" s="150"/>
      <c r="D53" s="3"/>
    </row>
    <row r="54" spans="1:4" ht="21" x14ac:dyDescent="0.2">
      <c r="A54" s="3"/>
      <c r="B54" s="152"/>
      <c r="C54" s="150"/>
      <c r="D54" s="3"/>
    </row>
    <row r="55" spans="1:4" ht="21" x14ac:dyDescent="0.2">
      <c r="A55" s="3"/>
      <c r="B55" s="152"/>
      <c r="C55" s="150"/>
      <c r="D55" s="3"/>
    </row>
    <row r="56" spans="1:4" ht="21" x14ac:dyDescent="0.2">
      <c r="A56" s="3"/>
      <c r="B56" s="152"/>
      <c r="C56" s="150"/>
      <c r="D56" s="153"/>
    </row>
    <row r="57" spans="1:4" ht="21" x14ac:dyDescent="0.25">
      <c r="A57" s="145"/>
      <c r="B57" s="146"/>
      <c r="C57" s="147"/>
      <c r="D57" s="148"/>
    </row>
    <row r="58" spans="1:4" ht="31" x14ac:dyDescent="0.35">
      <c r="A58" s="169" t="s">
        <v>35</v>
      </c>
      <c r="B58" s="170"/>
      <c r="C58" s="183">
        <f>SUM(C3:C31)+SUM(C36:C57)</f>
        <v>1589567.02</v>
      </c>
      <c r="D58" s="184"/>
    </row>
    <row r="59" spans="1:4" ht="31" x14ac:dyDescent="0.35">
      <c r="A59" s="171" t="s">
        <v>96</v>
      </c>
      <c r="B59" s="172"/>
      <c r="C59" s="185">
        <f>SUM(C3:C31)</f>
        <v>1589567.02</v>
      </c>
      <c r="D59" s="186"/>
    </row>
    <row r="60" spans="1:4" ht="32" thickBot="1" x14ac:dyDescent="0.4">
      <c r="A60" s="166" t="s">
        <v>97</v>
      </c>
      <c r="B60" s="167"/>
      <c r="C60" s="187">
        <f>SUM(C36:C57)</f>
        <v>0</v>
      </c>
      <c r="D60" s="188"/>
    </row>
    <row r="61" spans="1:4" ht="27" thickBot="1" x14ac:dyDescent="0.25">
      <c r="A61" s="173"/>
      <c r="B61" s="174"/>
      <c r="C61" s="174"/>
      <c r="D61" s="175"/>
    </row>
    <row r="62" spans="1:4" ht="27" thickBot="1" x14ac:dyDescent="0.25">
      <c r="A62" s="173" t="s">
        <v>204</v>
      </c>
      <c r="B62" s="174"/>
      <c r="C62" s="174"/>
      <c r="D62" s="175"/>
    </row>
    <row r="63" spans="1:4" ht="21" x14ac:dyDescent="0.25">
      <c r="A63" s="68"/>
      <c r="B63" s="71"/>
      <c r="C63" s="144"/>
      <c r="D63" s="71"/>
    </row>
    <row r="64" spans="1:4" ht="21" x14ac:dyDescent="0.25">
      <c r="A64" s="68"/>
      <c r="B64" s="71"/>
      <c r="C64" s="144"/>
      <c r="D64" s="71"/>
    </row>
    <row r="65" spans="1:4" ht="21" x14ac:dyDescent="0.2">
      <c r="A65" s="23"/>
      <c r="B65" s="154"/>
      <c r="C65" s="155"/>
      <c r="D65" s="23"/>
    </row>
    <row r="66" spans="1:4" ht="21" x14ac:dyDescent="0.25">
      <c r="A66" s="68"/>
      <c r="B66" s="69"/>
      <c r="C66" s="70"/>
      <c r="D66" s="71"/>
    </row>
    <row r="67" spans="1:4" ht="21" x14ac:dyDescent="0.25">
      <c r="A67" s="68"/>
      <c r="B67" s="69"/>
      <c r="C67" s="70"/>
      <c r="D67" s="71"/>
    </row>
    <row r="68" spans="1:4" ht="21" x14ac:dyDescent="0.25">
      <c r="A68" s="68"/>
      <c r="B68" s="69"/>
      <c r="C68" s="70"/>
      <c r="D68" s="71"/>
    </row>
    <row r="69" spans="1:4" ht="21" x14ac:dyDescent="0.25">
      <c r="A69" s="68"/>
      <c r="B69" s="69"/>
      <c r="C69" s="70"/>
      <c r="D69" s="71"/>
    </row>
    <row r="70" spans="1:4" ht="22" thickBot="1" x14ac:dyDescent="0.3">
      <c r="A70" s="68"/>
      <c r="B70" s="69"/>
      <c r="C70" s="70"/>
      <c r="D70" s="71"/>
    </row>
    <row r="71" spans="1:4" ht="32" thickBot="1" x14ac:dyDescent="0.4">
      <c r="A71" s="176" t="s">
        <v>139</v>
      </c>
      <c r="B71" s="177"/>
      <c r="C71" s="178">
        <f>SUM(C63:C70)</f>
        <v>0</v>
      </c>
      <c r="D71" s="179"/>
    </row>
  </sheetData>
  <mergeCells count="12">
    <mergeCell ref="B1:D1"/>
    <mergeCell ref="A35:D35"/>
    <mergeCell ref="A58:B58"/>
    <mergeCell ref="C58:D58"/>
    <mergeCell ref="A59:B59"/>
    <mergeCell ref="C59:D59"/>
    <mergeCell ref="A60:B60"/>
    <mergeCell ref="C60:D60"/>
    <mergeCell ref="A61:D61"/>
    <mergeCell ref="A62:D62"/>
    <mergeCell ref="A71:B71"/>
    <mergeCell ref="C71:D71"/>
  </mergeCells>
  <pageMargins left="0.511811024" right="0.511811024" top="0.78740157499999996" bottom="0.78740157499999996" header="0.31496062000000002" footer="0.31496062000000002"/>
  <pageSetup paperSize="9"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AGOSTO</vt:lpstr>
      <vt:lpstr>AGOSTO!Area_de_impressao</vt:lpstr>
      <vt:lpstr>FEVEREIRO!Area_de_impressao</vt:lpstr>
      <vt:lpstr>JULHO!Area_de_impressao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2024-08-08T17:17:53Z</cp:lastPrinted>
  <dcterms:created xsi:type="dcterms:W3CDTF">2024-03-01T18:12:29Z</dcterms:created>
  <dcterms:modified xsi:type="dcterms:W3CDTF">2024-08-08T17:39:23Z</dcterms:modified>
</cp:coreProperties>
</file>