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 codeName="ThisWorkbook"/>
  <xr:revisionPtr revIDLastSave="96" documentId="8_{00A891BE-3BA2-4157-8643-190455670A94}" xr6:coauthVersionLast="47" xr6:coauthVersionMax="47" xr10:uidLastSave="{18ABCE93-273C-4415-BD17-534592F1E02C}"/>
  <bookViews>
    <workbookView xWindow="0" yWindow="0" windowWidth="28800" windowHeight="12225" xr2:uid="{00000000-000D-0000-FFFF-FFFF00000000}"/>
  </bookViews>
  <sheets>
    <sheet name="CAMBALACHES" sheetId="11" r:id="rId1"/>
    <sheet name="Hoja1" sheetId="13" r:id="rId2"/>
  </sheets>
  <definedNames>
    <definedName name="hoy" localSheetId="0">TODAY()</definedName>
    <definedName name="Inicio_del_proyecto">CAMBALACHES!$D$3</definedName>
    <definedName name="Semana_para_mostrar">CAMBALACHES!$D$4</definedName>
    <definedName name="task_end" localSheetId="0">CAMBALACHES!$E1</definedName>
    <definedName name="task_progress" localSheetId="0">CAMBALACHES!$C1</definedName>
    <definedName name="task_start" localSheetId="0">CAMBALACHES!$D1</definedName>
    <definedName name="_xlnm.Print_Titles" localSheetId="0">CAMBALACHES!$4:$6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D3" i="11" l="1"/>
  <c r="D9" i="11" s="1"/>
  <c r="E9" i="11" s="1"/>
  <c r="F7" i="11"/>
  <c r="D10" i="11" l="1"/>
  <c r="E10" i="11" s="1"/>
  <c r="G5" i="11"/>
  <c r="G6" i="11" s="1"/>
  <c r="G4" i="11" l="1"/>
  <c r="F9" i="11"/>
  <c r="D11" i="11"/>
  <c r="E11" i="11" s="1"/>
  <c r="D12" i="11" l="1"/>
  <c r="E12" i="11" s="1"/>
  <c r="H5" i="11"/>
  <c r="I5" i="11" s="1"/>
  <c r="J5" i="11" l="1"/>
  <c r="I6" i="11"/>
  <c r="D13" i="11"/>
  <c r="E13" i="11" s="1"/>
  <c r="F32" i="11"/>
  <c r="F11" i="11"/>
  <c r="H6" i="11"/>
  <c r="K5" i="11" l="1"/>
  <c r="K6" i="11" s="1"/>
  <c r="J6" i="11"/>
  <c r="F13" i="11"/>
  <c r="D14" i="11"/>
  <c r="E14" i="11" s="1"/>
  <c r="F12" i="11"/>
  <c r="L5" i="11" l="1"/>
  <c r="L6" i="11" s="1"/>
  <c r="F21" i="11"/>
  <c r="M5" i="11" l="1"/>
  <c r="M6" i="11" s="1"/>
  <c r="F14" i="11"/>
  <c r="D15" i="11"/>
  <c r="E15" i="11" s="1"/>
  <c r="N5" i="11" l="1"/>
  <c r="N6" i="11" s="1"/>
  <c r="D16" i="11"/>
  <c r="E16" i="11" s="1"/>
  <c r="F15" i="11"/>
  <c r="N4" i="11" l="1"/>
  <c r="O5" i="11"/>
  <c r="O6" i="11" s="1"/>
  <c r="D17" i="11"/>
  <c r="E17" i="11" s="1"/>
  <c r="F10" i="11"/>
  <c r="P5" i="11" l="1"/>
  <c r="P6" i="11" s="1"/>
  <c r="D18" i="11"/>
  <c r="E18" i="11" s="1"/>
  <c r="D19" i="11" s="1"/>
  <c r="F16" i="11"/>
  <c r="Q5" i="11" l="1"/>
  <c r="Q6" i="11" s="1"/>
  <c r="F17" i="11"/>
  <c r="E19" i="11" l="1"/>
  <c r="D20" i="11" s="1"/>
  <c r="R5" i="11"/>
  <c r="R6" i="11" s="1"/>
  <c r="F18" i="11"/>
  <c r="F19" i="11" l="1"/>
  <c r="D22" i="11"/>
  <c r="E22" i="11" s="1"/>
  <c r="D23" i="11" s="1"/>
  <c r="E20" i="11"/>
  <c r="F20" i="11" s="1"/>
  <c r="S5" i="11"/>
  <c r="S6" i="11" s="1"/>
  <c r="F22" i="11" l="1"/>
  <c r="E23" i="11"/>
  <c r="D24" i="11" s="1"/>
  <c r="T5" i="11"/>
  <c r="T6" i="11" s="1"/>
  <c r="F23" i="11" l="1"/>
  <c r="E24" i="11"/>
  <c r="U5" i="11"/>
  <c r="U4" i="11" s="1"/>
  <c r="F24" i="11" l="1"/>
  <c r="D25" i="11"/>
  <c r="E25" i="11" s="1"/>
  <c r="U6" i="11"/>
  <c r="V5" i="11"/>
  <c r="V6" i="11" s="1"/>
  <c r="F25" i="11" l="1"/>
  <c r="D26" i="11"/>
  <c r="E26" i="11" s="1"/>
  <c r="W5" i="11"/>
  <c r="W6" i="11" s="1"/>
  <c r="F26" i="11" l="1"/>
  <c r="D27" i="11"/>
  <c r="X5" i="11"/>
  <c r="X6" i="11" s="1"/>
  <c r="E27" i="11" l="1"/>
  <c r="Y5" i="11"/>
  <c r="Y6" i="11" s="1"/>
  <c r="D28" i="11" l="1"/>
  <c r="F27" i="11"/>
  <c r="Z5" i="11"/>
  <c r="Z6" i="11" s="1"/>
  <c r="E28" i="11" l="1"/>
  <c r="D29" i="11" s="1"/>
  <c r="F28" i="11"/>
  <c r="AA5" i="11"/>
  <c r="AA6" i="11" s="1"/>
  <c r="E29" i="11" l="1"/>
  <c r="D30" i="11" s="1"/>
  <c r="F29" i="11"/>
  <c r="AB5" i="11"/>
  <c r="AB6" i="11" l="1"/>
  <c r="AB4" i="11"/>
  <c r="E30" i="11"/>
  <c r="D31" i="11" s="1"/>
  <c r="D33" i="11" s="1"/>
  <c r="F30" i="11"/>
  <c r="AC5" i="11"/>
  <c r="AC6" i="11" s="1"/>
  <c r="E33" i="11" l="1"/>
  <c r="D34" i="11" s="1"/>
  <c r="F33" i="11"/>
  <c r="E31" i="11"/>
  <c r="F31" i="11" s="1"/>
  <c r="AD5" i="11"/>
  <c r="AD6" i="11" s="1"/>
  <c r="E34" i="11" l="1"/>
  <c r="D35" i="11" s="1"/>
  <c r="AE5" i="11"/>
  <c r="AE6" i="11" s="1"/>
  <c r="F34" i="11" l="1"/>
  <c r="E35" i="11"/>
  <c r="F35" i="11" s="1"/>
  <c r="AF5" i="11"/>
  <c r="AF6" i="11" s="1"/>
  <c r="D36" i="11" l="1"/>
  <c r="E36" i="11" s="1"/>
  <c r="AG5" i="11"/>
  <c r="AG6" i="11" s="1"/>
  <c r="F36" i="11" l="1"/>
  <c r="D37" i="11"/>
  <c r="E37" i="11" s="1"/>
  <c r="AH5" i="11"/>
  <c r="AH6" i="11" s="1"/>
  <c r="F37" i="11" l="1"/>
  <c r="D38" i="11"/>
  <c r="AI5" i="11"/>
  <c r="AI6" i="11" l="1"/>
  <c r="AI4" i="11"/>
  <c r="E38" i="11"/>
  <c r="D39" i="11" s="1"/>
  <c r="F38" i="11"/>
  <c r="AJ5" i="11"/>
  <c r="AJ6" i="11" s="1"/>
  <c r="E39" i="11" l="1"/>
  <c r="D40" i="11" s="1"/>
  <c r="F39" i="11"/>
  <c r="AK5" i="11"/>
  <c r="AK6" i="11" s="1"/>
  <c r="E40" i="11" l="1"/>
  <c r="D41" i="11" s="1"/>
  <c r="F40" i="11"/>
  <c r="AL5" i="11"/>
  <c r="AL6" i="11" s="1"/>
  <c r="E41" i="11" l="1"/>
  <c r="D42" i="11" s="1"/>
  <c r="F41" i="11"/>
  <c r="AM5" i="11"/>
  <c r="AM6" i="11" s="1"/>
  <c r="E42" i="11" l="1"/>
  <c r="D43" i="11" s="1"/>
  <c r="AN5" i="11"/>
  <c r="AN6" i="11" s="1"/>
  <c r="F42" i="11" l="1"/>
  <c r="E43" i="11"/>
  <c r="D44" i="11" s="1"/>
  <c r="AO5" i="11"/>
  <c r="AO6" i="11" s="1"/>
  <c r="F43" i="11" l="1"/>
  <c r="E44" i="11"/>
  <c r="D45" i="11" s="1"/>
  <c r="AP5" i="11"/>
  <c r="AP6" i="11" s="1"/>
  <c r="F44" i="11" l="1"/>
  <c r="E45" i="11"/>
  <c r="F45" i="11" s="1"/>
  <c r="AP4" i="11"/>
  <c r="AQ5" i="11"/>
  <c r="AQ6" i="11" s="1"/>
  <c r="AR5" i="11" l="1"/>
  <c r="AR6" i="11" s="1"/>
  <c r="AS5" i="11" l="1"/>
  <c r="AS6" i="11" s="1"/>
  <c r="AT5" i="11" l="1"/>
  <c r="AT6" i="11" s="1"/>
  <c r="AU5" i="11" l="1"/>
  <c r="AU6" i="11" s="1"/>
  <c r="AV5" i="11" l="1"/>
  <c r="AV6" i="11" s="1"/>
  <c r="AW5" i="11" l="1"/>
  <c r="AW6" i="11" s="1"/>
  <c r="AW4" i="11" l="1"/>
  <c r="AX5" i="11"/>
  <c r="AX6" i="11" s="1"/>
  <c r="AY5" i="11" l="1"/>
  <c r="AY6" i="11" s="1"/>
  <c r="AZ5" i="11" l="1"/>
  <c r="AZ6" i="11" s="1"/>
  <c r="BA5" i="11" l="1"/>
  <c r="BA6" i="11" s="1"/>
  <c r="BB5" i="11" l="1"/>
  <c r="BB6" i="11" s="1"/>
  <c r="BC5" i="11" l="1"/>
  <c r="BC6" i="11" s="1"/>
  <c r="BD5" i="11" l="1"/>
  <c r="BD6" i="11" s="1"/>
  <c r="BE5" i="11" l="1"/>
  <c r="BE6" i="11" s="1"/>
  <c r="BD4" i="11"/>
  <c r="BF5" i="11" l="1"/>
  <c r="BF6" i="11" s="1"/>
  <c r="BG5" i="11" l="1"/>
  <c r="BG6" i="11" s="1"/>
  <c r="BH5" i="11" l="1"/>
  <c r="BH6" i="11" s="1"/>
  <c r="BI5" i="11" l="1"/>
  <c r="BI6" i="11" s="1"/>
  <c r="BJ5" i="11" l="1"/>
  <c r="BJ6" i="11" l="1"/>
  <c r="BK5" i="11"/>
  <c r="BL5" i="11" s="1"/>
  <c r="BL6" i="11" l="1"/>
  <c r="BM5" i="11"/>
  <c r="BK6" i="11"/>
  <c r="BK4" i="11"/>
  <c r="BM6" i="11" l="1"/>
  <c r="BN5" i="11"/>
  <c r="BN6" i="11" l="1"/>
  <c r="BO5" i="11"/>
  <c r="BO6" i="11" l="1"/>
  <c r="BP5" i="11"/>
  <c r="BP6" i="11" l="1"/>
  <c r="BQ5" i="11"/>
  <c r="BQ6" i="11" s="1"/>
</calcChain>
</file>

<file path=xl/sharedStrings.xml><?xml version="1.0" encoding="utf-8"?>
<sst xmlns="http://schemas.openxmlformats.org/spreadsheetml/2006/main" count="91" uniqueCount="69">
  <si>
    <t>CAMBALACHES</t>
  </si>
  <si>
    <t>Nombre de la compañía</t>
  </si>
  <si>
    <t>ROTONDA</t>
  </si>
  <si>
    <t>Responsable del proyecto</t>
  </si>
  <si>
    <t>Inicio del proyecto:</t>
  </si>
  <si>
    <t>Semana para mostrar:</t>
  </si>
  <si>
    <t>TAREA</t>
  </si>
  <si>
    <t>ASIGNADO
A</t>
  </si>
  <si>
    <t>PROGRESO</t>
  </si>
  <si>
    <t>INICIO</t>
  </si>
  <si>
    <t>FIN</t>
  </si>
  <si>
    <t>DÍAS</t>
  </si>
  <si>
    <t>Trimestre 1</t>
  </si>
  <si>
    <t>Nombre</t>
  </si>
  <si>
    <t>Planteamiento del problema</t>
  </si>
  <si>
    <t>Pachon,  Gonzalez, Mena</t>
  </si>
  <si>
    <t>Objetivo general y objetivos especificos</t>
  </si>
  <si>
    <t>Pachon</t>
  </si>
  <si>
    <t>Alcance</t>
  </si>
  <si>
    <t xml:space="preserve"> Pachon</t>
  </si>
  <si>
    <t>Justificaciones</t>
  </si>
  <si>
    <t>Correciones planteamiento, objetivos y alcances</t>
  </si>
  <si>
    <t>Todos los integrantes</t>
  </si>
  <si>
    <t>Anteproyecto</t>
  </si>
  <si>
    <t>Mookups con html y css</t>
  </si>
  <si>
    <t>Diagrama de casos de uso</t>
  </si>
  <si>
    <t>Triana, Paez</t>
  </si>
  <si>
    <t>Diagrama de clases</t>
  </si>
  <si>
    <t>Diagrama de objetos</t>
  </si>
  <si>
    <t>Correción de requerimientos</t>
  </si>
  <si>
    <t>Mena.Triana, Paez</t>
  </si>
  <si>
    <t>Correción de casos de usos</t>
  </si>
  <si>
    <t>Trimestre 2</t>
  </si>
  <si>
    <t>Diccionario de datos</t>
  </si>
  <si>
    <t>Sebastian Gonzalez</t>
  </si>
  <si>
    <t>Especificación de requerimientos del sistema</t>
  </si>
  <si>
    <t xml:space="preserve">Diagrama general de caso de uso </t>
  </si>
  <si>
    <t>Especificación CDU</t>
  </si>
  <si>
    <t>todos los integrantes</t>
  </si>
  <si>
    <t xml:space="preserve">Diseño base de datos </t>
  </si>
  <si>
    <t>Cambios en la interfaz</t>
  </si>
  <si>
    <t>Triana, Mena, Gonzalez</t>
  </si>
  <si>
    <t>Normalizacion BD.MER.MR (Partes de nuestra base de datos)</t>
  </si>
  <si>
    <t xml:space="preserve">Correcion de diagrama de clases </t>
  </si>
  <si>
    <t>Crud Productos</t>
  </si>
  <si>
    <t>Sebastian-Pachon</t>
  </si>
  <si>
    <t>Diccionario de datos v2</t>
  </si>
  <si>
    <t>Trismestre 3</t>
  </si>
  <si>
    <t>Correción e informe del MER (Parte de la base de datos)</t>
  </si>
  <si>
    <t>Correcíon e informe de requerimientos</t>
  </si>
  <si>
    <t>Correcíon e informe diagrama de Gantt</t>
  </si>
  <si>
    <t>IEEE 830</t>
  </si>
  <si>
    <t>Formato proyecto Técnico</t>
  </si>
  <si>
    <t xml:space="preserve">Diagrama de flujo </t>
  </si>
  <si>
    <t>Correciones proyecto</t>
  </si>
  <si>
    <t>Manual programador</t>
  </si>
  <si>
    <t>Informe 3</t>
  </si>
  <si>
    <t>Anexo 11</t>
  </si>
  <si>
    <t>Manual Tecnico</t>
  </si>
  <si>
    <t>Manual de usuario</t>
  </si>
  <si>
    <t>Correciones de documentación</t>
  </si>
  <si>
    <t>Trimestre 4</t>
  </si>
  <si>
    <t>Inserte nuevas filas ENCIMA de ésta</t>
  </si>
  <si>
    <t>Tarea 1</t>
  </si>
  <si>
    <t>fecha</t>
  </si>
  <si>
    <t>Tarea 2</t>
  </si>
  <si>
    <t>Tarea 3</t>
  </si>
  <si>
    <t>Tarea 4</t>
  </si>
  <si>
    <t>Tarea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</si>
</sst>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dd\,\ m/d/yyyy"/>
    <numFmt numFmtId="167" formatCode="[$-C0A]d\ &quot;de&quot;\ mmmm\ &quot;de&quot;\ yyyy;@"/>
    <numFmt numFmtId="168" formatCode="d\-m\-yy;@"/>
    <numFmt numFmtId="169" formatCode="d"/>
  </numFmts>
  <fonts count="37">
    <font>
      <i/>
      <sz val="11"/>
      <color theme="1"/>
      <name val="Times New Roman"/>
      <family val="1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Lucida Sans Unicode"/>
      <family val="2"/>
    </font>
    <font>
      <i/>
      <sz val="11"/>
      <color theme="1"/>
      <name val="Lucida Sans Unicode"/>
      <family val="2"/>
    </font>
    <font>
      <i/>
      <sz val="22"/>
      <color theme="1"/>
      <name val="Lucida Sans Unicode"/>
      <family val="2"/>
    </font>
    <font>
      <i/>
      <sz val="22"/>
      <color theme="1"/>
      <name val="Lucida Sans Unicode"/>
      <family val="4"/>
    </font>
    <font>
      <b/>
      <i/>
      <sz val="14"/>
      <color theme="1"/>
      <name val="Lucida Calligraphy"/>
      <family val="4"/>
    </font>
    <font>
      <b/>
      <i/>
      <sz val="11"/>
      <color theme="1"/>
      <name val="Lucida Calligraphy"/>
      <family val="4"/>
    </font>
    <font>
      <sz val="11"/>
      <color theme="1"/>
      <name val="Lucida Sans Unicode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Lucida Sans Unicode"/>
      <family val="2"/>
    </font>
    <font>
      <sz val="9"/>
      <color theme="1"/>
      <name val="Calibri"/>
      <family val="2"/>
      <scheme val="minor"/>
    </font>
    <font>
      <i/>
      <sz val="22"/>
      <color rgb="FF000000"/>
      <name val="Lucida Calligraphy"/>
    </font>
  </fonts>
  <fills count="5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/>
        </stop>
        <stop position="0.5">
          <color rgb="FFFF9999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92D050"/>
        </stop>
        <stop position="1">
          <color theme="0"/>
        </stop>
      </gradientFill>
    </fill>
    <fill>
      <patternFill patternType="solid">
        <fgColor theme="0" tint="-0.2499465926084170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theme="0" tint="-0.1499679555650502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/>
      <bottom style="medium">
        <color theme="0" tint="-0.1499679555650502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double">
        <color theme="0" tint="-0.34998626667073579"/>
      </left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theme="0" tint="-0.34998626667073579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theme="0" tint="-0.34998626667073579"/>
      </right>
      <top style="double">
        <color rgb="FF000000"/>
      </top>
      <bottom style="double">
        <color rgb="FF000000"/>
      </bottom>
      <diagonal/>
    </border>
    <border>
      <left style="thin">
        <color theme="0" tint="-0.34998626667073579"/>
      </left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5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5" fillId="44" borderId="14" applyAlignment="0" applyProtection="0"/>
    <xf numFmtId="0" fontId="12" fillId="0" borderId="0"/>
    <xf numFmtId="165" fontId="7" fillId="0" borderId="2" applyFont="0" applyFill="0" applyAlignment="0" applyProtection="0"/>
    <xf numFmtId="0" fontId="27" fillId="46" borderId="14" applyNumberFormat="0" applyProtection="0">
      <alignment horizontal="center" vertical="center" wrapText="1"/>
    </xf>
    <xf numFmtId="0" fontId="29" fillId="10" borderId="24" applyNumberFormat="0" applyProtection="0">
      <alignment horizontal="center" wrapText="1"/>
    </xf>
    <xf numFmtId="0" fontId="29" fillId="0" borderId="14" applyNumberFormat="0" applyFill="0">
      <alignment horizontal="center" vertical="top"/>
    </xf>
    <xf numFmtId="0" fontId="30" fillId="0" borderId="0" applyNumberFormat="0" applyFill="0" applyProtection="0">
      <alignment horizontal="center" vertical="center"/>
    </xf>
    <xf numFmtId="166" fontId="30" fillId="0" borderId="2">
      <alignment horizontal="center" vertical="center"/>
    </xf>
    <xf numFmtId="168" fontId="7" fillId="0" borderId="1" applyFill="0">
      <alignment horizontal="center" vertical="center"/>
    </xf>
    <xf numFmtId="0" fontId="7" fillId="0" borderId="1" applyFill="0">
      <alignment horizontal="center" vertical="center"/>
    </xf>
    <xf numFmtId="0" fontId="4" fillId="0" borderId="14" applyFill="0">
      <alignment horizontal="left" vertical="center" indent="2"/>
    </xf>
    <xf numFmtId="0" fontId="1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7" applyNumberFormat="0" applyAlignment="0" applyProtection="0"/>
    <xf numFmtId="9" fontId="26" fillId="43" borderId="14" applyAlignment="0" applyProtection="0"/>
    <xf numFmtId="0" fontId="20" fillId="18" borderId="7" applyNumberFormat="0" applyAlignment="0" applyProtection="0"/>
    <xf numFmtId="0" fontId="21" fillId="0" borderId="8" applyNumberFormat="0" applyFill="0" applyAlignment="0" applyProtection="0"/>
    <xf numFmtId="0" fontId="22" fillId="48" borderId="9" applyNumberFormat="0" applyAlignment="0" applyProtection="0"/>
    <xf numFmtId="0" fontId="23" fillId="0" borderId="0" applyNumberFormat="0" applyFill="0" applyBorder="0" applyAlignment="0" applyProtection="0"/>
    <xf numFmtId="0" fontId="7" fillId="19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1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2" fillId="24" borderId="0" applyNumberFormat="0" applyBorder="0" applyAlignment="0" applyProtection="0"/>
    <xf numFmtId="0" fontId="7" fillId="25" borderId="0" applyNumberFormat="0" applyBorder="0" applyAlignment="0" applyProtection="0"/>
    <xf numFmtId="9" fontId="26" fillId="43" borderId="14" applyAlignment="0" applyProtection="0"/>
    <xf numFmtId="0" fontId="7" fillId="26" borderId="0" applyNumberFormat="0" applyBorder="0" applyAlignment="0" applyProtection="0"/>
    <xf numFmtId="0" fontId="1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1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12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12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9" fontId="26" fillId="43" borderId="14" applyAlignment="0" applyProtection="0"/>
    <xf numFmtId="9" fontId="26" fillId="45" borderId="14" applyAlignment="0" applyProtection="0"/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12" borderId="5" xfId="0" applyFont="1" applyFill="1" applyBorder="1" applyAlignment="1">
      <alignment horizontal="center" vertical="center" shrinkToFit="1"/>
    </xf>
    <xf numFmtId="0" fontId="10" fillId="0" borderId="0" xfId="0" applyFont="1"/>
    <xf numFmtId="0" fontId="11" fillId="0" borderId="0" xfId="1" applyFont="1" applyAlignment="1" applyProtection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3" borderId="14" xfId="12" applyFill="1">
      <alignment horizontal="left" vertical="center" indent="2"/>
    </xf>
    <xf numFmtId="0" fontId="4" fillId="4" borderId="14" xfId="12" applyFill="1">
      <alignment horizontal="left" vertical="center" indent="2"/>
    </xf>
    <xf numFmtId="0" fontId="4" fillId="11" borderId="14" xfId="12" applyFill="1">
      <alignment horizontal="left" vertical="center" indent="2"/>
    </xf>
    <xf numFmtId="169" fontId="8" fillId="7" borderId="3" xfId="0" applyNumberFormat="1" applyFont="1" applyFill="1" applyBorder="1" applyAlignment="1">
      <alignment horizontal="center" vertical="center"/>
    </xf>
    <xf numFmtId="169" fontId="8" fillId="7" borderId="0" xfId="0" applyNumberFormat="1" applyFont="1" applyFill="1" applyAlignment="1">
      <alignment horizontal="center" vertical="center"/>
    </xf>
    <xf numFmtId="169" fontId="8" fillId="7" borderId="4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9" fontId="3" fillId="2" borderId="15" xfId="2" applyFont="1" applyFill="1" applyBorder="1" applyAlignment="1">
      <alignment horizontal="center" vertical="center"/>
    </xf>
    <xf numFmtId="168" fontId="2" fillId="2" borderId="15" xfId="0" applyNumberFormat="1" applyFont="1" applyFill="1" applyBorder="1" applyAlignment="1">
      <alignment horizontal="left" vertical="center"/>
    </xf>
    <xf numFmtId="168" fontId="3" fillId="2" borderId="15" xfId="0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left" vertical="center" indent="1"/>
    </xf>
    <xf numFmtId="9" fontId="3" fillId="8" borderId="17" xfId="2" applyFont="1" applyFill="1" applyBorder="1" applyAlignment="1">
      <alignment horizontal="center" vertical="center"/>
    </xf>
    <xf numFmtId="166" fontId="30" fillId="8" borderId="17" xfId="9" applyFill="1" applyBorder="1">
      <alignment horizontal="center" vertical="center"/>
    </xf>
    <xf numFmtId="168" fontId="3" fillId="8" borderId="17" xfId="0" applyNumberFormat="1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left" vertical="center" indent="1"/>
    </xf>
    <xf numFmtId="0" fontId="7" fillId="9" borderId="0" xfId="11" applyFill="1" applyBorder="1">
      <alignment horizontal="center" vertical="center"/>
    </xf>
    <xf numFmtId="9" fontId="3" fillId="9" borderId="0" xfId="2" applyFont="1" applyFill="1" applyBorder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3" fillId="9" borderId="0" xfId="0" applyNumberFormat="1" applyFont="1" applyFill="1" applyAlignment="1">
      <alignment horizontal="center" vertical="center"/>
    </xf>
    <xf numFmtId="0" fontId="4" fillId="6" borderId="18" xfId="0" applyFont="1" applyFill="1" applyBorder="1" applyAlignment="1">
      <alignment horizontal="left" vertical="center" indent="1"/>
    </xf>
    <xf numFmtId="0" fontId="7" fillId="6" borderId="0" xfId="11" applyFill="1" applyBorder="1">
      <alignment horizontal="center" vertical="center"/>
    </xf>
    <xf numFmtId="9" fontId="3" fillId="6" borderId="0" xfId="2" applyFont="1" applyFill="1" applyBorder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/>
    </xf>
    <xf numFmtId="0" fontId="4" fillId="5" borderId="18" xfId="0" applyFont="1" applyFill="1" applyBorder="1" applyAlignment="1">
      <alignment horizontal="left" vertical="center" indent="1"/>
    </xf>
    <xf numFmtId="0" fontId="7" fillId="5" borderId="0" xfId="11" applyFill="1" applyBorder="1">
      <alignment horizontal="center" vertical="center"/>
    </xf>
    <xf numFmtId="9" fontId="3" fillId="5" borderId="0" xfId="2" applyFont="1" applyFill="1" applyBorder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3" fillId="5" borderId="0" xfId="0" applyNumberFormat="1" applyFont="1" applyFill="1" applyAlignment="1">
      <alignment horizontal="center" vertical="center"/>
    </xf>
    <xf numFmtId="0" fontId="4" fillId="10" borderId="18" xfId="12" applyFill="1" applyBorder="1">
      <alignment horizontal="left" vertical="center" indent="2"/>
    </xf>
    <xf numFmtId="0" fontId="7" fillId="10" borderId="0" xfId="11" applyFill="1" applyBorder="1">
      <alignment horizontal="center" vertical="center"/>
    </xf>
    <xf numFmtId="9" fontId="3" fillId="10" borderId="0" xfId="2" applyFont="1" applyFill="1" applyBorder="1" applyAlignment="1">
      <alignment horizontal="center" vertical="center"/>
    </xf>
    <xf numFmtId="168" fontId="7" fillId="10" borderId="0" xfId="10" applyFill="1" applyBorder="1">
      <alignment horizontal="center" vertical="center"/>
    </xf>
    <xf numFmtId="0" fontId="4" fillId="10" borderId="20" xfId="12" applyFill="1" applyBorder="1">
      <alignment horizontal="left" vertical="center" indent="2"/>
    </xf>
    <xf numFmtId="0" fontId="7" fillId="10" borderId="21" xfId="11" applyFill="1" applyBorder="1">
      <alignment horizontal="center" vertical="center"/>
    </xf>
    <xf numFmtId="9" fontId="3" fillId="10" borderId="21" xfId="2" applyFont="1" applyFill="1" applyBorder="1" applyAlignment="1">
      <alignment horizontal="center" vertical="center"/>
    </xf>
    <xf numFmtId="168" fontId="7" fillId="10" borderId="21" xfId="10" applyFill="1" applyBorder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/>
    <xf numFmtId="0" fontId="0" fillId="5" borderId="22" xfId="0" applyFill="1" applyBorder="1"/>
    <xf numFmtId="168" fontId="7" fillId="3" borderId="14" xfId="10" applyFill="1" applyBorder="1">
      <alignment horizontal="center" vertical="center"/>
    </xf>
    <xf numFmtId="0" fontId="7" fillId="4" borderId="14" xfId="11" applyFill="1" applyBorder="1">
      <alignment horizontal="center" vertical="center"/>
    </xf>
    <xf numFmtId="168" fontId="7" fillId="4" borderId="14" xfId="10" applyFill="1" applyBorder="1">
      <alignment horizontal="center" vertical="center"/>
    </xf>
    <xf numFmtId="0" fontId="7" fillId="11" borderId="14" xfId="11" applyFill="1" applyBorder="1">
      <alignment horizontal="center" vertical="center"/>
    </xf>
    <xf numFmtId="168" fontId="7" fillId="11" borderId="14" xfId="10" applyFill="1" applyBorder="1">
      <alignment horizontal="center" vertical="center"/>
    </xf>
    <xf numFmtId="0" fontId="7" fillId="8" borderId="14" xfId="11" applyFill="1" applyBorder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2" fillId="3" borderId="14" xfId="0" applyFont="1" applyFill="1" applyBorder="1" applyAlignment="1">
      <alignment horizontal="center"/>
    </xf>
    <xf numFmtId="0" fontId="33" fillId="3" borderId="14" xfId="11" applyFont="1" applyFill="1" applyBorder="1">
      <alignment horizontal="center" vertical="center"/>
    </xf>
    <xf numFmtId="9" fontId="34" fillId="44" borderId="14" xfId="2" applyFont="1" applyAlignment="1">
      <alignment horizontal="center" vertical="center"/>
    </xf>
    <xf numFmtId="9" fontId="31" fillId="43" borderId="14" xfId="54" applyFont="1" applyAlignment="1">
      <alignment horizontal="center" vertical="center"/>
    </xf>
    <xf numFmtId="9" fontId="31" fillId="45" borderId="14" xfId="55" applyFont="1" applyAlignment="1">
      <alignment horizontal="center" vertical="center"/>
    </xf>
    <xf numFmtId="0" fontId="35" fillId="2" borderId="15" xfId="0" applyFont="1" applyFill="1" applyBorder="1" applyAlignment="1">
      <alignment horizontal="left" vertical="center" indent="1"/>
    </xf>
    <xf numFmtId="0" fontId="0" fillId="6" borderId="0" xfId="0" applyFill="1"/>
    <xf numFmtId="0" fontId="3" fillId="3" borderId="14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9" fillId="12" borderId="25" xfId="0" applyFont="1" applyFill="1" applyBorder="1" applyAlignment="1">
      <alignment horizontal="center" vertical="center" shrinkToFit="1"/>
    </xf>
    <xf numFmtId="0" fontId="5" fillId="13" borderId="12" xfId="0" applyFont="1" applyFill="1" applyBorder="1" applyAlignment="1">
      <alignment horizontal="left" vertical="center" indent="1"/>
    </xf>
    <xf numFmtId="0" fontId="5" fillId="13" borderId="13" xfId="0" applyFont="1" applyFill="1" applyBorder="1" applyAlignment="1">
      <alignment horizontal="center" vertical="center" wrapText="1"/>
    </xf>
    <xf numFmtId="0" fontId="0" fillId="6" borderId="37" xfId="0" applyFill="1" applyBorder="1"/>
    <xf numFmtId="0" fontId="29" fillId="6" borderId="39" xfId="7" applyFill="1" applyBorder="1" applyAlignment="1">
      <alignment horizontal="left" vertical="center"/>
    </xf>
    <xf numFmtId="0" fontId="0" fillId="6" borderId="32" xfId="0" applyFill="1" applyBorder="1"/>
    <xf numFmtId="0" fontId="0" fillId="6" borderId="34" xfId="0" applyFill="1" applyBorder="1"/>
    <xf numFmtId="0" fontId="5" fillId="13" borderId="0" xfId="0" applyFont="1" applyFill="1" applyAlignment="1">
      <alignment horizontal="center" vertical="center" wrapText="1"/>
    </xf>
    <xf numFmtId="0" fontId="13" fillId="6" borderId="28" xfId="0" applyFont="1" applyFill="1" applyBorder="1"/>
    <xf numFmtId="0" fontId="13" fillId="6" borderId="0" xfId="0" applyFont="1" applyFill="1"/>
    <xf numFmtId="0" fontId="32" fillId="3" borderId="14" xfId="0" applyFont="1" applyFill="1" applyBorder="1" applyAlignment="1">
      <alignment horizontal="center" vertical="center" wrapText="1"/>
    </xf>
    <xf numFmtId="0" fontId="4" fillId="11" borderId="44" xfId="12" applyFill="1" applyBorder="1">
      <alignment horizontal="left" vertical="center" indent="2"/>
    </xf>
    <xf numFmtId="0" fontId="7" fillId="11" borderId="44" xfId="11" applyFill="1" applyBorder="1">
      <alignment horizontal="center" vertical="center"/>
    </xf>
    <xf numFmtId="9" fontId="31" fillId="45" borderId="44" xfId="55" applyFont="1" applyBorder="1" applyAlignment="1">
      <alignment horizontal="center" vertical="center"/>
    </xf>
    <xf numFmtId="168" fontId="7" fillId="11" borderId="44" xfId="10" applyFill="1" applyBorder="1">
      <alignment horizontal="center" vertical="center"/>
    </xf>
    <xf numFmtId="0" fontId="3" fillId="11" borderId="44" xfId="0" applyFont="1" applyFill="1" applyBorder="1" applyAlignment="1">
      <alignment horizontal="center" vertical="center"/>
    </xf>
    <xf numFmtId="9" fontId="31" fillId="45" borderId="42" xfId="55" applyFont="1" applyBorder="1" applyAlignment="1">
      <alignment horizontal="center" vertical="center"/>
    </xf>
    <xf numFmtId="0" fontId="7" fillId="50" borderId="33" xfId="11" applyFill="1" applyBorder="1">
      <alignment horizontal="center" vertical="center"/>
    </xf>
    <xf numFmtId="168" fontId="7" fillId="50" borderId="37" xfId="10" applyFill="1" applyBorder="1">
      <alignment horizontal="center" vertical="center"/>
    </xf>
    <xf numFmtId="168" fontId="7" fillId="50" borderId="33" xfId="10" applyFill="1" applyBorder="1">
      <alignment horizontal="center" vertical="center"/>
    </xf>
    <xf numFmtId="0" fontId="3" fillId="50" borderId="37" xfId="0" applyFont="1" applyFill="1" applyBorder="1" applyAlignment="1">
      <alignment horizontal="center" vertical="center"/>
    </xf>
    <xf numFmtId="0" fontId="7" fillId="50" borderId="42" xfId="11" applyFill="1" applyBorder="1">
      <alignment horizontal="center" vertical="center"/>
    </xf>
    <xf numFmtId="0" fontId="4" fillId="50" borderId="37" xfId="12" applyFill="1" applyBorder="1">
      <alignment horizontal="left" vertical="center" indent="2"/>
    </xf>
    <xf numFmtId="0" fontId="4" fillId="50" borderId="45" xfId="12" applyFill="1" applyBorder="1">
      <alignment horizontal="left" vertical="center" indent="2"/>
    </xf>
    <xf numFmtId="0" fontId="7" fillId="50" borderId="43" xfId="11" applyFill="1" applyBorder="1">
      <alignment horizontal="center" vertical="center"/>
    </xf>
    <xf numFmtId="9" fontId="31" fillId="45" borderId="37" xfId="55" applyFont="1" applyBorder="1" applyAlignment="1">
      <alignment horizontal="center" vertical="center"/>
    </xf>
    <xf numFmtId="9" fontId="31" fillId="45" borderId="45" xfId="55" applyFont="1" applyBorder="1" applyAlignment="1">
      <alignment horizontal="center" vertical="center"/>
    </xf>
    <xf numFmtId="168" fontId="7" fillId="50" borderId="34" xfId="10" applyFill="1" applyBorder="1">
      <alignment horizontal="center" vertical="center"/>
    </xf>
    <xf numFmtId="0" fontId="36" fillId="47" borderId="26" xfId="5" applyFont="1" applyFill="1" applyBorder="1" applyAlignment="1">
      <alignment horizontal="center"/>
    </xf>
    <xf numFmtId="0" fontId="28" fillId="47" borderId="27" xfId="5" applyFont="1" applyFill="1" applyBorder="1" applyAlignment="1">
      <alignment horizontal="center"/>
    </xf>
    <xf numFmtId="0" fontId="28" fillId="47" borderId="28" xfId="5" applyFont="1" applyFill="1" applyBorder="1" applyAlignment="1">
      <alignment horizontal="center"/>
    </xf>
    <xf numFmtId="0" fontId="29" fillId="6" borderId="26" xfId="6" applyFill="1" applyBorder="1" applyAlignment="1">
      <alignment horizontal="center" vertical="center" wrapText="1"/>
    </xf>
    <xf numFmtId="0" fontId="29" fillId="6" borderId="33" xfId="6" applyFill="1" applyBorder="1" applyAlignment="1">
      <alignment horizontal="center" vertical="center" wrapText="1"/>
    </xf>
    <xf numFmtId="0" fontId="29" fillId="6" borderId="27" xfId="6" applyFill="1" applyBorder="1" applyAlignment="1">
      <alignment horizontal="center" vertical="center" wrapText="1"/>
    </xf>
    <xf numFmtId="0" fontId="29" fillId="6" borderId="34" xfId="6" applyFill="1" applyBorder="1" applyAlignment="1">
      <alignment horizontal="center" vertical="center" wrapText="1"/>
    </xf>
    <xf numFmtId="167" fontId="0" fillId="7" borderId="33" xfId="0" applyNumberFormat="1" applyFill="1" applyBorder="1" applyAlignment="1">
      <alignment horizontal="left" vertical="center" wrapText="1" indent="1"/>
    </xf>
    <xf numFmtId="167" fontId="0" fillId="7" borderId="34" xfId="0" applyNumberFormat="1" applyFill="1" applyBorder="1" applyAlignment="1">
      <alignment horizontal="left" vertical="center" wrapText="1" indent="1"/>
    </xf>
    <xf numFmtId="167" fontId="0" fillId="7" borderId="37" xfId="0" applyNumberFormat="1" applyFill="1" applyBorder="1" applyAlignment="1">
      <alignment horizontal="left" vertical="center" wrapText="1" indent="1"/>
    </xf>
    <xf numFmtId="167" fontId="0" fillId="7" borderId="40" xfId="0" applyNumberFormat="1" applyFill="1" applyBorder="1" applyAlignment="1">
      <alignment horizontal="left" vertical="center" wrapText="1" indent="1"/>
    </xf>
    <xf numFmtId="167" fontId="0" fillId="7" borderId="41" xfId="0" applyNumberFormat="1" applyFill="1" applyBorder="1" applyAlignment="1">
      <alignment horizontal="left" vertical="center" wrapText="1" indent="1"/>
    </xf>
    <xf numFmtId="0" fontId="30" fillId="6" borderId="26" xfId="8" applyFill="1" applyBorder="1" applyAlignment="1">
      <alignment horizontal="center"/>
    </xf>
    <xf numFmtId="0" fontId="30" fillId="6" borderId="28" xfId="8" applyFill="1" applyBorder="1" applyAlignment="1">
      <alignment horizontal="center"/>
    </xf>
    <xf numFmtId="167" fontId="0" fillId="7" borderId="32" xfId="0" applyNumberFormat="1" applyFill="1" applyBorder="1" applyAlignment="1">
      <alignment horizontal="left" vertical="center" wrapText="1" indent="1"/>
    </xf>
    <xf numFmtId="0" fontId="0" fillId="6" borderId="26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7" xfId="0" applyFill="1" applyBorder="1" applyAlignment="1">
      <alignment horizontal="center" vertical="center"/>
    </xf>
    <xf numFmtId="0" fontId="29" fillId="6" borderId="35" xfId="6" applyFill="1" applyBorder="1" applyAlignment="1">
      <alignment horizontal="center" wrapText="1"/>
    </xf>
    <xf numFmtId="0" fontId="29" fillId="6" borderId="30" xfId="6" applyFill="1" applyBorder="1" applyAlignment="1">
      <alignment horizontal="center" wrapText="1"/>
    </xf>
    <xf numFmtId="0" fontId="29" fillId="6" borderId="31" xfId="6" applyFill="1" applyBorder="1" applyAlignment="1">
      <alignment horizontal="center" wrapText="1"/>
    </xf>
    <xf numFmtId="0" fontId="30" fillId="6" borderId="38" xfId="8" applyFill="1" applyBorder="1" applyAlignment="1">
      <alignment horizontal="center" vertical="center"/>
    </xf>
    <xf numFmtId="0" fontId="30" fillId="6" borderId="36" xfId="8" applyFill="1" applyBorder="1" applyAlignment="1">
      <alignment horizontal="center" vertical="center"/>
    </xf>
    <xf numFmtId="166" fontId="30" fillId="6" borderId="26" xfId="9" applyFill="1" applyBorder="1" applyAlignment="1">
      <alignment horizontal="center" vertical="center"/>
    </xf>
    <xf numFmtId="166" fontId="30" fillId="6" borderId="33" xfId="9" applyFill="1" applyBorder="1" applyAlignment="1">
      <alignment horizontal="center" vertical="center"/>
    </xf>
    <xf numFmtId="166" fontId="30" fillId="6" borderId="34" xfId="9" applyFill="1" applyBorder="1" applyAlignment="1">
      <alignment horizontal="center" vertical="center"/>
    </xf>
    <xf numFmtId="0" fontId="4" fillId="49" borderId="26" xfId="12" applyFill="1" applyBorder="1" applyAlignment="1">
      <alignment horizontal="left" vertical="center" indent="2"/>
    </xf>
    <xf numFmtId="0" fontId="4" fillId="49" borderId="27" xfId="12" applyFill="1" applyBorder="1" applyAlignment="1">
      <alignment horizontal="left" vertical="center" indent="2"/>
    </xf>
    <xf numFmtId="0" fontId="4" fillId="49" borderId="28" xfId="12" applyFill="1" applyBorder="1" applyAlignment="1">
      <alignment horizontal="left" vertical="center" indent="2"/>
    </xf>
  </cellXfs>
  <cellStyles count="56"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6" builtinId="16" customBuiltin="1"/>
    <cellStyle name="Encabezado 4" xfId="17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1" builtinId="20" customBuiltin="1"/>
    <cellStyle name="Fecha" xfId="10" xr:uid="{229918B6-DD13-4F5A-97B9-305F7E002AA3}"/>
    <cellStyle name="Hipervínculo" xfId="1" builtinId="8" customBuiltin="1"/>
    <cellStyle name="Hipervínculo visitado" xfId="13" builtinId="9" customBuiltin="1"/>
    <cellStyle name="Incorrecto" xfId="19" builtinId="27" customBuiltin="1"/>
    <cellStyle name="Inicio del proyecto" xfId="9" xr:uid="{8EB8A09A-C31C-40A3-B2C1-9449520178B8}"/>
    <cellStyle name="Millares" xfId="4" builtinId="3" customBuiltin="1"/>
    <cellStyle name="Millares [0]" xfId="14" builtinId="6" customBuiltin="1"/>
    <cellStyle name="Moneda" xfId="15" builtinId="4" customBuiltin="1"/>
    <cellStyle name="Moneda [0]" xfId="16" builtinId="7" customBuiltin="1"/>
    <cellStyle name="Neutral" xfId="20" builtinId="28" customBuiltin="1"/>
    <cellStyle name="Nombre" xfId="11" xr:uid="{B2D3C1EE-6B41-4801-AAFC-C2274E49E503}"/>
    <cellStyle name="Normal" xfId="0" builtinId="0" customBuiltin="1"/>
    <cellStyle name="Notas" xfId="27" builtinId="10" customBuiltin="1"/>
    <cellStyle name="Porcentaje" xfId="2" builtinId="5" customBuiltin="1"/>
    <cellStyle name="Porcentaje 2" xfId="54" xr:uid="{2B2CCB01-FD0C-4DDE-A37F-1148FCF649DC}"/>
    <cellStyle name="Porcentaje 3" xfId="55" xr:uid="{1367234D-3398-402C-BA4B-C9CE32FA4F28}"/>
    <cellStyle name="Salida" xfId="22" builtinId="21" customBuiltin="1"/>
    <cellStyle name="Tarea" xfId="12" xr:uid="{6391D789-272B-4DD2-9BF3-2CDCF610FA41}"/>
    <cellStyle name="Texto de advertencia" xfId="26" builtinId="11" customBuiltin="1"/>
    <cellStyle name="Texto explicativo" xfId="28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9" builtinId="25" customBuiltin="1"/>
    <cellStyle name="zTextoOculto" xfId="3" xr:uid="{26E66EE6-E33F-4D77-BAE4-0FB4F5BBF673}"/>
  </cellStyles>
  <dxfs count="13">
    <dxf>
      <fill>
        <patternFill patternType="solid">
          <fgColor rgb="FF8064A2"/>
          <bgColor rgb="FF00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49803155613879818"/>
          </stop>
        </gradientFill>
      </fill>
      <border>
        <left/>
        <right/>
      </border>
    </dxf>
    <dxf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969696"/>
      <color rgb="FF00FFCC"/>
      <color rgb="FF00B0F0"/>
      <color rgb="FFFF9999"/>
      <color rgb="FFFF99FF"/>
      <color rgb="FFFF99CC"/>
      <color rgb="FF215881"/>
      <color rgb="FF42648A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Q56"/>
  <sheetViews>
    <sheetView showGridLines="0" tabSelected="1" showRuler="0" zoomScale="70" zoomScaleNormal="70" zoomScalePageLayoutView="70" workbookViewId="0">
      <pane ySplit="6" topLeftCell="A46" activePane="bottomLeft" state="frozen"/>
      <selection pane="bottomLeft" activeCell="C49" sqref="C49"/>
    </sheetView>
  </sheetViews>
  <sheetFormatPr defaultColWidth="9.125" defaultRowHeight="30" customHeight="1"/>
  <cols>
    <col min="1" max="1" width="64.875" customWidth="1"/>
    <col min="2" max="2" width="30.625" customWidth="1"/>
    <col min="3" max="3" width="10.625" customWidth="1"/>
    <col min="4" max="4" width="10.375" style="2" customWidth="1"/>
    <col min="5" max="5" width="10.375" customWidth="1"/>
    <col min="6" max="6" width="9.875" customWidth="1"/>
    <col min="7" max="11" width="3.125" customWidth="1"/>
    <col min="12" max="12" width="3.625" customWidth="1"/>
    <col min="13" max="13" width="4.625" customWidth="1"/>
    <col min="14" max="25" width="3.125" customWidth="1"/>
    <col min="26" max="26" width="4.25" customWidth="1"/>
    <col min="27" max="30" width="3.125" customWidth="1"/>
    <col min="31" max="31" width="4.5" customWidth="1"/>
    <col min="32" max="37" width="3.125" customWidth="1"/>
    <col min="38" max="38" width="5.625" customWidth="1"/>
    <col min="39" max="62" width="3.125" customWidth="1"/>
    <col min="63" max="63" width="3" customWidth="1"/>
    <col min="64" max="64" width="4" customWidth="1"/>
    <col min="65" max="66" width="4.125" customWidth="1"/>
    <col min="67" max="67" width="4" customWidth="1"/>
    <col min="68" max="68" width="4.125" customWidth="1"/>
    <col min="69" max="70" width="3.75" customWidth="1"/>
    <col min="71" max="71" width="5.875" customWidth="1"/>
  </cols>
  <sheetData>
    <row r="1" spans="1:69" ht="30" customHeight="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9"/>
    </row>
    <row r="2" spans="1:69" ht="30" customHeight="1">
      <c r="A2" s="100" t="s">
        <v>1</v>
      </c>
      <c r="B2" s="101"/>
      <c r="C2" s="101"/>
      <c r="D2" s="102"/>
      <c r="E2" s="102"/>
      <c r="F2" s="102"/>
      <c r="G2" s="102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3"/>
      <c r="AA2" s="115" t="s">
        <v>2</v>
      </c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7"/>
    </row>
    <row r="3" spans="1:69" ht="30" customHeight="1" thickTop="1" thickBot="1">
      <c r="A3" s="73" t="s">
        <v>3</v>
      </c>
      <c r="B3" s="118" t="s">
        <v>4</v>
      </c>
      <c r="C3" s="119"/>
      <c r="D3" s="120">
        <f ca="1">TODAY()</f>
        <v>45078</v>
      </c>
      <c r="E3" s="121"/>
      <c r="F3" s="122"/>
      <c r="G3" s="77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63"/>
      <c r="BL3" s="63"/>
      <c r="BM3" s="63"/>
      <c r="BN3" s="63"/>
      <c r="BO3" s="63"/>
      <c r="BP3" s="63"/>
      <c r="BQ3" s="63"/>
    </row>
    <row r="4" spans="1:69" ht="30" customHeight="1" thickTop="1" thickBot="1">
      <c r="A4" s="112"/>
      <c r="B4" s="109" t="s">
        <v>5</v>
      </c>
      <c r="C4" s="110"/>
      <c r="D4" s="114">
        <v>1</v>
      </c>
      <c r="E4" s="114"/>
      <c r="F4" s="114"/>
      <c r="G4" s="106">
        <f ca="1">G5</f>
        <v>45075</v>
      </c>
      <c r="H4" s="104"/>
      <c r="I4" s="104"/>
      <c r="J4" s="104"/>
      <c r="K4" s="104"/>
      <c r="L4" s="104"/>
      <c r="M4" s="107"/>
      <c r="N4" s="108">
        <f ca="1">N5</f>
        <v>45082</v>
      </c>
      <c r="O4" s="104"/>
      <c r="P4" s="104"/>
      <c r="Q4" s="104"/>
      <c r="R4" s="104"/>
      <c r="S4" s="104"/>
      <c r="T4" s="104"/>
      <c r="U4" s="108">
        <f t="shared" ref="U4" ca="1" si="0">U5</f>
        <v>45089</v>
      </c>
      <c r="V4" s="104"/>
      <c r="W4" s="104"/>
      <c r="X4" s="104"/>
      <c r="Y4" s="104"/>
      <c r="Z4" s="104"/>
      <c r="AA4" s="104"/>
      <c r="AB4" s="108">
        <f t="shared" ref="AB4" ca="1" si="1">AB5</f>
        <v>45096</v>
      </c>
      <c r="AC4" s="104"/>
      <c r="AD4" s="104"/>
      <c r="AE4" s="104"/>
      <c r="AF4" s="104"/>
      <c r="AG4" s="104"/>
      <c r="AH4" s="104"/>
      <c r="AI4" s="108">
        <f t="shared" ref="AI4" ca="1" si="2">AI5</f>
        <v>45103</v>
      </c>
      <c r="AJ4" s="104"/>
      <c r="AK4" s="104"/>
      <c r="AL4" s="104"/>
      <c r="AM4" s="104"/>
      <c r="AN4" s="104"/>
      <c r="AO4" s="104"/>
      <c r="AP4" s="111">
        <f ca="1">AP5</f>
        <v>45110</v>
      </c>
      <c r="AQ4" s="104"/>
      <c r="AR4" s="104"/>
      <c r="AS4" s="104"/>
      <c r="AT4" s="104"/>
      <c r="AU4" s="104"/>
      <c r="AV4" s="105"/>
      <c r="AW4" s="104">
        <f ca="1">AW5</f>
        <v>45117</v>
      </c>
      <c r="AX4" s="104"/>
      <c r="AY4" s="104"/>
      <c r="AZ4" s="104"/>
      <c r="BA4" s="104"/>
      <c r="BB4" s="104"/>
      <c r="BC4" s="105"/>
      <c r="BD4" s="104">
        <f ca="1">BD5</f>
        <v>45124</v>
      </c>
      <c r="BE4" s="104"/>
      <c r="BF4" s="104"/>
      <c r="BG4" s="104"/>
      <c r="BH4" s="104"/>
      <c r="BI4" s="104"/>
      <c r="BJ4" s="105"/>
      <c r="BK4" s="104">
        <f ca="1">BK5</f>
        <v>45131</v>
      </c>
      <c r="BL4" s="104"/>
      <c r="BM4" s="104"/>
      <c r="BN4" s="104"/>
      <c r="BO4" s="104"/>
      <c r="BP4" s="104"/>
      <c r="BQ4" s="105"/>
    </row>
    <row r="5" spans="1:69" ht="15" customHeight="1" thickTop="1" thickBot="1">
      <c r="A5" s="113"/>
      <c r="B5" s="74"/>
      <c r="C5" s="74"/>
      <c r="D5" s="74"/>
      <c r="E5" s="72"/>
      <c r="F5" s="75"/>
      <c r="G5" s="14">
        <f ca="1">Inicio_del_proyecto-WEEKDAY(Inicio_del_proyecto,1)+2+7*(Semana_para_mostrar-1)</f>
        <v>45075</v>
      </c>
      <c r="H5" s="14">
        <f t="shared" ref="H5:AM5" ca="1" si="3">G5+1</f>
        <v>45076</v>
      </c>
      <c r="I5" s="14">
        <f t="shared" ca="1" si="3"/>
        <v>45077</v>
      </c>
      <c r="J5" s="14">
        <f t="shared" ca="1" si="3"/>
        <v>45078</v>
      </c>
      <c r="K5" s="14">
        <f t="shared" ca="1" si="3"/>
        <v>45079</v>
      </c>
      <c r="L5" s="14">
        <f t="shared" ca="1" si="3"/>
        <v>45080</v>
      </c>
      <c r="M5" s="15">
        <f t="shared" ca="1" si="3"/>
        <v>45081</v>
      </c>
      <c r="N5" s="13">
        <f t="shared" ca="1" si="3"/>
        <v>45082</v>
      </c>
      <c r="O5" s="14">
        <f t="shared" ca="1" si="3"/>
        <v>45083</v>
      </c>
      <c r="P5" s="14">
        <f t="shared" ca="1" si="3"/>
        <v>45084</v>
      </c>
      <c r="Q5" s="14">
        <f t="shared" ca="1" si="3"/>
        <v>45085</v>
      </c>
      <c r="R5" s="14">
        <f t="shared" ca="1" si="3"/>
        <v>45086</v>
      </c>
      <c r="S5" s="14">
        <f t="shared" ca="1" si="3"/>
        <v>45087</v>
      </c>
      <c r="T5" s="15">
        <f t="shared" ca="1" si="3"/>
        <v>45088</v>
      </c>
      <c r="U5" s="13">
        <f t="shared" ca="1" si="3"/>
        <v>45089</v>
      </c>
      <c r="V5" s="14">
        <f t="shared" ca="1" si="3"/>
        <v>45090</v>
      </c>
      <c r="W5" s="14">
        <f t="shared" ca="1" si="3"/>
        <v>45091</v>
      </c>
      <c r="X5" s="14">
        <f t="shared" ca="1" si="3"/>
        <v>45092</v>
      </c>
      <c r="Y5" s="14">
        <f t="shared" ca="1" si="3"/>
        <v>45093</v>
      </c>
      <c r="Z5" s="14">
        <f t="shared" ca="1" si="3"/>
        <v>45094</v>
      </c>
      <c r="AA5" s="15">
        <f t="shared" ca="1" si="3"/>
        <v>45095</v>
      </c>
      <c r="AB5" s="13">
        <f t="shared" ca="1" si="3"/>
        <v>45096</v>
      </c>
      <c r="AC5" s="14">
        <f t="shared" ca="1" si="3"/>
        <v>45097</v>
      </c>
      <c r="AD5" s="14">
        <f t="shared" ca="1" si="3"/>
        <v>45098</v>
      </c>
      <c r="AE5" s="14">
        <f t="shared" ca="1" si="3"/>
        <v>45099</v>
      </c>
      <c r="AF5" s="14">
        <f t="shared" ca="1" si="3"/>
        <v>45100</v>
      </c>
      <c r="AG5" s="14">
        <f t="shared" ca="1" si="3"/>
        <v>45101</v>
      </c>
      <c r="AH5" s="15">
        <f t="shared" ca="1" si="3"/>
        <v>45102</v>
      </c>
      <c r="AI5" s="13">
        <f t="shared" ca="1" si="3"/>
        <v>45103</v>
      </c>
      <c r="AJ5" s="14">
        <f t="shared" ca="1" si="3"/>
        <v>45104</v>
      </c>
      <c r="AK5" s="14">
        <f t="shared" ca="1" si="3"/>
        <v>45105</v>
      </c>
      <c r="AL5" s="14">
        <f t="shared" ca="1" si="3"/>
        <v>45106</v>
      </c>
      <c r="AM5" s="14">
        <f t="shared" ca="1" si="3"/>
        <v>45107</v>
      </c>
      <c r="AN5" s="14">
        <f t="shared" ref="AN5:BK5" ca="1" si="4">AM5+1</f>
        <v>45108</v>
      </c>
      <c r="AO5" s="15">
        <f t="shared" ca="1" si="4"/>
        <v>45109</v>
      </c>
      <c r="AP5" s="13">
        <f t="shared" ca="1" si="4"/>
        <v>45110</v>
      </c>
      <c r="AQ5" s="14">
        <f t="shared" ca="1" si="4"/>
        <v>45111</v>
      </c>
      <c r="AR5" s="14">
        <f t="shared" ca="1" si="4"/>
        <v>45112</v>
      </c>
      <c r="AS5" s="14">
        <f t="shared" ca="1" si="4"/>
        <v>45113</v>
      </c>
      <c r="AT5" s="14">
        <f t="shared" ca="1" si="4"/>
        <v>45114</v>
      </c>
      <c r="AU5" s="14">
        <f t="shared" ca="1" si="4"/>
        <v>45115</v>
      </c>
      <c r="AV5" s="15">
        <f t="shared" ca="1" si="4"/>
        <v>45116</v>
      </c>
      <c r="AW5" s="13">
        <f t="shared" ca="1" si="4"/>
        <v>45117</v>
      </c>
      <c r="AX5" s="14">
        <f t="shared" ca="1" si="4"/>
        <v>45118</v>
      </c>
      <c r="AY5" s="14">
        <f t="shared" ca="1" si="4"/>
        <v>45119</v>
      </c>
      <c r="AZ5" s="14">
        <f t="shared" ca="1" si="4"/>
        <v>45120</v>
      </c>
      <c r="BA5" s="14">
        <f t="shared" ca="1" si="4"/>
        <v>45121</v>
      </c>
      <c r="BB5" s="14">
        <f t="shared" ca="1" si="4"/>
        <v>45122</v>
      </c>
      <c r="BC5" s="15">
        <f t="shared" ca="1" si="4"/>
        <v>45123</v>
      </c>
      <c r="BD5" s="13">
        <f t="shared" ca="1" si="4"/>
        <v>45124</v>
      </c>
      <c r="BE5" s="14">
        <f t="shared" ca="1" si="4"/>
        <v>45125</v>
      </c>
      <c r="BF5" s="14">
        <f t="shared" ca="1" si="4"/>
        <v>45126</v>
      </c>
      <c r="BG5" s="14">
        <f t="shared" ca="1" si="4"/>
        <v>45127</v>
      </c>
      <c r="BH5" s="14">
        <f t="shared" ca="1" si="4"/>
        <v>45128</v>
      </c>
      <c r="BI5" s="14">
        <f t="shared" ca="1" si="4"/>
        <v>45129</v>
      </c>
      <c r="BJ5" s="15">
        <f t="shared" ca="1" si="4"/>
        <v>45130</v>
      </c>
      <c r="BK5" s="15">
        <f t="shared" ca="1" si="4"/>
        <v>45131</v>
      </c>
      <c r="BL5" s="15">
        <f t="shared" ref="BL5:BQ5" ca="1" si="5">BK5+1</f>
        <v>45132</v>
      </c>
      <c r="BM5" s="15">
        <f t="shared" ca="1" si="5"/>
        <v>45133</v>
      </c>
      <c r="BN5" s="15">
        <f t="shared" ca="1" si="5"/>
        <v>45134</v>
      </c>
      <c r="BO5" s="15">
        <f t="shared" ca="1" si="5"/>
        <v>45135</v>
      </c>
      <c r="BP5" s="15">
        <f t="shared" ca="1" si="5"/>
        <v>45136</v>
      </c>
      <c r="BQ5" s="15">
        <f t="shared" ca="1" si="5"/>
        <v>45137</v>
      </c>
    </row>
    <row r="6" spans="1:69" ht="30" customHeight="1" thickTop="1" thickBot="1">
      <c r="A6" s="70" t="s">
        <v>6</v>
      </c>
      <c r="B6" s="71" t="s">
        <v>7</v>
      </c>
      <c r="C6" s="71" t="s">
        <v>8</v>
      </c>
      <c r="D6" s="71" t="s">
        <v>9</v>
      </c>
      <c r="E6" s="71" t="s">
        <v>10</v>
      </c>
      <c r="F6" s="76" t="s">
        <v>11</v>
      </c>
      <c r="G6" s="3" t="str">
        <f t="shared" ref="G6:AL6" ca="1" si="6">LEFT(TEXT(G5,"ddd"),1)</f>
        <v>l</v>
      </c>
      <c r="H6" s="3" t="str">
        <f t="shared" ca="1" si="6"/>
        <v>m</v>
      </c>
      <c r="I6" s="3" t="str">
        <f t="shared" ca="1" si="6"/>
        <v>m</v>
      </c>
      <c r="J6" s="3" t="str">
        <f t="shared" ca="1" si="6"/>
        <v>j</v>
      </c>
      <c r="K6" s="3" t="str">
        <f t="shared" ca="1" si="6"/>
        <v>v</v>
      </c>
      <c r="L6" s="3" t="str">
        <f t="shared" ca="1" si="6"/>
        <v>s</v>
      </c>
      <c r="M6" s="3" t="str">
        <f t="shared" ca="1" si="6"/>
        <v>d</v>
      </c>
      <c r="N6" s="3" t="str">
        <f t="shared" ca="1" si="6"/>
        <v>l</v>
      </c>
      <c r="O6" s="3" t="str">
        <f t="shared" ca="1" si="6"/>
        <v>m</v>
      </c>
      <c r="P6" s="3" t="str">
        <f t="shared" ca="1" si="6"/>
        <v>m</v>
      </c>
      <c r="Q6" s="3" t="str">
        <f t="shared" ca="1" si="6"/>
        <v>j</v>
      </c>
      <c r="R6" s="3" t="str">
        <f t="shared" ca="1" si="6"/>
        <v>v</v>
      </c>
      <c r="S6" s="3" t="str">
        <f t="shared" ca="1" si="6"/>
        <v>s</v>
      </c>
      <c r="T6" s="3" t="str">
        <f t="shared" ca="1" si="6"/>
        <v>d</v>
      </c>
      <c r="U6" s="3" t="str">
        <f t="shared" ca="1" si="6"/>
        <v>l</v>
      </c>
      <c r="V6" s="3" t="str">
        <f t="shared" ca="1" si="6"/>
        <v>m</v>
      </c>
      <c r="W6" s="3" t="str">
        <f t="shared" ca="1" si="6"/>
        <v>m</v>
      </c>
      <c r="X6" s="3" t="str">
        <f t="shared" ca="1" si="6"/>
        <v>j</v>
      </c>
      <c r="Y6" s="3" t="str">
        <f t="shared" ca="1" si="6"/>
        <v>v</v>
      </c>
      <c r="Z6" s="3" t="str">
        <f t="shared" ca="1" si="6"/>
        <v>s</v>
      </c>
      <c r="AA6" s="3" t="str">
        <f t="shared" ca="1" si="6"/>
        <v>d</v>
      </c>
      <c r="AB6" s="3" t="str">
        <f t="shared" ca="1" si="6"/>
        <v>l</v>
      </c>
      <c r="AC6" s="3" t="str">
        <f t="shared" ca="1" si="6"/>
        <v>m</v>
      </c>
      <c r="AD6" s="3" t="str">
        <f t="shared" ca="1" si="6"/>
        <v>m</v>
      </c>
      <c r="AE6" s="3" t="str">
        <f t="shared" ca="1" si="6"/>
        <v>j</v>
      </c>
      <c r="AF6" s="3" t="str">
        <f t="shared" ca="1" si="6"/>
        <v>v</v>
      </c>
      <c r="AG6" s="3" t="str">
        <f t="shared" ca="1" si="6"/>
        <v>s</v>
      </c>
      <c r="AH6" s="3" t="str">
        <f t="shared" ca="1" si="6"/>
        <v>d</v>
      </c>
      <c r="AI6" s="3" t="str">
        <f t="shared" ca="1" si="6"/>
        <v>l</v>
      </c>
      <c r="AJ6" s="3" t="str">
        <f t="shared" ca="1" si="6"/>
        <v>m</v>
      </c>
      <c r="AK6" s="3" t="str">
        <f t="shared" ca="1" si="6"/>
        <v>m</v>
      </c>
      <c r="AL6" s="3" t="str">
        <f t="shared" ca="1" si="6"/>
        <v>j</v>
      </c>
      <c r="AM6" s="3" t="str">
        <f t="shared" ref="AM6:BK6" ca="1" si="7">LEFT(TEXT(AM5,"ddd"),1)</f>
        <v>v</v>
      </c>
      <c r="AN6" s="3" t="str">
        <f t="shared" ca="1" si="7"/>
        <v>s</v>
      </c>
      <c r="AO6" s="3" t="str">
        <f t="shared" ca="1" si="7"/>
        <v>d</v>
      </c>
      <c r="AP6" s="3" t="str">
        <f t="shared" ca="1" si="7"/>
        <v>l</v>
      </c>
      <c r="AQ6" s="3" t="str">
        <f t="shared" ca="1" si="7"/>
        <v>m</v>
      </c>
      <c r="AR6" s="3" t="str">
        <f t="shared" ca="1" si="7"/>
        <v>m</v>
      </c>
      <c r="AS6" s="3" t="str">
        <f t="shared" ca="1" si="7"/>
        <v>j</v>
      </c>
      <c r="AT6" s="3" t="str">
        <f t="shared" ca="1" si="7"/>
        <v>v</v>
      </c>
      <c r="AU6" s="3" t="str">
        <f t="shared" ca="1" si="7"/>
        <v>s</v>
      </c>
      <c r="AV6" s="3" t="str">
        <f t="shared" ca="1" si="7"/>
        <v>d</v>
      </c>
      <c r="AW6" s="3" t="str">
        <f t="shared" ca="1" si="7"/>
        <v>l</v>
      </c>
      <c r="AX6" s="3" t="str">
        <f t="shared" ca="1" si="7"/>
        <v>m</v>
      </c>
      <c r="AY6" s="3" t="str">
        <f t="shared" ca="1" si="7"/>
        <v>m</v>
      </c>
      <c r="AZ6" s="3" t="str">
        <f t="shared" ca="1" si="7"/>
        <v>j</v>
      </c>
      <c r="BA6" s="3" t="str">
        <f t="shared" ca="1" si="7"/>
        <v>v</v>
      </c>
      <c r="BB6" s="3" t="str">
        <f t="shared" ca="1" si="7"/>
        <v>s</v>
      </c>
      <c r="BC6" s="3" t="str">
        <f t="shared" ca="1" si="7"/>
        <v>d</v>
      </c>
      <c r="BD6" s="3" t="str">
        <f t="shared" ca="1" si="7"/>
        <v>l</v>
      </c>
      <c r="BE6" s="3" t="str">
        <f t="shared" ca="1" si="7"/>
        <v>m</v>
      </c>
      <c r="BF6" s="3" t="str">
        <f t="shared" ca="1" si="7"/>
        <v>m</v>
      </c>
      <c r="BG6" s="3" t="str">
        <f t="shared" ca="1" si="7"/>
        <v>j</v>
      </c>
      <c r="BH6" s="3" t="str">
        <f t="shared" ca="1" si="7"/>
        <v>v</v>
      </c>
      <c r="BI6" s="3" t="str">
        <f t="shared" ca="1" si="7"/>
        <v>s</v>
      </c>
      <c r="BJ6" s="3" t="str">
        <f t="shared" ca="1" si="7"/>
        <v>d</v>
      </c>
      <c r="BK6" s="3" t="str">
        <f t="shared" ca="1" si="7"/>
        <v>l</v>
      </c>
      <c r="BL6" s="3" t="str">
        <f t="shared" ref="BL6:BQ6" ca="1" si="8">LEFT(TEXT(BL5,"ddd"),1)</f>
        <v>m</v>
      </c>
      <c r="BM6" s="3" t="str">
        <f t="shared" ca="1" si="8"/>
        <v>m</v>
      </c>
      <c r="BN6" s="3" t="str">
        <f t="shared" ca="1" si="8"/>
        <v>j</v>
      </c>
      <c r="BO6" s="3" t="str">
        <f t="shared" ca="1" si="8"/>
        <v>v</v>
      </c>
      <c r="BP6" s="3" t="str">
        <f t="shared" ca="1" si="8"/>
        <v>s</v>
      </c>
      <c r="BQ6" s="69" t="str">
        <f t="shared" ca="1" si="8"/>
        <v>d</v>
      </c>
    </row>
    <row r="7" spans="1:69" ht="30" hidden="1" customHeight="1" thickBot="1">
      <c r="B7" s="9"/>
      <c r="D7"/>
      <c r="F7" t="str">
        <f ca="1">IF(OR(ISBLANK(task_start),ISBLANK(task_end)),"",task_end-task_start+1)</f>
        <v/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9" s="1" customFormat="1" ht="30" customHeight="1" thickTop="1" thickBot="1">
      <c r="A8" s="20" t="s">
        <v>12</v>
      </c>
      <c r="B8" s="55" t="s">
        <v>13</v>
      </c>
      <c r="C8" s="21"/>
      <c r="D8" s="22"/>
      <c r="E8" s="23"/>
      <c r="F8" s="56" t="str">
        <f ca="1">IF(OR(ISBLANK(task_start),ISBLANK(task_end)),"",task_end-task_start+1)</f>
        <v/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s="1" customFormat="1" ht="30" customHeight="1" thickTop="1" thickBot="1">
      <c r="A9" s="10" t="s">
        <v>14</v>
      </c>
      <c r="B9" s="79" t="s">
        <v>15</v>
      </c>
      <c r="C9" s="59">
        <v>1</v>
      </c>
      <c r="D9" s="50">
        <f ca="1">D3</f>
        <v>45078</v>
      </c>
      <c r="E9" s="50">
        <f ca="1">D9+2</f>
        <v>45080</v>
      </c>
      <c r="F9" s="64">
        <f t="shared" ref="F9:F19" ca="1" si="9">IF(OR(ISBLANK(task_start),ISBLANK(task_end)),"",task_end-task_start+1)</f>
        <v>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s="1" customFormat="1" ht="30" customHeight="1" thickTop="1" thickBot="1">
      <c r="A10" s="10" t="s">
        <v>16</v>
      </c>
      <c r="B10" s="57" t="s">
        <v>17</v>
      </c>
      <c r="C10" s="59">
        <v>1</v>
      </c>
      <c r="D10" s="50">
        <f ca="1">E9</f>
        <v>45080</v>
      </c>
      <c r="E10" s="50">
        <f ca="1">D10+2</f>
        <v>45082</v>
      </c>
      <c r="F10" s="64">
        <f t="shared" ca="1" si="9"/>
        <v>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s="1" customFormat="1" ht="30" customHeight="1" thickTop="1" thickBot="1">
      <c r="A11" s="10" t="s">
        <v>18</v>
      </c>
      <c r="B11" s="57" t="s">
        <v>19</v>
      </c>
      <c r="C11" s="59">
        <v>1</v>
      </c>
      <c r="D11" s="50">
        <f ca="1">E10</f>
        <v>45082</v>
      </c>
      <c r="E11" s="50">
        <f t="shared" ref="E11:E20" ca="1" si="10">D11+2</f>
        <v>45084</v>
      </c>
      <c r="F11" s="64">
        <f t="shared" ca="1" si="9"/>
        <v>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s="1" customFormat="1" ht="30" customHeight="1" thickTop="1" thickBot="1">
      <c r="A12" s="10" t="s">
        <v>20</v>
      </c>
      <c r="B12" s="57" t="s">
        <v>17</v>
      </c>
      <c r="C12" s="59">
        <v>1</v>
      </c>
      <c r="D12" s="50">
        <f t="shared" ref="D12:D20" ca="1" si="11">E11</f>
        <v>45084</v>
      </c>
      <c r="E12" s="50">
        <f t="shared" ca="1" si="10"/>
        <v>45086</v>
      </c>
      <c r="F12" s="64">
        <f t="shared" ca="1" si="9"/>
        <v>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s="1" customFormat="1" ht="30" customHeight="1" thickTop="1" thickBot="1">
      <c r="A13" s="10" t="s">
        <v>21</v>
      </c>
      <c r="B13" s="58" t="s">
        <v>22</v>
      </c>
      <c r="C13" s="59">
        <v>1</v>
      </c>
      <c r="D13" s="50">
        <f t="shared" ca="1" si="11"/>
        <v>45086</v>
      </c>
      <c r="E13" s="50">
        <f t="shared" ca="1" si="10"/>
        <v>45088</v>
      </c>
      <c r="F13" s="64">
        <f t="shared" ca="1" si="9"/>
        <v>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s="1" customFormat="1" ht="30" customHeight="1" thickTop="1" thickBot="1">
      <c r="A14" s="10" t="s">
        <v>23</v>
      </c>
      <c r="B14" s="58" t="s">
        <v>22</v>
      </c>
      <c r="C14" s="59">
        <v>1</v>
      </c>
      <c r="D14" s="50">
        <f t="shared" ca="1" si="11"/>
        <v>45088</v>
      </c>
      <c r="E14" s="50">
        <f t="shared" ca="1" si="10"/>
        <v>45090</v>
      </c>
      <c r="F14" s="64">
        <f t="shared" ca="1" si="9"/>
        <v>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s="1" customFormat="1" ht="30" customHeight="1" thickTop="1" thickBot="1">
      <c r="A15" s="10" t="s">
        <v>24</v>
      </c>
      <c r="B15" s="58" t="s">
        <v>22</v>
      </c>
      <c r="C15" s="59">
        <v>1</v>
      </c>
      <c r="D15" s="50">
        <f t="shared" ca="1" si="11"/>
        <v>45090</v>
      </c>
      <c r="E15" s="50">
        <f t="shared" ca="1" si="10"/>
        <v>45092</v>
      </c>
      <c r="F15" s="64">
        <f t="shared" ca="1" si="9"/>
        <v>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s="1" customFormat="1" ht="30" customHeight="1" thickTop="1" thickBot="1">
      <c r="A16" s="10" t="s">
        <v>25</v>
      </c>
      <c r="B16" s="58" t="s">
        <v>26</v>
      </c>
      <c r="C16" s="59">
        <v>1</v>
      </c>
      <c r="D16" s="50">
        <f t="shared" ca="1" si="11"/>
        <v>45092</v>
      </c>
      <c r="E16" s="50">
        <f ca="1">D16+2</f>
        <v>45094</v>
      </c>
      <c r="F16" s="64">
        <f t="shared" ca="1" si="9"/>
        <v>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1:69" s="1" customFormat="1" ht="30" customHeight="1" thickTop="1" thickBot="1">
      <c r="A17" s="10" t="s">
        <v>27</v>
      </c>
      <c r="B17" s="58" t="s">
        <v>22</v>
      </c>
      <c r="C17" s="59">
        <v>1</v>
      </c>
      <c r="D17" s="50">
        <f t="shared" ca="1" si="11"/>
        <v>45094</v>
      </c>
      <c r="E17" s="50">
        <f ca="1">D17+2</f>
        <v>45096</v>
      </c>
      <c r="F17" s="64">
        <f t="shared" ca="1" si="9"/>
        <v>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1:69" s="1" customFormat="1" ht="30" customHeight="1" thickTop="1" thickBot="1">
      <c r="A18" s="10" t="s">
        <v>28</v>
      </c>
      <c r="B18" s="58" t="s">
        <v>22</v>
      </c>
      <c r="C18" s="59">
        <v>1</v>
      </c>
      <c r="D18" s="50">
        <f t="shared" ca="1" si="11"/>
        <v>45096</v>
      </c>
      <c r="E18" s="50">
        <f t="shared" ca="1" si="10"/>
        <v>45098</v>
      </c>
      <c r="F18" s="64">
        <f t="shared" ca="1" si="9"/>
        <v>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 s="1" customFormat="1" ht="30" customHeight="1" thickTop="1" thickBot="1">
      <c r="A19" s="10" t="s">
        <v>29</v>
      </c>
      <c r="B19" s="58" t="s">
        <v>30</v>
      </c>
      <c r="C19" s="59">
        <v>1</v>
      </c>
      <c r="D19" s="50">
        <f ca="1">E18</f>
        <v>45098</v>
      </c>
      <c r="E19" s="50">
        <f t="shared" ca="1" si="10"/>
        <v>45100</v>
      </c>
      <c r="F19" s="64">
        <f t="shared" ca="1" si="9"/>
        <v>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1:69" s="1" customFormat="1" ht="30" customHeight="1" thickTop="1" thickBot="1">
      <c r="A20" s="10" t="s">
        <v>31</v>
      </c>
      <c r="B20" s="58" t="s">
        <v>26</v>
      </c>
      <c r="C20" s="59">
        <v>1</v>
      </c>
      <c r="D20" s="50">
        <f t="shared" ca="1" si="11"/>
        <v>45100</v>
      </c>
      <c r="E20" s="50">
        <f t="shared" ca="1" si="10"/>
        <v>45102</v>
      </c>
      <c r="F20" s="64">
        <f t="shared" ref="F8:F31" ca="1" si="12">IF(OR(ISBLANK(task_start),ISBLANK(task_end)),"",task_end-task_start+1)</f>
        <v>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1:69" s="1" customFormat="1" ht="30" customHeight="1" thickTop="1" thickBot="1">
      <c r="A21" s="24" t="s">
        <v>32</v>
      </c>
      <c r="B21" s="25"/>
      <c r="C21" s="26"/>
      <c r="D21" s="27"/>
      <c r="E21" s="28"/>
      <c r="F21" s="68" t="str">
        <f ca="1">IF(OR(ISBLANK(task_start),ISBLANK(task_end)),"",task_end-task_start+1)</f>
        <v/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1:69" s="1" customFormat="1" ht="30" customHeight="1" thickTop="1" thickBot="1">
      <c r="A22" s="11" t="s">
        <v>33</v>
      </c>
      <c r="B22" s="51" t="s">
        <v>34</v>
      </c>
      <c r="C22" s="60">
        <v>1</v>
      </c>
      <c r="D22" s="52">
        <f ca="1">D20+1</f>
        <v>45101</v>
      </c>
      <c r="E22" s="52">
        <f ca="1">D22+4</f>
        <v>45105</v>
      </c>
      <c r="F22" s="67">
        <f ca="1">IF(OR(ISBLANK(task_start),ISBLANK(task_end)),"",task_end-task_start+1)</f>
        <v>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1:69" s="1" customFormat="1" ht="30" customHeight="1" thickTop="1" thickBot="1">
      <c r="A23" s="11" t="s">
        <v>35</v>
      </c>
      <c r="B23" s="51" t="s">
        <v>22</v>
      </c>
      <c r="C23" s="60">
        <v>1</v>
      </c>
      <c r="D23" s="52">
        <f ca="1">E22+2</f>
        <v>45107</v>
      </c>
      <c r="E23" s="52">
        <f ca="1">D23+5</f>
        <v>45112</v>
      </c>
      <c r="F23" s="67">
        <f ca="1">IF(OR(ISBLANK(task_start),ISBLANK(task_end)),"",task_end-task_start+1)</f>
        <v>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1:69" s="1" customFormat="1" ht="30" customHeight="1" thickTop="1" thickBot="1">
      <c r="A24" s="11" t="s">
        <v>36</v>
      </c>
      <c r="B24" s="51" t="s">
        <v>22</v>
      </c>
      <c r="C24" s="60">
        <v>1</v>
      </c>
      <c r="D24" s="52">
        <f t="shared" ref="D24:D31" ca="1" si="13">E23+2</f>
        <v>45114</v>
      </c>
      <c r="E24" s="52">
        <f ca="1">D24+3</f>
        <v>45117</v>
      </c>
      <c r="F24" s="67">
        <f ca="1">IF(OR(ISBLANK(task_start),ISBLANK(task_end)),"",task_end-task_start+1)</f>
        <v>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1:69" s="1" customFormat="1" ht="30" customHeight="1" thickTop="1" thickBot="1">
      <c r="A25" s="11" t="s">
        <v>37</v>
      </c>
      <c r="B25" s="51" t="s">
        <v>38</v>
      </c>
      <c r="C25" s="60">
        <v>1</v>
      </c>
      <c r="D25" s="52">
        <f t="shared" ca="1" si="13"/>
        <v>45119</v>
      </c>
      <c r="E25" s="52">
        <f t="shared" ref="E25:E31" ca="1" si="14">D25+3</f>
        <v>45122</v>
      </c>
      <c r="F25" s="67">
        <f ca="1">IF(OR(ISBLANK(task_start),ISBLANK(task_end)),"",task_end-task_start+1)</f>
        <v>4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1:69" s="1" customFormat="1" ht="30" customHeight="1" thickTop="1" thickBot="1">
      <c r="A26" s="11" t="s">
        <v>39</v>
      </c>
      <c r="B26" s="51" t="s">
        <v>38</v>
      </c>
      <c r="C26" s="60">
        <v>1</v>
      </c>
      <c r="D26" s="52">
        <f t="shared" ca="1" si="13"/>
        <v>45124</v>
      </c>
      <c r="E26" s="52">
        <f t="shared" ca="1" si="14"/>
        <v>45127</v>
      </c>
      <c r="F26" s="67">
        <f t="shared" ca="1" si="12"/>
        <v>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1:69" s="1" customFormat="1" ht="30" customHeight="1" thickTop="1" thickBot="1">
      <c r="A27" s="11" t="s">
        <v>40</v>
      </c>
      <c r="B27" s="51" t="s">
        <v>41</v>
      </c>
      <c r="C27" s="60">
        <v>1</v>
      </c>
      <c r="D27" s="52">
        <f t="shared" ca="1" si="13"/>
        <v>45129</v>
      </c>
      <c r="E27" s="52">
        <f t="shared" ca="1" si="14"/>
        <v>45132</v>
      </c>
      <c r="F27" s="67">
        <f ca="1">IF(OR(ISBLANK(task_start),ISBLANK(task_end)),"",task_end-task_start+1)</f>
        <v>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1:69" s="1" customFormat="1" ht="30" customHeight="1" thickTop="1" thickBot="1">
      <c r="A28" s="11" t="s">
        <v>42</v>
      </c>
      <c r="B28" s="51" t="s">
        <v>22</v>
      </c>
      <c r="C28" s="60">
        <v>1</v>
      </c>
      <c r="D28" s="52">
        <f t="shared" ca="1" si="13"/>
        <v>45134</v>
      </c>
      <c r="E28" s="52">
        <f t="shared" ca="1" si="14"/>
        <v>45137</v>
      </c>
      <c r="F28" s="67">
        <f ca="1">IF(OR(ISBLANK(task_start),ISBLANK(task_end)),"",task_end-task_start+1)</f>
        <v>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1:69" s="1" customFormat="1" ht="30" customHeight="1" thickTop="1" thickBot="1">
      <c r="A29" s="11" t="s">
        <v>43</v>
      </c>
      <c r="B29" s="51" t="s">
        <v>22</v>
      </c>
      <c r="C29" s="60">
        <v>1</v>
      </c>
      <c r="D29" s="52">
        <f t="shared" ca="1" si="13"/>
        <v>45139</v>
      </c>
      <c r="E29" s="52">
        <f t="shared" ca="1" si="14"/>
        <v>45142</v>
      </c>
      <c r="F29" s="67">
        <f ca="1">IF(OR(ISBLANK(task_start),ISBLANK(task_end)),"",task_end-task_start+1)</f>
        <v>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1:69" s="1" customFormat="1" ht="30" customHeight="1" thickTop="1" thickBot="1">
      <c r="A30" s="11" t="s">
        <v>44</v>
      </c>
      <c r="B30" s="51" t="s">
        <v>45</v>
      </c>
      <c r="C30" s="60">
        <v>1</v>
      </c>
      <c r="D30" s="52">
        <f t="shared" ca="1" si="13"/>
        <v>45144</v>
      </c>
      <c r="E30" s="52">
        <f t="shared" ca="1" si="14"/>
        <v>45147</v>
      </c>
      <c r="F30" s="67">
        <f ca="1">IF(OR(ISBLANK(task_start),ISBLANK(task_end)),"",task_end-task_start+1)</f>
        <v>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1:69" s="1" customFormat="1" ht="30" customHeight="1" thickTop="1" thickBot="1">
      <c r="A31" s="11" t="s">
        <v>46</v>
      </c>
      <c r="B31" s="51" t="s">
        <v>22</v>
      </c>
      <c r="C31" s="60">
        <v>1</v>
      </c>
      <c r="D31" s="52">
        <f t="shared" ca="1" si="13"/>
        <v>45149</v>
      </c>
      <c r="E31" s="52">
        <f t="shared" ca="1" si="14"/>
        <v>45152</v>
      </c>
      <c r="F31" s="67">
        <f t="shared" ca="1" si="12"/>
        <v>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1:69" s="1" customFormat="1" ht="30" customHeight="1" thickTop="1" thickBot="1">
      <c r="A32" s="29" t="s">
        <v>47</v>
      </c>
      <c r="B32" s="30"/>
      <c r="C32" s="31"/>
      <c r="D32" s="32"/>
      <c r="E32" s="33"/>
      <c r="F32" s="65" t="str">
        <f t="shared" ref="F32:F45" ca="1" si="15">IF(OR(ISBLANK(task_start),ISBLANK(task_end)),"",task_end-task_start+1)</f>
        <v/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1:69" s="1" customFormat="1" ht="30" customHeight="1" thickTop="1" thickBot="1">
      <c r="A33" s="12" t="s">
        <v>48</v>
      </c>
      <c r="B33" s="53"/>
      <c r="C33" s="61">
        <v>1</v>
      </c>
      <c r="D33" s="54">
        <f ca="1">D31+15</f>
        <v>45164</v>
      </c>
      <c r="E33" s="54">
        <f ca="1">D33+5</f>
        <v>45169</v>
      </c>
      <c r="F33" s="66">
        <f t="shared" ca="1" si="15"/>
        <v>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1:69" ht="30" customHeight="1" thickTop="1" thickBot="1">
      <c r="A34" s="12" t="s">
        <v>49</v>
      </c>
      <c r="B34" s="53"/>
      <c r="C34" s="61">
        <v>1</v>
      </c>
      <c r="D34" s="54">
        <f ca="1">E33+1</f>
        <v>45170</v>
      </c>
      <c r="E34" s="54">
        <f ca="1">D34+4</f>
        <v>45174</v>
      </c>
      <c r="F34" s="66">
        <f t="shared" ca="1" si="15"/>
        <v>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1:69" ht="30" customHeight="1" thickTop="1" thickBot="1">
      <c r="A35" s="12" t="s">
        <v>50</v>
      </c>
      <c r="B35" s="53"/>
      <c r="C35" s="61">
        <v>0</v>
      </c>
      <c r="D35" s="54">
        <f t="shared" ref="D35:D45" ca="1" si="16">E34+1</f>
        <v>45175</v>
      </c>
      <c r="E35" s="54">
        <f ca="1">D35+5</f>
        <v>45180</v>
      </c>
      <c r="F35" s="66">
        <f t="shared" ca="1" si="15"/>
        <v>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1:69" ht="30" customHeight="1" thickTop="1" thickBot="1">
      <c r="A36" s="12" t="s">
        <v>51</v>
      </c>
      <c r="B36" s="53"/>
      <c r="C36" s="61">
        <v>0</v>
      </c>
      <c r="D36" s="54">
        <f t="shared" ca="1" si="16"/>
        <v>45181</v>
      </c>
      <c r="E36" s="54">
        <f ca="1">D36+4</f>
        <v>45185</v>
      </c>
      <c r="F36" s="66">
        <f t="shared" ca="1" si="15"/>
        <v>5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1:69" ht="30" customHeight="1" thickTop="1" thickBot="1">
      <c r="A37" s="12" t="s">
        <v>52</v>
      </c>
      <c r="B37" s="53"/>
      <c r="C37" s="61">
        <v>0</v>
      </c>
      <c r="D37" s="54">
        <f t="shared" ca="1" si="16"/>
        <v>45186</v>
      </c>
      <c r="E37" s="54">
        <f ca="1">D37+4</f>
        <v>45190</v>
      </c>
      <c r="F37" s="66">
        <f t="shared" ca="1" si="15"/>
        <v>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1:69" ht="30" customHeight="1" thickTop="1" thickBot="1">
      <c r="A38" s="12" t="s">
        <v>53</v>
      </c>
      <c r="B38" s="53"/>
      <c r="C38" s="61">
        <v>0</v>
      </c>
      <c r="D38" s="54">
        <f t="shared" ca="1" si="16"/>
        <v>45191</v>
      </c>
      <c r="E38" s="54">
        <f t="shared" ref="E38" ca="1" si="17">D38+5</f>
        <v>45196</v>
      </c>
      <c r="F38" s="66">
        <f t="shared" ca="1" si="15"/>
        <v>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1:69" ht="30" customHeight="1" thickTop="1" thickBot="1">
      <c r="A39" s="12" t="s">
        <v>54</v>
      </c>
      <c r="B39" s="53"/>
      <c r="C39" s="61">
        <v>0</v>
      </c>
      <c r="D39" s="54">
        <f t="shared" ca="1" si="16"/>
        <v>45197</v>
      </c>
      <c r="E39" s="54">
        <f t="shared" ref="E39:E40" ca="1" si="18">D39+4</f>
        <v>45201</v>
      </c>
      <c r="F39" s="66">
        <f t="shared" ca="1" si="15"/>
        <v>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1:69" ht="30" customHeight="1" thickTop="1" thickBot="1">
      <c r="A40" s="12" t="s">
        <v>55</v>
      </c>
      <c r="B40" s="53"/>
      <c r="C40" s="61">
        <v>0</v>
      </c>
      <c r="D40" s="54">
        <f t="shared" ca="1" si="16"/>
        <v>45202</v>
      </c>
      <c r="E40" s="54">
        <f t="shared" ca="1" si="18"/>
        <v>45206</v>
      </c>
      <c r="F40" s="66">
        <f t="shared" ca="1" si="15"/>
        <v>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1:69" ht="30" customHeight="1" thickTop="1" thickBot="1">
      <c r="A41" s="12" t="s">
        <v>56</v>
      </c>
      <c r="B41" s="53"/>
      <c r="C41" s="61">
        <v>0</v>
      </c>
      <c r="D41" s="54">
        <f t="shared" ca="1" si="16"/>
        <v>45207</v>
      </c>
      <c r="E41" s="54">
        <f t="shared" ref="E41" ca="1" si="19">D41+5</f>
        <v>45212</v>
      </c>
      <c r="F41" s="66">
        <f t="shared" ca="1" si="15"/>
        <v>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1:69" ht="30" customHeight="1" thickTop="1" thickBot="1">
      <c r="A42" s="12" t="s">
        <v>57</v>
      </c>
      <c r="B42" s="53"/>
      <c r="C42" s="61">
        <v>0</v>
      </c>
      <c r="D42" s="54">
        <f t="shared" ca="1" si="16"/>
        <v>45213</v>
      </c>
      <c r="E42" s="54">
        <f t="shared" ref="E42:E43" ca="1" si="20">D42+4</f>
        <v>45217</v>
      </c>
      <c r="F42" s="66">
        <f t="shared" ca="1" si="15"/>
        <v>5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1:69" ht="30" customHeight="1" thickTop="1" thickBot="1">
      <c r="A43" s="12" t="s">
        <v>58</v>
      </c>
      <c r="B43" s="53"/>
      <c r="C43" s="61">
        <v>0</v>
      </c>
      <c r="D43" s="54">
        <f t="shared" ca="1" si="16"/>
        <v>45218</v>
      </c>
      <c r="E43" s="54">
        <f t="shared" ca="1" si="20"/>
        <v>45222</v>
      </c>
      <c r="F43" s="66">
        <f t="shared" ca="1" si="15"/>
        <v>5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1:69" ht="30" customHeight="1">
      <c r="A44" s="12" t="s">
        <v>59</v>
      </c>
      <c r="B44" s="53"/>
      <c r="C44" s="61">
        <v>0</v>
      </c>
      <c r="D44" s="54">
        <f t="shared" ca="1" si="16"/>
        <v>45223</v>
      </c>
      <c r="E44" s="54">
        <f t="shared" ref="E44" ca="1" si="21">D44+5</f>
        <v>45228</v>
      </c>
      <c r="F44" s="66">
        <f t="shared" ca="1" si="15"/>
        <v>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1:69" ht="30" customHeight="1">
      <c r="A45" s="80" t="s">
        <v>60</v>
      </c>
      <c r="B45" s="81"/>
      <c r="C45" s="82">
        <v>0</v>
      </c>
      <c r="D45" s="83">
        <f t="shared" ca="1" si="16"/>
        <v>45229</v>
      </c>
      <c r="E45" s="83">
        <f t="shared" ref="E45" ca="1" si="22">D45+4</f>
        <v>45233</v>
      </c>
      <c r="F45" s="84">
        <f t="shared" ca="1" si="15"/>
        <v>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1:69" ht="30" customHeight="1">
      <c r="A46" s="123" t="s">
        <v>61</v>
      </c>
      <c r="B46" s="124"/>
      <c r="C46" s="124"/>
      <c r="D46" s="124"/>
      <c r="E46" s="124"/>
      <c r="F46" s="1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1:69" ht="30" customHeight="1">
      <c r="A47" s="91"/>
      <c r="B47" s="86"/>
      <c r="C47" s="94">
        <v>0.01</v>
      </c>
      <c r="D47" s="96">
        <v>45233</v>
      </c>
      <c r="E47" s="88">
        <v>45235</v>
      </c>
      <c r="F47" s="89">
        <v>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1:69" ht="30" customHeight="1">
      <c r="A48" s="92"/>
      <c r="B48" s="90"/>
      <c r="C48" s="95">
        <v>0.01</v>
      </c>
      <c r="D48" s="96">
        <v>45236</v>
      </c>
      <c r="E48" s="88">
        <v>45238</v>
      </c>
      <c r="F48" s="89">
        <v>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1:69" ht="30" customHeight="1">
      <c r="A49" s="92"/>
      <c r="B49" s="90"/>
      <c r="C49" s="95"/>
      <c r="D49" s="96"/>
      <c r="E49" s="88"/>
      <c r="F49" s="8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1:69" ht="30" customHeight="1">
      <c r="A50" s="92"/>
      <c r="B50" s="90"/>
      <c r="C50" s="95"/>
      <c r="D50" s="96"/>
      <c r="E50" s="88"/>
      <c r="F50" s="8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1:69" ht="30" customHeight="1">
      <c r="A51" s="92"/>
      <c r="B51" s="90"/>
      <c r="C51" s="95">
        <v>0.01</v>
      </c>
      <c r="D51" s="96">
        <v>45239</v>
      </c>
      <c r="E51" s="88">
        <v>45241</v>
      </c>
      <c r="F51" s="89">
        <v>2</v>
      </c>
    </row>
    <row r="52" spans="1:69" ht="30" customHeight="1">
      <c r="A52" s="92"/>
      <c r="B52" s="93"/>
      <c r="C52" s="85">
        <v>0.01</v>
      </c>
      <c r="D52" s="87">
        <v>45242</v>
      </c>
      <c r="E52" s="88">
        <v>45244</v>
      </c>
      <c r="F52" s="89">
        <v>2</v>
      </c>
    </row>
    <row r="53" spans="1:69" ht="30" customHeight="1">
      <c r="A53" s="62" t="s">
        <v>62</v>
      </c>
      <c r="B53" s="16"/>
      <c r="C53" s="17"/>
      <c r="D53" s="18"/>
      <c r="E53" s="19"/>
    </row>
    <row r="55" spans="1:69" ht="30" customHeight="1">
      <c r="B55" s="4"/>
      <c r="E55" s="8"/>
    </row>
    <row r="56" spans="1:69" ht="30" customHeight="1">
      <c r="B56" s="5"/>
    </row>
  </sheetData>
  <sortState xmlns:xlrd2="http://schemas.microsoft.com/office/spreadsheetml/2017/richdata2" ref="AX14:BB14">
    <sortCondition sortBy="cellColor" ref="BB14" dxfId="0"/>
  </sortState>
  <mergeCells count="18">
    <mergeCell ref="D4:F4"/>
    <mergeCell ref="BK4:BQ4"/>
    <mergeCell ref="A46:F46"/>
    <mergeCell ref="A1:BQ1"/>
    <mergeCell ref="AA2:BQ2"/>
    <mergeCell ref="A2:Z2"/>
    <mergeCell ref="D3:F3"/>
    <mergeCell ref="BD4:BJ4"/>
    <mergeCell ref="G4:M4"/>
    <mergeCell ref="N4:T4"/>
    <mergeCell ref="U4:AA4"/>
    <mergeCell ref="AB4:AH4"/>
    <mergeCell ref="B3:C3"/>
    <mergeCell ref="B4:C4"/>
    <mergeCell ref="AI4:AO4"/>
    <mergeCell ref="AP4:AV4"/>
    <mergeCell ref="AW4:BC4"/>
    <mergeCell ref="A4:A5"/>
  </mergeCells>
  <conditionalFormatting sqref="C9:C20">
    <cfRule type="dataBar" priority="18">
      <dataBar>
        <cfvo type="num" val="0"/>
        <cfvo type="num" val="1"/>
        <color rgb="FF00FFCC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5:BQ6 H7:BJ7 G8:BQ50">
    <cfRule type="expression" dxfId="3" priority="37">
      <formula>AND(TODAY()&gt;=G$5,TODAY()&lt;H$5)</formula>
    </cfRule>
  </conditionalFormatting>
  <conditionalFormatting sqref="H7:BJ7 G8:BQ50">
    <cfRule type="expression" dxfId="2" priority="31">
      <formula>AND(task_start&lt;=G$5,ROUNDDOWN((task_end-task_start+1)*task_progress,0)+task_start-1&gt;=G$5)</formula>
    </cfRule>
    <cfRule type="expression" dxfId="1" priority="32">
      <formula>AND(task_end&gt;=G$5,task_start&lt;H$5)</formula>
    </cfRule>
  </conditionalFormatting>
  <conditionalFormatting sqref="C22:C3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{6AAA4595-84B1-4A1A-A01F-4208A70DEC89}</x14:id>
        </ext>
      </extLst>
    </cfRule>
  </conditionalFormatting>
  <conditionalFormatting sqref="C33:C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{FDFA89F7-A10E-4C32-8BAA-6FD976F2D608}</x14:id>
        </ext>
      </extLst>
    </cfRule>
  </conditionalFormatting>
  <conditionalFormatting sqref="C47:C5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{2A61370B-E44A-4AEB-B42B-BE16FBCC58B0}</x14:id>
        </ext>
      </extLst>
    </cfRule>
  </conditionalFormatting>
  <dataValidations count="1">
    <dataValidation type="whole" operator="greaterThanOrEqual" allowBlank="1" showInputMessage="1" promptTitle="Mostrar semana" prompt="Al cambiar este número, se desplazará la vista del diagrama de Gantt." sqref="D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50" fitToHeight="0" orientation="landscape" r:id="rId1"/>
  <headerFooter differentFirst="1" scaleWithDoc="0">
    <oddFooter>Page &amp;P of &amp;N</oddFooter>
  </headerFooter>
  <ignoredErrors>
    <ignoredError sqref="E34:E3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C9:C20</xm:sqref>
        </x14:conditionalFormatting>
        <x14:conditionalFormatting xmlns:xm="http://schemas.microsoft.com/office/excel/2006/main">
          <x14:cfRule type="dataBar" id="{6AAA4595-84B1-4A1A-A01F-4208A70DE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C22:C31</xm:sqref>
        </x14:conditionalFormatting>
        <x14:conditionalFormatting xmlns:xm="http://schemas.microsoft.com/office/excel/2006/main">
          <x14:cfRule type="dataBar" id="{FDFA89F7-A10E-4C32-8BAA-6FD976F2D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C33:C45</xm:sqref>
        </x14:conditionalFormatting>
        <x14:conditionalFormatting xmlns:xm="http://schemas.microsoft.com/office/excel/2006/main">
          <x14:cfRule type="dataBar" id="{2A61370B-E44A-4AEB-B42B-BE16FBCC58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C47:C51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EB7A-0534-48F0-83F7-4A0FBAE0F200}">
  <dimension ref="A1:F8"/>
  <sheetViews>
    <sheetView workbookViewId="0">
      <selection activeCell="A2" sqref="A2"/>
    </sheetView>
  </sheetViews>
  <sheetFormatPr defaultColWidth="11" defaultRowHeight="15"/>
  <sheetData>
    <row r="1" spans="1:6">
      <c r="A1" s="34" t="s">
        <v>61</v>
      </c>
      <c r="B1" s="35"/>
      <c r="C1" s="36"/>
      <c r="D1" s="37"/>
      <c r="E1" s="38"/>
      <c r="F1" s="47"/>
    </row>
    <row r="2" spans="1:6">
      <c r="A2" s="39" t="s">
        <v>63</v>
      </c>
      <c r="B2" s="40"/>
      <c r="C2" s="41">
        <v>0</v>
      </c>
      <c r="D2" s="42" t="s">
        <v>64</v>
      </c>
      <c r="E2" s="42" t="s">
        <v>64</v>
      </c>
      <c r="F2" s="47"/>
    </row>
    <row r="3" spans="1:6">
      <c r="A3" s="39" t="s">
        <v>65</v>
      </c>
      <c r="B3" s="40"/>
      <c r="C3" s="41">
        <v>0</v>
      </c>
      <c r="D3" s="42" t="s">
        <v>64</v>
      </c>
      <c r="E3" s="42" t="s">
        <v>64</v>
      </c>
      <c r="F3" s="47"/>
    </row>
    <row r="4" spans="1:6">
      <c r="A4" s="39" t="s">
        <v>66</v>
      </c>
      <c r="B4" s="40"/>
      <c r="C4" s="41">
        <v>0</v>
      </c>
      <c r="D4" s="42" t="s">
        <v>64</v>
      </c>
      <c r="E4" s="42" t="s">
        <v>64</v>
      </c>
      <c r="F4" s="47"/>
    </row>
    <row r="5" spans="1:6">
      <c r="A5" s="39" t="s">
        <v>67</v>
      </c>
      <c r="B5" s="40"/>
      <c r="C5" s="41">
        <v>0</v>
      </c>
      <c r="D5" s="42" t="s">
        <v>64</v>
      </c>
      <c r="E5" s="42" t="s">
        <v>64</v>
      </c>
      <c r="F5" s="47"/>
    </row>
    <row r="6" spans="1:6">
      <c r="A6" s="39" t="s">
        <v>68</v>
      </c>
      <c r="B6" s="40"/>
      <c r="C6" s="41">
        <v>0</v>
      </c>
      <c r="D6" s="42" t="s">
        <v>64</v>
      </c>
      <c r="E6" s="42" t="s">
        <v>64</v>
      </c>
      <c r="F6" s="48"/>
    </row>
    <row r="7" spans="1:6" ht="15.75" thickBot="1">
      <c r="A7" s="43"/>
      <c r="B7" s="44"/>
      <c r="C7" s="45"/>
      <c r="D7" s="46"/>
      <c r="E7" s="46"/>
      <c r="F7" s="49"/>
    </row>
    <row r="8" spans="1:6" ht="15.75" thickTop="1"/>
  </sheetData>
  <conditionalFormatting sqref="C1:C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{A28A75E8-C062-461C-9087-9F51D16B067F}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A75E8-C062-461C-9087-9F51D16B06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C1:C7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/>
</file>

<file path=customXml/itemProps2.xml><?xml version="1.0" encoding="utf-8"?>
<ds:datastoreItem xmlns:ds="http://schemas.openxmlformats.org/officeDocument/2006/customXml" ds:itemID="{5F80F839-78EF-4FF4-A673-3CC84279C232}"/>
</file>

<file path=customXml/itemProps3.xml><?xml version="1.0" encoding="utf-8"?>
<ds:datastoreItem xmlns:ds="http://schemas.openxmlformats.org/officeDocument/2006/customXml" ds:itemID="{E4A34E49-7289-4AEA-9593-4F55E04ADB10}"/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Sebastian Gonzalez Salcedo</cp:lastModifiedBy>
  <cp:revision/>
  <dcterms:created xsi:type="dcterms:W3CDTF">2021-12-14T20:18:50Z</dcterms:created>
  <dcterms:modified xsi:type="dcterms:W3CDTF">2023-06-01T11:46:20Z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