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660" yWindow="660" windowWidth="24860" windowHeight="15300" tabRatio="938" firstSheet="1" activeTab="8"/>
  </bookViews>
  <sheets>
    <sheet name="Specs" sheetId="4" r:id="rId1"/>
    <sheet name="Optimisation Model" sheetId="25" r:id="rId2"/>
    <sheet name="Relaxed Quality" sheetId="26" r:id="rId3"/>
    <sheet name="Frontier" sheetId="28" r:id="rId4"/>
    <sheet name="Minimax Relaxed Quality" sheetId="29" r:id="rId5"/>
    <sheet name="Optimisation Model (Limit 4)" sheetId="30" r:id="rId6"/>
    <sheet name="Optimisation Model Integer Acid" sheetId="31" r:id="rId7"/>
    <sheet name="Specs Variability" sheetId="32" r:id="rId8"/>
    <sheet name="Robust Optimization Model" sheetId="33" r:id="rId9"/>
  </sheets>
  <definedNames>
    <definedName name="solver_adj" localSheetId="4" hidden="1">'Minimax Relaxed Quality'!$C$6:$E$16,'Minimax Relaxed Quality'!$G$27:$G$30,'Minimax Relaxed Quality'!$D$2</definedName>
    <definedName name="solver_adj" localSheetId="1" hidden="1">'Optimisation Model'!$D$11</definedName>
    <definedName name="solver_adj" localSheetId="5" hidden="1">'Optimisation Model (Limit 4)'!$C$6:$E$16,'Optimisation Model (Limit 4)'!$C$34:$E$44</definedName>
    <definedName name="solver_adj" localSheetId="6" hidden="1">'Optimisation Model Integer Acid'!$C$6:$E$16,'Optimisation Model Integer Acid'!$C$58:$E$68,'Optimisation Model Integer Acid'!$C$26:$E$36,'Optimisation Model Integer Acid'!$C$38:$E$48</definedName>
    <definedName name="solver_adj" localSheetId="2" hidden="1">'Relaxed Quality'!$C$6:$E$16,'Relaxed Quality'!$G$27:$G$30</definedName>
    <definedName name="solver_adj" localSheetId="8" hidden="1">'Robust Optimization Model'!$C$6:$E$16,'Robust Optimization Model'!$G$27:$G$30,'Robust Optimization Model'!$D$2</definedName>
    <definedName name="solver_cvg" localSheetId="4" hidden="1">0.0001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cvg" localSheetId="8" hidden="1">0.0001</definedName>
    <definedName name="solver_drv" localSheetId="4" hidden="1">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drv" localSheetId="8" hidden="1">1</definedName>
    <definedName name="solver_eng" localSheetId="4" hidden="1">2</definedName>
    <definedName name="solver_eng" localSheetId="1" hidden="1">2</definedName>
    <definedName name="solver_eng" localSheetId="5" hidden="1">2</definedName>
    <definedName name="solver_eng" localSheetId="6" hidden="1">2</definedName>
    <definedName name="solver_eng" localSheetId="2" hidden="1">2</definedName>
    <definedName name="solver_eng" localSheetId="8" hidden="1">2</definedName>
    <definedName name="solver_itr" localSheetId="4" hidden="1">2147483647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8" hidden="1">2147483647</definedName>
    <definedName name="solver_lhs1" localSheetId="4" hidden="1">'Minimax Relaxed Quality'!$A$2</definedName>
    <definedName name="solver_lhs1" localSheetId="1" hidden="1">'Optimisation Model'!$C$20:$E$20</definedName>
    <definedName name="solver_lhs1" localSheetId="5" hidden="1">'Optimisation Model (Limit 4)'!$C$20:$E$20</definedName>
    <definedName name="solver_lhs1" localSheetId="6" hidden="1">'Optimisation Model Integer Acid'!$C$20:$E$20</definedName>
    <definedName name="solver_lhs1" localSheetId="2" hidden="1">'Relaxed Quality'!$A$2</definedName>
    <definedName name="solver_lhs1" localSheetId="8" hidden="1">'Robust Optimization Model'!$A$2</definedName>
    <definedName name="solver_lhs10" localSheetId="4" hidden="1">'Minimax Relaxed Quality'!$F$6:$F$16</definedName>
    <definedName name="solver_lhs10" localSheetId="5" hidden="1">'Optimisation Model (Limit 4)'!$E$27:$E$30</definedName>
    <definedName name="solver_lhs10" localSheetId="6" hidden="1">'Optimisation Model Integer Acid'!$C$69:$E$69</definedName>
    <definedName name="solver_lhs10" localSheetId="2" hidden="1">'Relaxed Quality'!$F$6:$F$16</definedName>
    <definedName name="solver_lhs10" localSheetId="8" hidden="1">'Robust Optimization Model'!$C$20:$E$20</definedName>
    <definedName name="solver_lhs11" localSheetId="4" hidden="1">'Minimax Relaxed Quality'!$G$27:$G$30</definedName>
    <definedName name="solver_lhs11" localSheetId="5" hidden="1">'Optimisation Model (Limit 4)'!$E$27:$E$30</definedName>
    <definedName name="solver_lhs11" localSheetId="6" hidden="1">'Optimisation Model Integer Acid'!$C$6:$E$16</definedName>
    <definedName name="solver_lhs11" localSheetId="8" hidden="1">'Robust Optimization Model'!$C$23:$E$23</definedName>
    <definedName name="solver_lhs12" localSheetId="5" hidden="1">'Optimisation Model (Limit 4)'!$F$6:$F$16</definedName>
    <definedName name="solver_lhs12" localSheetId="6" hidden="1">'Optimisation Model Integer Acid'!$D$51:$D$54</definedName>
    <definedName name="solver_lhs12" localSheetId="8" hidden="1">'Robust Optimization Model'!$C$27:$C$30</definedName>
    <definedName name="solver_lhs13" localSheetId="6" hidden="1">'Optimisation Model Integer Acid'!$D$51:$D$54</definedName>
    <definedName name="solver_lhs13" localSheetId="8" hidden="1">'Robust Optimization Model'!$C$27:$C$30</definedName>
    <definedName name="solver_lhs14" localSheetId="6" hidden="1">'Optimisation Model Integer Acid'!$E$51:$E$54</definedName>
    <definedName name="solver_lhs14" localSheetId="8" hidden="1">'Robust Optimization Model'!$D$27:$D$30</definedName>
    <definedName name="solver_lhs15" localSheetId="6" hidden="1">'Optimisation Model Integer Acid'!$E$51:$E$54</definedName>
    <definedName name="solver_lhs15" localSheetId="8" hidden="1">'Robust Optimization Model'!$D$27:$D$30</definedName>
    <definedName name="solver_lhs16" localSheetId="6" hidden="1">'Optimisation Model Integer Acid'!$F$6:$F$16</definedName>
    <definedName name="solver_lhs16" localSheetId="8" hidden="1">'Robust Optimization Model'!$E$27:$E$30</definedName>
    <definedName name="solver_lhs17" localSheetId="8" hidden="1">'Robust Optimization Model'!$E$27:$E$30</definedName>
    <definedName name="solver_lhs18" localSheetId="8" hidden="1">'Robust Optimization Model'!$F$6:$F$16</definedName>
    <definedName name="solver_lhs19" localSheetId="8" hidden="1">'Robust Optimization Model'!$G$27:$G$30</definedName>
    <definedName name="solver_lhs2" localSheetId="4" hidden="1">'Minimax Relaxed Quality'!$C$20:$E$20</definedName>
    <definedName name="solver_lhs2" localSheetId="1" hidden="1">'Optimisation Model'!$C$23:$E$23</definedName>
    <definedName name="solver_lhs2" localSheetId="5" hidden="1">'Optimisation Model (Limit 4)'!$C$23:$E$23</definedName>
    <definedName name="solver_lhs2" localSheetId="6" hidden="1">'Optimisation Model Integer Acid'!$C$23:$E$23</definedName>
    <definedName name="solver_lhs2" localSheetId="2" hidden="1">'Relaxed Quality'!$C$20:$E$20</definedName>
    <definedName name="solver_lhs2" localSheetId="8" hidden="1">'Robust Optimization Model'!$B$79:$CW$81</definedName>
    <definedName name="solver_lhs3" localSheetId="4" hidden="1">'Minimax Relaxed Quality'!$C$23:$E$23</definedName>
    <definedName name="solver_lhs3" localSheetId="1" hidden="1">'Optimisation Model'!$C$27:$C$30</definedName>
    <definedName name="solver_lhs3" localSheetId="5" hidden="1">'Optimisation Model (Limit 4)'!$C$27:$C$30</definedName>
    <definedName name="solver_lhs3" localSheetId="6" hidden="1">'Optimisation Model Integer Acid'!$C$26:$E$36</definedName>
    <definedName name="solver_lhs3" localSheetId="2" hidden="1">'Relaxed Quality'!$C$23:$E$23</definedName>
    <definedName name="solver_lhs3" localSheetId="8" hidden="1">'Robust Optimization Model'!$B$79:$CW$81</definedName>
    <definedName name="solver_lhs4" localSheetId="4" hidden="1">'Minimax Relaxed Quality'!$C$27:$C$30</definedName>
    <definedName name="solver_lhs4" localSheetId="1" hidden="1">'Optimisation Model'!$C$27:$C$30</definedName>
    <definedName name="solver_lhs4" localSheetId="5" hidden="1">'Optimisation Model (Limit 4)'!$C$27:$C$30</definedName>
    <definedName name="solver_lhs4" localSheetId="6" hidden="1">'Optimisation Model Integer Acid'!$C$38:$E$48</definedName>
    <definedName name="solver_lhs4" localSheetId="2" hidden="1">'Relaxed Quality'!$C$27:$C$30</definedName>
    <definedName name="solver_lhs4" localSheetId="8" hidden="1">'Robust Optimization Model'!$B$83:$CW$85</definedName>
    <definedName name="solver_lhs5" localSheetId="4" hidden="1">'Minimax Relaxed Quality'!$C$27:$C$30</definedName>
    <definedName name="solver_lhs5" localSheetId="1" hidden="1">'Optimisation Model'!$D$27:$D$30</definedName>
    <definedName name="solver_lhs5" localSheetId="5" hidden="1">'Optimisation Model (Limit 4)'!$C$34:$E$44</definedName>
    <definedName name="solver_lhs5" localSheetId="6" hidden="1">'Optimisation Model Integer Acid'!$C$38:$E$48</definedName>
    <definedName name="solver_lhs5" localSheetId="2" hidden="1">'Relaxed Quality'!$C$27:$C$30</definedName>
    <definedName name="solver_lhs5" localSheetId="8" hidden="1">'Robust Optimization Model'!$B$83:$CW$85</definedName>
    <definedName name="solver_lhs6" localSheetId="4" hidden="1">'Minimax Relaxed Quality'!$D$27:$D$30</definedName>
    <definedName name="solver_lhs6" localSheetId="1" hidden="1">'Optimisation Model'!$D$27:$D$30</definedName>
    <definedName name="solver_lhs6" localSheetId="5" hidden="1">'Optimisation Model (Limit 4)'!$C$45:$E$45</definedName>
    <definedName name="solver_lhs6" localSheetId="6" hidden="1">'Optimisation Model Integer Acid'!$C$38:$E$48</definedName>
    <definedName name="solver_lhs6" localSheetId="2" hidden="1">'Relaxed Quality'!$D$27:$D$30</definedName>
    <definedName name="solver_lhs6" localSheetId="8" hidden="1">'Robust Optimization Model'!$B$87:$CW$89</definedName>
    <definedName name="solver_lhs7" localSheetId="4" hidden="1">'Minimax Relaxed Quality'!$D$27:$D$30</definedName>
    <definedName name="solver_lhs7" localSheetId="1" hidden="1">'Optimisation Model'!$E$27:$E$30</definedName>
    <definedName name="solver_lhs7" localSheetId="5" hidden="1">'Optimisation Model (Limit 4)'!$C$6:$E$16</definedName>
    <definedName name="solver_lhs7" localSheetId="6" hidden="1">'Optimisation Model Integer Acid'!$C$51:$C$54</definedName>
    <definedName name="solver_lhs7" localSheetId="2" hidden="1">'Relaxed Quality'!$D$27:$D$30</definedName>
    <definedName name="solver_lhs7" localSheetId="8" hidden="1">'Robust Optimization Model'!$B$87:$CW$89</definedName>
    <definedName name="solver_lhs8" localSheetId="4" hidden="1">'Minimax Relaxed Quality'!$E$27:$E$30</definedName>
    <definedName name="solver_lhs8" localSheetId="1" hidden="1">'Optimisation Model'!$E$27:$E$30</definedName>
    <definedName name="solver_lhs8" localSheetId="5" hidden="1">'Optimisation Model (Limit 4)'!$D$27:$D$30</definedName>
    <definedName name="solver_lhs8" localSheetId="6" hidden="1">'Optimisation Model Integer Acid'!$C$51:$C$54</definedName>
    <definedName name="solver_lhs8" localSheetId="2" hidden="1">'Relaxed Quality'!$E$27:$E$30</definedName>
    <definedName name="solver_lhs8" localSheetId="8" hidden="1">'Robust Optimization Model'!$B$91:$CW$93</definedName>
    <definedName name="solver_lhs9" localSheetId="4" hidden="1">'Minimax Relaxed Quality'!$E$27:$E$30</definedName>
    <definedName name="solver_lhs9" localSheetId="1" hidden="1">'Optimisation Model'!$F$6:$F$16</definedName>
    <definedName name="solver_lhs9" localSheetId="5" hidden="1">'Optimisation Model (Limit 4)'!$D$27:$D$30</definedName>
    <definedName name="solver_lhs9" localSheetId="6" hidden="1">'Optimisation Model Integer Acid'!$C$58:$E$68</definedName>
    <definedName name="solver_lhs9" localSheetId="2" hidden="1">'Relaxed Quality'!$E$27:$E$30</definedName>
    <definedName name="solver_lhs9" localSheetId="8" hidden="1">'Robust Optimization Model'!$B$91:$CW$93</definedName>
    <definedName name="solver_lin" localSheetId="4" hidden="1">1</definedName>
    <definedName name="solver_lin" localSheetId="1" hidden="1">1</definedName>
    <definedName name="solver_lin" localSheetId="5" hidden="1">1</definedName>
    <definedName name="solver_lin" localSheetId="6" hidden="1">1</definedName>
    <definedName name="solver_lin" localSheetId="2" hidden="1">1</definedName>
    <definedName name="solver_lin" localSheetId="8" hidden="1">1</definedName>
    <definedName name="solver_mip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8" hidden="1">2147483647</definedName>
    <definedName name="solver_mni" localSheetId="4" hidden="1">30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8" hidden="1">30</definedName>
    <definedName name="solver_mrt" localSheetId="4" hidden="1">0.075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rt" localSheetId="8" hidden="1">0.075</definedName>
    <definedName name="solver_msl" localSheetId="4" hidden="1">2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8" hidden="1">2</definedName>
    <definedName name="solver_neg" localSheetId="4" hidden="1">1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8" hidden="1">1</definedName>
    <definedName name="solver_nod" localSheetId="4" hidden="1">2147483647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8" hidden="1">2147483647</definedName>
    <definedName name="solver_num" localSheetId="4" hidden="1">11</definedName>
    <definedName name="solver_num" localSheetId="1" hidden="1">9</definedName>
    <definedName name="solver_num" localSheetId="5" hidden="1">12</definedName>
    <definedName name="solver_num" localSheetId="6" hidden="1">16</definedName>
    <definedName name="solver_num" localSheetId="2" hidden="1">10</definedName>
    <definedName name="solver_num" localSheetId="8" hidden="1">19</definedName>
    <definedName name="solver_opt" localSheetId="4" hidden="1">'Minimax Relaxed Quality'!$D$2</definedName>
    <definedName name="solver_opt" localSheetId="1" hidden="1">'Optimisation Model'!$D$11</definedName>
    <definedName name="solver_opt" localSheetId="5" hidden="1">'Optimisation Model (Limit 4)'!$A$2</definedName>
    <definedName name="solver_opt" localSheetId="6" hidden="1">'Optimisation Model Integer Acid'!$A$2</definedName>
    <definedName name="solver_opt" localSheetId="2" hidden="1">'Relaxed Quality'!$D$2</definedName>
    <definedName name="solver_opt" localSheetId="8" hidden="1">'Robust Optimization Model'!$D$2</definedName>
    <definedName name="solver_pre" localSheetId="4" hidden="1">0.000001</definedName>
    <definedName name="solver_pre" localSheetId="1" hidden="1">0.000001</definedName>
    <definedName name="solver_pre" localSheetId="5" hidden="1">0.000001</definedName>
    <definedName name="solver_pre" localSheetId="6" hidden="1">0.000001</definedName>
    <definedName name="solver_pre" localSheetId="2" hidden="1">0.000001</definedName>
    <definedName name="solver_pre" localSheetId="8" hidden="1">0.000001</definedName>
    <definedName name="solver_rbv" localSheetId="4" hidden="1">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bv" localSheetId="8" hidden="1">1</definedName>
    <definedName name="solver_rel1" localSheetId="4" hidden="1">1</definedName>
    <definedName name="solver_rel1" localSheetId="1" hidden="1">2</definedName>
    <definedName name="solver_rel1" localSheetId="5" hidden="1">2</definedName>
    <definedName name="solver_rel1" localSheetId="6" hidden="1">2</definedName>
    <definedName name="solver_rel1" localSheetId="2" hidden="1">1</definedName>
    <definedName name="solver_rel1" localSheetId="8" hidden="1">1</definedName>
    <definedName name="solver_rel10" localSheetId="4" hidden="1">1</definedName>
    <definedName name="solver_rel10" localSheetId="5" hidden="1">1</definedName>
    <definedName name="solver_rel10" localSheetId="6" hidden="1">1</definedName>
    <definedName name="solver_rel10" localSheetId="2" hidden="1">1</definedName>
    <definedName name="solver_rel10" localSheetId="8" hidden="1">2</definedName>
    <definedName name="solver_rel11" localSheetId="4" hidden="1">1</definedName>
    <definedName name="solver_rel11" localSheetId="5" hidden="1">3</definedName>
    <definedName name="solver_rel11" localSheetId="6" hidden="1">1</definedName>
    <definedName name="solver_rel11" localSheetId="8" hidden="1">3</definedName>
    <definedName name="solver_rel12" localSheetId="5" hidden="1">1</definedName>
    <definedName name="solver_rel12" localSheetId="6" hidden="1">1</definedName>
    <definedName name="solver_rel12" localSheetId="8" hidden="1">1</definedName>
    <definedName name="solver_rel13" localSheetId="6" hidden="1">3</definedName>
    <definedName name="solver_rel13" localSheetId="8" hidden="1">3</definedName>
    <definedName name="solver_rel14" localSheetId="6" hidden="1">1</definedName>
    <definedName name="solver_rel14" localSheetId="8" hidden="1">1</definedName>
    <definedName name="solver_rel15" localSheetId="6" hidden="1">3</definedName>
    <definedName name="solver_rel15" localSheetId="8" hidden="1">3</definedName>
    <definedName name="solver_rel16" localSheetId="6" hidden="1">1</definedName>
    <definedName name="solver_rel16" localSheetId="8" hidden="1">1</definedName>
    <definedName name="solver_rel17" localSheetId="8" hidden="1">3</definedName>
    <definedName name="solver_rel18" localSheetId="8" hidden="1">1</definedName>
    <definedName name="solver_rel19" localSheetId="8" hidden="1">1</definedName>
    <definedName name="solver_rel2" localSheetId="4" hidden="1">2</definedName>
    <definedName name="solver_rel2" localSheetId="1" hidden="1">3</definedName>
    <definedName name="solver_rel2" localSheetId="5" hidden="1">3</definedName>
    <definedName name="solver_rel2" localSheetId="6" hidden="1">3</definedName>
    <definedName name="solver_rel2" localSheetId="2" hidden="1">2</definedName>
    <definedName name="solver_rel2" localSheetId="8" hidden="1">1</definedName>
    <definedName name="solver_rel3" localSheetId="4" hidden="1">3</definedName>
    <definedName name="solver_rel3" localSheetId="1" hidden="1">1</definedName>
    <definedName name="solver_rel3" localSheetId="5" hidden="1">1</definedName>
    <definedName name="solver_rel3" localSheetId="6" hidden="1">5</definedName>
    <definedName name="solver_rel3" localSheetId="2" hidden="1">3</definedName>
    <definedName name="solver_rel3" localSheetId="8" hidden="1">3</definedName>
    <definedName name="solver_rel4" localSheetId="4" hidden="1">1</definedName>
    <definedName name="solver_rel4" localSheetId="1" hidden="1">3</definedName>
    <definedName name="solver_rel4" localSheetId="5" hidden="1">3</definedName>
    <definedName name="solver_rel4" localSheetId="6" hidden="1">1</definedName>
    <definedName name="solver_rel4" localSheetId="2" hidden="1">1</definedName>
    <definedName name="solver_rel4" localSheetId="8" hidden="1">1</definedName>
    <definedName name="solver_rel5" localSheetId="4" hidden="1">3</definedName>
    <definedName name="solver_rel5" localSheetId="1" hidden="1">1</definedName>
    <definedName name="solver_rel5" localSheetId="5" hidden="1">5</definedName>
    <definedName name="solver_rel5" localSheetId="6" hidden="1">1</definedName>
    <definedName name="solver_rel5" localSheetId="2" hidden="1">3</definedName>
    <definedName name="solver_rel5" localSheetId="8" hidden="1">3</definedName>
    <definedName name="solver_rel6" localSheetId="4" hidden="1">1</definedName>
    <definedName name="solver_rel6" localSheetId="1" hidden="1">3</definedName>
    <definedName name="solver_rel6" localSheetId="5" hidden="1">1</definedName>
    <definedName name="solver_rel6" localSheetId="6" hidden="1">3</definedName>
    <definedName name="solver_rel6" localSheetId="2" hidden="1">1</definedName>
    <definedName name="solver_rel6" localSheetId="8" hidden="1">1</definedName>
    <definedName name="solver_rel7" localSheetId="4" hidden="1">3</definedName>
    <definedName name="solver_rel7" localSheetId="1" hidden="1">1</definedName>
    <definedName name="solver_rel7" localSheetId="5" hidden="1">1</definedName>
    <definedName name="solver_rel7" localSheetId="6" hidden="1">1</definedName>
    <definedName name="solver_rel7" localSheetId="2" hidden="1">3</definedName>
    <definedName name="solver_rel7" localSheetId="8" hidden="1">3</definedName>
    <definedName name="solver_rel8" localSheetId="4" hidden="1">1</definedName>
    <definedName name="solver_rel8" localSheetId="1" hidden="1">3</definedName>
    <definedName name="solver_rel8" localSheetId="5" hidden="1">1</definedName>
    <definedName name="solver_rel8" localSheetId="6" hidden="1">3</definedName>
    <definedName name="solver_rel8" localSheetId="2" hidden="1">1</definedName>
    <definedName name="solver_rel8" localSheetId="8" hidden="1">1</definedName>
    <definedName name="solver_rel9" localSheetId="4" hidden="1">3</definedName>
    <definedName name="solver_rel9" localSheetId="1" hidden="1">1</definedName>
    <definedName name="solver_rel9" localSheetId="5" hidden="1">3</definedName>
    <definedName name="solver_rel9" localSheetId="6" hidden="1">5</definedName>
    <definedName name="solver_rel9" localSheetId="2" hidden="1">3</definedName>
    <definedName name="solver_rel9" localSheetId="8" hidden="1">3</definedName>
    <definedName name="solver_rhs1" localSheetId="4" hidden="1">'Minimax Relaxed Quality'!$B$2</definedName>
    <definedName name="solver_rhs1" localSheetId="1" hidden="1">'Optimisation Model'!$C$21:$E$21</definedName>
    <definedName name="solver_rhs1" localSheetId="5" hidden="1">'Optimisation Model (Limit 4)'!$C$21:$E$21</definedName>
    <definedName name="solver_rhs1" localSheetId="6" hidden="1">'Optimisation Model Integer Acid'!$C$21:$E$21</definedName>
    <definedName name="solver_rhs1" localSheetId="2" hidden="1">'Relaxed Quality'!$B$2</definedName>
    <definedName name="solver_rhs1" localSheetId="8" hidden="1">'Robust Optimization Model'!$B$2</definedName>
    <definedName name="solver_rhs10" localSheetId="4" hidden="1">'Minimax Relaxed Quality'!$G$6:$G$16</definedName>
    <definedName name="solver_rhs10" localSheetId="5" hidden="1">'Optimisation Model (Limit 4)'!$F$27:$F$30</definedName>
    <definedName name="solver_rhs10" localSheetId="6" hidden="1">'Optimisation Model Integer Acid'!$C$70:$E$70</definedName>
    <definedName name="solver_rhs10" localSheetId="2" hidden="1">'Relaxed Quality'!$G$6:$G$16</definedName>
    <definedName name="solver_rhs10" localSheetId="8" hidden="1">'Robust Optimization Model'!$C$21:$E$21</definedName>
    <definedName name="solver_rhs11" localSheetId="4" hidden="1">'Minimax Relaxed Quality'!$D$2</definedName>
    <definedName name="solver_rhs11" localSheetId="5" hidden="1">'Optimisation Model (Limit 4)'!$B$27:$B$30</definedName>
    <definedName name="solver_rhs11" localSheetId="6" hidden="1">'Optimisation Model Integer Acid'!$F$58:$H$68</definedName>
    <definedName name="solver_rhs11" localSheetId="8" hidden="1">'Robust Optimization Model'!$C$24:$E$24</definedName>
    <definedName name="solver_rhs12" localSheetId="5" hidden="1">'Optimisation Model (Limit 4)'!$G$6:$G$16</definedName>
    <definedName name="solver_rhs12" localSheetId="6" hidden="1">'Optimisation Model Integer Acid'!$F$51:$F$54</definedName>
    <definedName name="solver_rhs12" localSheetId="8" hidden="1">'Robust Optimization Model'!$F$27:$F$30</definedName>
    <definedName name="solver_rhs13" localSheetId="6" hidden="1">'Optimisation Model Integer Acid'!$B$51:$B$54</definedName>
    <definedName name="solver_rhs13" localSheetId="8" hidden="1">'Robust Optimization Model'!$B$27:$B$30</definedName>
    <definedName name="solver_rhs14" localSheetId="6" hidden="1">'Optimisation Model Integer Acid'!$F$51:$F$54</definedName>
    <definedName name="solver_rhs14" localSheetId="8" hidden="1">'Robust Optimization Model'!$F$27:$F$30</definedName>
    <definedName name="solver_rhs15" localSheetId="6" hidden="1">'Optimisation Model Integer Acid'!$B$51:$B$54</definedName>
    <definedName name="solver_rhs15" localSheetId="8" hidden="1">'Robust Optimization Model'!$B$27:$B$30</definedName>
    <definedName name="solver_rhs16" localSheetId="6" hidden="1">'Optimisation Model Integer Acid'!$G$6:$G$16</definedName>
    <definedName name="solver_rhs16" localSheetId="8" hidden="1">'Robust Optimization Model'!$F$27:$F$30</definedName>
    <definedName name="solver_rhs17" localSheetId="8" hidden="1">'Robust Optimization Model'!$B$27:$B$30</definedName>
    <definedName name="solver_rhs18" localSheetId="8" hidden="1">'Robust Optimization Model'!$G$6:$G$16</definedName>
    <definedName name="solver_rhs19" localSheetId="8" hidden="1">'Robust Optimization Model'!$D$2</definedName>
    <definedName name="solver_rhs2" localSheetId="4" hidden="1">'Minimax Relaxed Quality'!$C$21:$E$21</definedName>
    <definedName name="solver_rhs2" localSheetId="1" hidden="1">'Optimisation Model'!$C$24:$E$24</definedName>
    <definedName name="solver_rhs2" localSheetId="5" hidden="1">'Optimisation Model (Limit 4)'!$C$24:$E$24</definedName>
    <definedName name="solver_rhs2" localSheetId="6" hidden="1">'Optimisation Model Integer Acid'!$C$24:$E$24</definedName>
    <definedName name="solver_rhs2" localSheetId="2" hidden="1">'Relaxed Quality'!$C$21:$E$21</definedName>
    <definedName name="solver_rhs2" localSheetId="8" hidden="1">'Robust Optimization Model'!$F$27</definedName>
    <definedName name="solver_rhs3" localSheetId="4" hidden="1">'Minimax Relaxed Quality'!$C$24:$E$24</definedName>
    <definedName name="solver_rhs3" localSheetId="1" hidden="1">'Optimisation Model'!$F$27:$F$30</definedName>
    <definedName name="solver_rhs3" localSheetId="5" hidden="1">'Optimisation Model (Limit 4)'!$F$27:$F$30</definedName>
    <definedName name="solver_rhs3" localSheetId="6" hidden="1">binary</definedName>
    <definedName name="solver_rhs3" localSheetId="2" hidden="1">'Relaxed Quality'!$C$24:$E$24</definedName>
    <definedName name="solver_rhs3" localSheetId="8" hidden="1">'Robust Optimization Model'!$B$27</definedName>
    <definedName name="solver_rhs4" localSheetId="4" hidden="1">'Minimax Relaxed Quality'!$F$27:$F$30</definedName>
    <definedName name="solver_rhs4" localSheetId="1" hidden="1">'Optimisation Model'!$B$27:$B$30</definedName>
    <definedName name="solver_rhs4" localSheetId="5" hidden="1">'Optimisation Model (Limit 4)'!$B$27:$B$30</definedName>
    <definedName name="solver_rhs4" localSheetId="6" hidden="1">'Optimisation Model Integer Acid'!$C$6:$E$16</definedName>
    <definedName name="solver_rhs4" localSheetId="2" hidden="1">'Relaxed Quality'!$F$27:$F$30</definedName>
    <definedName name="solver_rhs4" localSheetId="8" hidden="1">'Robust Optimization Model'!$F$28</definedName>
    <definedName name="solver_rhs5" localSheetId="4" hidden="1">'Minimax Relaxed Quality'!$B$27:$B$30</definedName>
    <definedName name="solver_rhs5" localSheetId="1" hidden="1">'Optimisation Model'!$F$27:$F$30</definedName>
    <definedName name="solver_rhs5" localSheetId="5" hidden="1">binary</definedName>
    <definedName name="solver_rhs5" localSheetId="6" hidden="1">'Optimisation Model Integer Acid'!$G$26:$I$36</definedName>
    <definedName name="solver_rhs5" localSheetId="2" hidden="1">'Relaxed Quality'!$B$27:$B$30</definedName>
    <definedName name="solver_rhs5" localSheetId="8" hidden="1">'Robust Optimization Model'!$B$28</definedName>
    <definedName name="solver_rhs6" localSheetId="4" hidden="1">'Minimax Relaxed Quality'!$F$27:$F$30</definedName>
    <definedName name="solver_rhs6" localSheetId="1" hidden="1">'Optimisation Model'!$B$27:$B$30</definedName>
    <definedName name="solver_rhs6" localSheetId="5" hidden="1">'Optimisation Model (Limit 4)'!$C$46:$E$46</definedName>
    <definedName name="solver_rhs6" localSheetId="6" hidden="1">'Optimisation Model Integer Acid'!$K$26:$M$36</definedName>
    <definedName name="solver_rhs6" localSheetId="2" hidden="1">'Relaxed Quality'!$F$27:$F$30</definedName>
    <definedName name="solver_rhs6" localSheetId="8" hidden="1">'Robust Optimization Model'!$F$29</definedName>
    <definedName name="solver_rhs7" localSheetId="4" hidden="1">'Minimax Relaxed Quality'!$B$27:$B$30</definedName>
    <definedName name="solver_rhs7" localSheetId="1" hidden="1">'Optimisation Model'!$F$27:$F$30</definedName>
    <definedName name="solver_rhs7" localSheetId="5" hidden="1">'Optimisation Model (Limit 4)'!$F$34:$H$44</definedName>
    <definedName name="solver_rhs7" localSheetId="6" hidden="1">'Optimisation Model Integer Acid'!$F$51:$F$54</definedName>
    <definedName name="solver_rhs7" localSheetId="2" hidden="1">'Relaxed Quality'!$B$27:$B$30</definedName>
    <definedName name="solver_rhs7" localSheetId="8" hidden="1">'Robust Optimization Model'!$B$29</definedName>
    <definedName name="solver_rhs8" localSheetId="4" hidden="1">'Minimax Relaxed Quality'!$F$27:$F$30</definedName>
    <definedName name="solver_rhs8" localSheetId="1" hidden="1">'Optimisation Model'!$B$27:$B$30</definedName>
    <definedName name="solver_rhs8" localSheetId="5" hidden="1">'Optimisation Model (Limit 4)'!$F$27:$F$30</definedName>
    <definedName name="solver_rhs8" localSheetId="6" hidden="1">'Optimisation Model Integer Acid'!$B$51:$B$54</definedName>
    <definedName name="solver_rhs8" localSheetId="2" hidden="1">'Relaxed Quality'!$F$27:$F$30</definedName>
    <definedName name="solver_rhs8" localSheetId="8" hidden="1">'Robust Optimization Model'!$F$30</definedName>
    <definedName name="solver_rhs9" localSheetId="4" hidden="1">'Minimax Relaxed Quality'!$B$27:$B$30</definedName>
    <definedName name="solver_rhs9" localSheetId="1" hidden="1">'Optimisation Model'!$G$6:$G$16</definedName>
    <definedName name="solver_rhs9" localSheetId="5" hidden="1">'Optimisation Model (Limit 4)'!$B$27:$B$30</definedName>
    <definedName name="solver_rhs9" localSheetId="6" hidden="1">binary</definedName>
    <definedName name="solver_rhs9" localSheetId="2" hidden="1">'Relaxed Quality'!$B$27:$B$30</definedName>
    <definedName name="solver_rhs9" localSheetId="8" hidden="1">'Robust Optimization Model'!$B$30</definedName>
    <definedName name="solver_rlx" localSheetId="4" hidden="1">2</definedName>
    <definedName name="solver_rlx" localSheetId="1" hidden="1">2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lx" localSheetId="8" hidden="1">2</definedName>
    <definedName name="solver_rsd" localSheetId="4" hidden="1">0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8" hidden="1">0</definedName>
    <definedName name="solver_scl" localSheetId="4" hidden="1">1</definedName>
    <definedName name="solver_scl" localSheetId="1" hidden="1">1</definedName>
    <definedName name="solver_scl" localSheetId="5" hidden="1">1</definedName>
    <definedName name="solver_scl" localSheetId="6" hidden="1">1</definedName>
    <definedName name="solver_scl" localSheetId="2" hidden="1">1</definedName>
    <definedName name="solver_scl" localSheetId="8" hidden="1">1</definedName>
    <definedName name="solver_sho" localSheetId="4" hidden="1">2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8" hidden="1">2</definedName>
    <definedName name="solver_ssz" localSheetId="4" hidden="1">100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8" hidden="1">100</definedName>
    <definedName name="solver_tim" localSheetId="4" hidden="1">2147483647</definedName>
    <definedName name="solver_tim" localSheetId="1" hidden="1">2147483647</definedName>
    <definedName name="solver_tim" localSheetId="5" hidden="1">2147483647</definedName>
    <definedName name="solver_tim" localSheetId="6" hidden="1">2147483647</definedName>
    <definedName name="solver_tim" localSheetId="2" hidden="1">2147483647</definedName>
    <definedName name="solver_tim" localSheetId="8" hidden="1">2147483647</definedName>
    <definedName name="solver_tol" localSheetId="4" hidden="1">0.01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ol" localSheetId="8" hidden="1">0.01</definedName>
    <definedName name="solver_typ" localSheetId="4" hidden="1">2</definedName>
    <definedName name="solver_typ" localSheetId="1" hidden="1">2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typ" localSheetId="8" hidden="1">2</definedName>
    <definedName name="solver_val" localSheetId="4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8" hidden="1">0</definedName>
    <definedName name="solver_ver" localSheetId="4" hidden="1">2</definedName>
    <definedName name="solver_ver" localSheetId="1" hidden="1">2</definedName>
    <definedName name="solver_ver" localSheetId="5" hidden="1">2</definedName>
    <definedName name="solver_ver" localSheetId="6" hidden="1">2</definedName>
    <definedName name="solver_ver" localSheetId="2" hidden="1">2</definedName>
    <definedName name="solver_ver" localSheetId="8" hidden="1">2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3" i="33" l="1"/>
  <c r="D83" i="33"/>
  <c r="E83" i="33"/>
  <c r="F83" i="33"/>
  <c r="G83" i="33"/>
  <c r="H83" i="33"/>
  <c r="I83" i="33"/>
  <c r="J83" i="33"/>
  <c r="K83" i="33"/>
  <c r="L83" i="33"/>
  <c r="M83" i="33"/>
  <c r="N83" i="33"/>
  <c r="O83" i="33"/>
  <c r="P83" i="33"/>
  <c r="Q83" i="33"/>
  <c r="R83" i="33"/>
  <c r="S83" i="33"/>
  <c r="T83" i="33"/>
  <c r="U83" i="33"/>
  <c r="V83" i="33"/>
  <c r="W83" i="33"/>
  <c r="X83" i="33"/>
  <c r="Y83" i="33"/>
  <c r="Z83" i="33"/>
  <c r="AA83" i="33"/>
  <c r="AB83" i="33"/>
  <c r="AC83" i="33"/>
  <c r="AD83" i="33"/>
  <c r="AE83" i="33"/>
  <c r="AF83" i="33"/>
  <c r="AG83" i="33"/>
  <c r="AH83" i="33"/>
  <c r="AI83" i="33"/>
  <c r="AJ83" i="33"/>
  <c r="AK83" i="33"/>
  <c r="AL83" i="33"/>
  <c r="AM83" i="33"/>
  <c r="AN83" i="33"/>
  <c r="AO83" i="33"/>
  <c r="AP83" i="33"/>
  <c r="AQ83" i="33"/>
  <c r="AR83" i="33"/>
  <c r="AS83" i="33"/>
  <c r="AT83" i="33"/>
  <c r="AU83" i="33"/>
  <c r="AV83" i="33"/>
  <c r="AW83" i="33"/>
  <c r="AX83" i="33"/>
  <c r="AY83" i="33"/>
  <c r="AZ83" i="33"/>
  <c r="BA83" i="33"/>
  <c r="BB83" i="33"/>
  <c r="BC83" i="33"/>
  <c r="BD83" i="33"/>
  <c r="BE83" i="33"/>
  <c r="BF83" i="33"/>
  <c r="BG83" i="33"/>
  <c r="BH83" i="33"/>
  <c r="BI83" i="33"/>
  <c r="BJ83" i="33"/>
  <c r="BK83" i="33"/>
  <c r="BL83" i="33"/>
  <c r="BM83" i="33"/>
  <c r="BN83" i="33"/>
  <c r="BO83" i="33"/>
  <c r="BP83" i="33"/>
  <c r="BQ83" i="33"/>
  <c r="BR83" i="33"/>
  <c r="BS83" i="33"/>
  <c r="BT83" i="33"/>
  <c r="BU83" i="33"/>
  <c r="BV83" i="33"/>
  <c r="BW83" i="33"/>
  <c r="BX83" i="33"/>
  <c r="BY83" i="33"/>
  <c r="BZ83" i="33"/>
  <c r="CA83" i="33"/>
  <c r="CB83" i="33"/>
  <c r="CC83" i="33"/>
  <c r="CD83" i="33"/>
  <c r="CE83" i="33"/>
  <c r="CF83" i="33"/>
  <c r="CG83" i="33"/>
  <c r="CH83" i="33"/>
  <c r="CI83" i="33"/>
  <c r="CJ83" i="33"/>
  <c r="CK83" i="33"/>
  <c r="CL83" i="33"/>
  <c r="CM83" i="33"/>
  <c r="CN83" i="33"/>
  <c r="CO83" i="33"/>
  <c r="CP83" i="33"/>
  <c r="CQ83" i="33"/>
  <c r="CR83" i="33"/>
  <c r="CS83" i="33"/>
  <c r="CT83" i="33"/>
  <c r="CU83" i="33"/>
  <c r="CV83" i="33"/>
  <c r="CW83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R84" i="33"/>
  <c r="S84" i="33"/>
  <c r="T84" i="33"/>
  <c r="U84" i="33"/>
  <c r="V84" i="33"/>
  <c r="W84" i="33"/>
  <c r="X84" i="33"/>
  <c r="Y84" i="33"/>
  <c r="Z84" i="33"/>
  <c r="AA84" i="33"/>
  <c r="AB84" i="33"/>
  <c r="AC84" i="33"/>
  <c r="AD84" i="33"/>
  <c r="AE84" i="33"/>
  <c r="AF84" i="33"/>
  <c r="AG84" i="33"/>
  <c r="AH84" i="33"/>
  <c r="AI84" i="33"/>
  <c r="AJ84" i="33"/>
  <c r="AK84" i="33"/>
  <c r="AL84" i="33"/>
  <c r="AM84" i="33"/>
  <c r="AN84" i="33"/>
  <c r="AO84" i="33"/>
  <c r="AP84" i="33"/>
  <c r="AQ84" i="33"/>
  <c r="AR84" i="33"/>
  <c r="AS84" i="33"/>
  <c r="AT84" i="33"/>
  <c r="AU84" i="33"/>
  <c r="AV84" i="33"/>
  <c r="AW84" i="33"/>
  <c r="AX84" i="33"/>
  <c r="AY84" i="33"/>
  <c r="AZ84" i="33"/>
  <c r="BA84" i="33"/>
  <c r="BB84" i="33"/>
  <c r="BC84" i="33"/>
  <c r="BD84" i="33"/>
  <c r="BE84" i="33"/>
  <c r="BF84" i="33"/>
  <c r="BG84" i="33"/>
  <c r="BH84" i="33"/>
  <c r="BI84" i="33"/>
  <c r="BJ84" i="33"/>
  <c r="BK84" i="33"/>
  <c r="BL84" i="33"/>
  <c r="BM84" i="33"/>
  <c r="BN84" i="33"/>
  <c r="BO84" i="33"/>
  <c r="BP84" i="33"/>
  <c r="BQ84" i="33"/>
  <c r="BR84" i="33"/>
  <c r="BS84" i="33"/>
  <c r="BT84" i="33"/>
  <c r="BU84" i="33"/>
  <c r="BV84" i="33"/>
  <c r="BW84" i="33"/>
  <c r="BX84" i="33"/>
  <c r="BY84" i="33"/>
  <c r="BZ84" i="33"/>
  <c r="CA84" i="33"/>
  <c r="CB84" i="33"/>
  <c r="CC84" i="33"/>
  <c r="CD84" i="33"/>
  <c r="CE84" i="33"/>
  <c r="CF84" i="33"/>
  <c r="CG84" i="33"/>
  <c r="CH84" i="33"/>
  <c r="CI84" i="33"/>
  <c r="CJ84" i="33"/>
  <c r="CK84" i="33"/>
  <c r="CL84" i="33"/>
  <c r="CM84" i="33"/>
  <c r="CN84" i="33"/>
  <c r="CO84" i="33"/>
  <c r="CP84" i="33"/>
  <c r="CQ84" i="33"/>
  <c r="CR84" i="33"/>
  <c r="CS84" i="33"/>
  <c r="CT84" i="33"/>
  <c r="CU84" i="33"/>
  <c r="CV84" i="33"/>
  <c r="CW84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AH85" i="33"/>
  <c r="AI85" i="33"/>
  <c r="AJ85" i="33"/>
  <c r="AK85" i="33"/>
  <c r="AL85" i="33"/>
  <c r="AM85" i="33"/>
  <c r="AN85" i="33"/>
  <c r="AO85" i="33"/>
  <c r="AP85" i="33"/>
  <c r="AQ85" i="33"/>
  <c r="AR85" i="33"/>
  <c r="AS85" i="33"/>
  <c r="AT85" i="33"/>
  <c r="AU85" i="33"/>
  <c r="AV85" i="33"/>
  <c r="AW85" i="33"/>
  <c r="AX85" i="33"/>
  <c r="AY85" i="33"/>
  <c r="AZ85" i="33"/>
  <c r="BA85" i="33"/>
  <c r="BB85" i="33"/>
  <c r="BC85" i="33"/>
  <c r="BD85" i="33"/>
  <c r="BE85" i="33"/>
  <c r="BF85" i="33"/>
  <c r="BG85" i="33"/>
  <c r="BH85" i="33"/>
  <c r="BI85" i="33"/>
  <c r="BJ85" i="33"/>
  <c r="BK85" i="33"/>
  <c r="BL85" i="33"/>
  <c r="BM85" i="33"/>
  <c r="BN85" i="33"/>
  <c r="BO85" i="33"/>
  <c r="BP85" i="33"/>
  <c r="BQ85" i="33"/>
  <c r="BR85" i="33"/>
  <c r="BS85" i="33"/>
  <c r="BT85" i="33"/>
  <c r="BU85" i="33"/>
  <c r="BV85" i="33"/>
  <c r="BW85" i="33"/>
  <c r="BX85" i="33"/>
  <c r="BY85" i="33"/>
  <c r="BZ85" i="33"/>
  <c r="CA85" i="33"/>
  <c r="CB85" i="33"/>
  <c r="CC85" i="33"/>
  <c r="CD85" i="33"/>
  <c r="CE85" i="33"/>
  <c r="CF85" i="33"/>
  <c r="CG85" i="33"/>
  <c r="CH85" i="33"/>
  <c r="CI85" i="33"/>
  <c r="CJ85" i="33"/>
  <c r="CK85" i="33"/>
  <c r="CL85" i="33"/>
  <c r="CM85" i="33"/>
  <c r="CN85" i="33"/>
  <c r="CO85" i="33"/>
  <c r="CP85" i="33"/>
  <c r="CQ85" i="33"/>
  <c r="CR85" i="33"/>
  <c r="CS85" i="33"/>
  <c r="CT85" i="33"/>
  <c r="CU85" i="33"/>
  <c r="CV85" i="33"/>
  <c r="CW85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Z87" i="33"/>
  <c r="AA87" i="33"/>
  <c r="AB87" i="33"/>
  <c r="AC87" i="33"/>
  <c r="AD87" i="33"/>
  <c r="AE87" i="33"/>
  <c r="AF87" i="33"/>
  <c r="AG87" i="33"/>
  <c r="AH87" i="33"/>
  <c r="AI87" i="33"/>
  <c r="AJ87" i="33"/>
  <c r="AK87" i="33"/>
  <c r="AL87" i="33"/>
  <c r="AM87" i="33"/>
  <c r="AN87" i="33"/>
  <c r="AO87" i="33"/>
  <c r="AP87" i="33"/>
  <c r="AQ87" i="33"/>
  <c r="AR87" i="33"/>
  <c r="AS87" i="33"/>
  <c r="AT87" i="33"/>
  <c r="AU87" i="33"/>
  <c r="AV87" i="33"/>
  <c r="AW87" i="33"/>
  <c r="AX87" i="33"/>
  <c r="AY87" i="33"/>
  <c r="AZ87" i="33"/>
  <c r="BA87" i="33"/>
  <c r="BB87" i="33"/>
  <c r="BC87" i="33"/>
  <c r="BD87" i="33"/>
  <c r="BE87" i="33"/>
  <c r="BF87" i="33"/>
  <c r="BG87" i="33"/>
  <c r="BH87" i="33"/>
  <c r="BI87" i="33"/>
  <c r="BJ87" i="33"/>
  <c r="BK87" i="33"/>
  <c r="BL87" i="33"/>
  <c r="BM87" i="33"/>
  <c r="BN87" i="33"/>
  <c r="BO87" i="33"/>
  <c r="BP87" i="33"/>
  <c r="BQ87" i="33"/>
  <c r="BR87" i="33"/>
  <c r="BS87" i="33"/>
  <c r="BT87" i="33"/>
  <c r="BU87" i="33"/>
  <c r="BV87" i="33"/>
  <c r="BW87" i="33"/>
  <c r="BX87" i="33"/>
  <c r="BY87" i="33"/>
  <c r="BZ87" i="33"/>
  <c r="CA87" i="33"/>
  <c r="CB87" i="33"/>
  <c r="CC87" i="33"/>
  <c r="CD87" i="33"/>
  <c r="CE87" i="33"/>
  <c r="CF87" i="33"/>
  <c r="CG87" i="33"/>
  <c r="CH87" i="33"/>
  <c r="CI87" i="33"/>
  <c r="CJ87" i="33"/>
  <c r="CK87" i="33"/>
  <c r="CL87" i="33"/>
  <c r="CM87" i="33"/>
  <c r="CN87" i="33"/>
  <c r="CO87" i="33"/>
  <c r="CP87" i="33"/>
  <c r="CQ87" i="33"/>
  <c r="CR87" i="33"/>
  <c r="CS87" i="33"/>
  <c r="CT87" i="33"/>
  <c r="CU87" i="33"/>
  <c r="CV87" i="33"/>
  <c r="CW87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S88" i="33"/>
  <c r="T88" i="33"/>
  <c r="U88" i="33"/>
  <c r="V88" i="33"/>
  <c r="W88" i="33"/>
  <c r="X88" i="33"/>
  <c r="Y88" i="33"/>
  <c r="Z88" i="33"/>
  <c r="AA88" i="33"/>
  <c r="AB88" i="33"/>
  <c r="AC88" i="33"/>
  <c r="AD88" i="33"/>
  <c r="AE88" i="33"/>
  <c r="AF88" i="33"/>
  <c r="AG88" i="33"/>
  <c r="AH88" i="33"/>
  <c r="AI88" i="33"/>
  <c r="AJ88" i="33"/>
  <c r="AK88" i="33"/>
  <c r="AL88" i="33"/>
  <c r="AM88" i="33"/>
  <c r="AN88" i="33"/>
  <c r="AO88" i="33"/>
  <c r="AP88" i="33"/>
  <c r="AQ88" i="33"/>
  <c r="AR88" i="33"/>
  <c r="AS88" i="33"/>
  <c r="AT88" i="33"/>
  <c r="AU88" i="33"/>
  <c r="AV88" i="33"/>
  <c r="AW88" i="33"/>
  <c r="AX88" i="33"/>
  <c r="AY88" i="33"/>
  <c r="AZ88" i="33"/>
  <c r="BA88" i="33"/>
  <c r="BB88" i="33"/>
  <c r="BC88" i="33"/>
  <c r="BD88" i="33"/>
  <c r="BE88" i="33"/>
  <c r="BF88" i="33"/>
  <c r="BG88" i="33"/>
  <c r="BH88" i="33"/>
  <c r="BI88" i="33"/>
  <c r="BJ88" i="33"/>
  <c r="BK88" i="33"/>
  <c r="BL88" i="33"/>
  <c r="BM88" i="33"/>
  <c r="BN88" i="33"/>
  <c r="BO88" i="33"/>
  <c r="BP88" i="33"/>
  <c r="BQ88" i="33"/>
  <c r="BR88" i="33"/>
  <c r="BS88" i="33"/>
  <c r="BT88" i="33"/>
  <c r="BU88" i="33"/>
  <c r="BV88" i="33"/>
  <c r="BW88" i="33"/>
  <c r="BX88" i="33"/>
  <c r="BY88" i="33"/>
  <c r="BZ88" i="33"/>
  <c r="CA88" i="33"/>
  <c r="CB88" i="33"/>
  <c r="CC88" i="33"/>
  <c r="CD88" i="33"/>
  <c r="CE88" i="33"/>
  <c r="CF88" i="33"/>
  <c r="CG88" i="33"/>
  <c r="CH88" i="33"/>
  <c r="CI88" i="33"/>
  <c r="CJ88" i="33"/>
  <c r="CK88" i="33"/>
  <c r="CL88" i="33"/>
  <c r="CM88" i="33"/>
  <c r="CN88" i="33"/>
  <c r="CO88" i="33"/>
  <c r="CP88" i="33"/>
  <c r="CQ88" i="33"/>
  <c r="CR88" i="33"/>
  <c r="CS88" i="33"/>
  <c r="CT88" i="33"/>
  <c r="CU88" i="33"/>
  <c r="CV88" i="33"/>
  <c r="CW88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S89" i="33"/>
  <c r="T89" i="33"/>
  <c r="U89" i="33"/>
  <c r="V89" i="33"/>
  <c r="W89" i="33"/>
  <c r="X89" i="33"/>
  <c r="Y89" i="33"/>
  <c r="Z89" i="33"/>
  <c r="AA89" i="33"/>
  <c r="AB89" i="33"/>
  <c r="AC89" i="33"/>
  <c r="AD89" i="33"/>
  <c r="AE89" i="33"/>
  <c r="AF89" i="33"/>
  <c r="AG89" i="33"/>
  <c r="AH89" i="33"/>
  <c r="AI89" i="33"/>
  <c r="AJ89" i="33"/>
  <c r="AK89" i="33"/>
  <c r="AL89" i="33"/>
  <c r="AM89" i="33"/>
  <c r="AN89" i="33"/>
  <c r="AO89" i="33"/>
  <c r="AP89" i="33"/>
  <c r="AQ89" i="33"/>
  <c r="AR89" i="33"/>
  <c r="AS89" i="33"/>
  <c r="AT89" i="33"/>
  <c r="AU89" i="33"/>
  <c r="AV89" i="33"/>
  <c r="AW89" i="33"/>
  <c r="AX89" i="33"/>
  <c r="AY89" i="33"/>
  <c r="AZ89" i="33"/>
  <c r="BA89" i="33"/>
  <c r="BB89" i="33"/>
  <c r="BC89" i="33"/>
  <c r="BD89" i="33"/>
  <c r="BE89" i="33"/>
  <c r="BF89" i="33"/>
  <c r="BG89" i="33"/>
  <c r="BH89" i="33"/>
  <c r="BI89" i="33"/>
  <c r="BJ89" i="33"/>
  <c r="BK89" i="33"/>
  <c r="BL89" i="33"/>
  <c r="BM89" i="33"/>
  <c r="BN89" i="33"/>
  <c r="BO89" i="33"/>
  <c r="BP89" i="33"/>
  <c r="BQ89" i="33"/>
  <c r="BR89" i="33"/>
  <c r="BS89" i="33"/>
  <c r="BT89" i="33"/>
  <c r="BU89" i="33"/>
  <c r="BV89" i="33"/>
  <c r="BW89" i="33"/>
  <c r="BX89" i="33"/>
  <c r="BY89" i="33"/>
  <c r="BZ89" i="33"/>
  <c r="CA89" i="33"/>
  <c r="CB89" i="33"/>
  <c r="CC89" i="33"/>
  <c r="CD89" i="33"/>
  <c r="CE89" i="33"/>
  <c r="CF89" i="33"/>
  <c r="CG89" i="33"/>
  <c r="CH89" i="33"/>
  <c r="CI89" i="33"/>
  <c r="CJ89" i="33"/>
  <c r="CK89" i="33"/>
  <c r="CL89" i="33"/>
  <c r="CM89" i="33"/>
  <c r="CN89" i="33"/>
  <c r="CO89" i="33"/>
  <c r="CP89" i="33"/>
  <c r="CQ89" i="33"/>
  <c r="CR89" i="33"/>
  <c r="CS89" i="33"/>
  <c r="CT89" i="33"/>
  <c r="CU89" i="33"/>
  <c r="CV89" i="33"/>
  <c r="CW89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R91" i="33"/>
  <c r="S91" i="33"/>
  <c r="T91" i="33"/>
  <c r="U91" i="33"/>
  <c r="V91" i="33"/>
  <c r="W91" i="33"/>
  <c r="X91" i="33"/>
  <c r="Y91" i="33"/>
  <c r="Z91" i="33"/>
  <c r="AA91" i="33"/>
  <c r="AB91" i="33"/>
  <c r="AC91" i="33"/>
  <c r="AD91" i="33"/>
  <c r="AE91" i="33"/>
  <c r="AF91" i="33"/>
  <c r="AG91" i="33"/>
  <c r="AH91" i="33"/>
  <c r="AI91" i="33"/>
  <c r="AJ91" i="33"/>
  <c r="AK91" i="33"/>
  <c r="AL91" i="33"/>
  <c r="AM91" i="33"/>
  <c r="AN91" i="33"/>
  <c r="AO91" i="33"/>
  <c r="AP91" i="33"/>
  <c r="AQ91" i="33"/>
  <c r="AR91" i="33"/>
  <c r="AS91" i="33"/>
  <c r="AT91" i="33"/>
  <c r="AU91" i="33"/>
  <c r="AV91" i="33"/>
  <c r="AW91" i="33"/>
  <c r="AX91" i="33"/>
  <c r="AY91" i="33"/>
  <c r="AZ91" i="33"/>
  <c r="BA91" i="33"/>
  <c r="BB91" i="33"/>
  <c r="BC91" i="33"/>
  <c r="BD91" i="33"/>
  <c r="BE91" i="33"/>
  <c r="BF91" i="33"/>
  <c r="BG91" i="33"/>
  <c r="BH91" i="33"/>
  <c r="BI91" i="33"/>
  <c r="BJ91" i="33"/>
  <c r="BK91" i="33"/>
  <c r="BL91" i="33"/>
  <c r="BM91" i="33"/>
  <c r="BN91" i="33"/>
  <c r="BO91" i="33"/>
  <c r="BP91" i="33"/>
  <c r="BQ91" i="33"/>
  <c r="BR91" i="33"/>
  <c r="BS91" i="33"/>
  <c r="BT91" i="33"/>
  <c r="BU91" i="33"/>
  <c r="BV91" i="33"/>
  <c r="BW91" i="33"/>
  <c r="BX91" i="33"/>
  <c r="BY91" i="33"/>
  <c r="BZ91" i="33"/>
  <c r="CA91" i="33"/>
  <c r="CB91" i="33"/>
  <c r="CC91" i="33"/>
  <c r="CD91" i="33"/>
  <c r="CE91" i="33"/>
  <c r="CF91" i="33"/>
  <c r="CG91" i="33"/>
  <c r="CH91" i="33"/>
  <c r="CI91" i="33"/>
  <c r="CJ91" i="33"/>
  <c r="CK91" i="33"/>
  <c r="CL91" i="33"/>
  <c r="CM91" i="33"/>
  <c r="CN91" i="33"/>
  <c r="CO91" i="33"/>
  <c r="CP91" i="33"/>
  <c r="CQ91" i="33"/>
  <c r="CR91" i="33"/>
  <c r="CS91" i="33"/>
  <c r="CT91" i="33"/>
  <c r="CU91" i="33"/>
  <c r="CV91" i="33"/>
  <c r="CW91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R92" i="33"/>
  <c r="S92" i="33"/>
  <c r="T92" i="33"/>
  <c r="U92" i="33"/>
  <c r="V92" i="33"/>
  <c r="W92" i="33"/>
  <c r="X92" i="33"/>
  <c r="Y92" i="33"/>
  <c r="Z92" i="33"/>
  <c r="AA92" i="33"/>
  <c r="AB92" i="33"/>
  <c r="AC92" i="33"/>
  <c r="AD92" i="33"/>
  <c r="AE92" i="33"/>
  <c r="AF92" i="33"/>
  <c r="AG92" i="33"/>
  <c r="AH92" i="33"/>
  <c r="AI92" i="33"/>
  <c r="AJ92" i="33"/>
  <c r="AK92" i="33"/>
  <c r="AL92" i="33"/>
  <c r="AM92" i="33"/>
  <c r="AN92" i="33"/>
  <c r="AO92" i="33"/>
  <c r="AP92" i="33"/>
  <c r="AQ92" i="33"/>
  <c r="AR92" i="33"/>
  <c r="AS92" i="33"/>
  <c r="AT92" i="33"/>
  <c r="AU92" i="33"/>
  <c r="AV92" i="33"/>
  <c r="AW92" i="33"/>
  <c r="AX92" i="33"/>
  <c r="AY92" i="33"/>
  <c r="AZ92" i="33"/>
  <c r="BA92" i="33"/>
  <c r="BB92" i="33"/>
  <c r="BC92" i="33"/>
  <c r="BD92" i="33"/>
  <c r="BE92" i="33"/>
  <c r="BF92" i="33"/>
  <c r="BG92" i="33"/>
  <c r="BH92" i="33"/>
  <c r="BI92" i="33"/>
  <c r="BJ92" i="33"/>
  <c r="BK92" i="33"/>
  <c r="BL92" i="33"/>
  <c r="BM92" i="33"/>
  <c r="BN92" i="33"/>
  <c r="BO92" i="33"/>
  <c r="BP92" i="33"/>
  <c r="BQ92" i="33"/>
  <c r="BR92" i="33"/>
  <c r="BS92" i="33"/>
  <c r="BT92" i="33"/>
  <c r="BU92" i="33"/>
  <c r="BV92" i="33"/>
  <c r="BW92" i="33"/>
  <c r="BX92" i="33"/>
  <c r="BY92" i="33"/>
  <c r="BZ92" i="33"/>
  <c r="CA92" i="33"/>
  <c r="CB92" i="33"/>
  <c r="CC92" i="33"/>
  <c r="CD92" i="33"/>
  <c r="CE92" i="33"/>
  <c r="CF92" i="33"/>
  <c r="CG92" i="33"/>
  <c r="CH92" i="33"/>
  <c r="CI92" i="33"/>
  <c r="CJ92" i="33"/>
  <c r="CK92" i="33"/>
  <c r="CL92" i="33"/>
  <c r="CM92" i="33"/>
  <c r="CN92" i="33"/>
  <c r="CO92" i="33"/>
  <c r="CP92" i="33"/>
  <c r="CQ92" i="33"/>
  <c r="CR92" i="33"/>
  <c r="CS92" i="33"/>
  <c r="CT92" i="33"/>
  <c r="CU92" i="33"/>
  <c r="CV92" i="33"/>
  <c r="CW92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P93" i="33"/>
  <c r="Q93" i="33"/>
  <c r="R93" i="33"/>
  <c r="S93" i="33"/>
  <c r="T93" i="33"/>
  <c r="U93" i="33"/>
  <c r="V93" i="33"/>
  <c r="W93" i="33"/>
  <c r="X93" i="33"/>
  <c r="Y93" i="33"/>
  <c r="Z93" i="33"/>
  <c r="AA93" i="33"/>
  <c r="AB93" i="33"/>
  <c r="AC93" i="33"/>
  <c r="AD93" i="33"/>
  <c r="AE93" i="33"/>
  <c r="AF93" i="33"/>
  <c r="AG93" i="33"/>
  <c r="AH93" i="33"/>
  <c r="AI93" i="33"/>
  <c r="AJ93" i="33"/>
  <c r="AK93" i="33"/>
  <c r="AL93" i="33"/>
  <c r="AM93" i="33"/>
  <c r="AN93" i="33"/>
  <c r="AO93" i="33"/>
  <c r="AP93" i="33"/>
  <c r="AQ93" i="33"/>
  <c r="AR93" i="33"/>
  <c r="AS93" i="33"/>
  <c r="AT93" i="33"/>
  <c r="AU93" i="33"/>
  <c r="AV93" i="33"/>
  <c r="AW93" i="33"/>
  <c r="AX93" i="33"/>
  <c r="AY93" i="33"/>
  <c r="AZ93" i="33"/>
  <c r="BA93" i="33"/>
  <c r="BB93" i="33"/>
  <c r="BC93" i="33"/>
  <c r="BD93" i="33"/>
  <c r="BE93" i="33"/>
  <c r="BF93" i="33"/>
  <c r="BG93" i="33"/>
  <c r="BH93" i="33"/>
  <c r="BI93" i="33"/>
  <c r="BJ93" i="33"/>
  <c r="BK93" i="33"/>
  <c r="BL93" i="33"/>
  <c r="BM93" i="33"/>
  <c r="BN93" i="33"/>
  <c r="BO93" i="33"/>
  <c r="BP93" i="33"/>
  <c r="BQ93" i="33"/>
  <c r="BR93" i="33"/>
  <c r="BS93" i="33"/>
  <c r="BT93" i="33"/>
  <c r="BU93" i="33"/>
  <c r="BV93" i="33"/>
  <c r="BW93" i="33"/>
  <c r="BX93" i="33"/>
  <c r="BY93" i="33"/>
  <c r="BZ93" i="33"/>
  <c r="CA93" i="33"/>
  <c r="CB93" i="33"/>
  <c r="CC93" i="33"/>
  <c r="CD93" i="33"/>
  <c r="CE93" i="33"/>
  <c r="CF93" i="33"/>
  <c r="CG93" i="33"/>
  <c r="CH93" i="33"/>
  <c r="CI93" i="33"/>
  <c r="CJ93" i="33"/>
  <c r="CK93" i="33"/>
  <c r="CL93" i="33"/>
  <c r="CM93" i="33"/>
  <c r="CN93" i="33"/>
  <c r="CO93" i="33"/>
  <c r="CP93" i="33"/>
  <c r="CQ93" i="33"/>
  <c r="CR93" i="33"/>
  <c r="CS93" i="33"/>
  <c r="CT93" i="33"/>
  <c r="CU93" i="33"/>
  <c r="CV93" i="33"/>
  <c r="CW93" i="33"/>
  <c r="B93" i="33"/>
  <c r="B92" i="33"/>
  <c r="B91" i="33"/>
  <c r="B89" i="33"/>
  <c r="B88" i="33"/>
  <c r="B87" i="33"/>
  <c r="B85" i="33"/>
  <c r="B84" i="33"/>
  <c r="B83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P79" i="33"/>
  <c r="Q79" i="33"/>
  <c r="R79" i="33"/>
  <c r="S79" i="33"/>
  <c r="T79" i="33"/>
  <c r="U79" i="33"/>
  <c r="V79" i="33"/>
  <c r="W79" i="33"/>
  <c r="X79" i="33"/>
  <c r="Y79" i="33"/>
  <c r="Z79" i="33"/>
  <c r="AA79" i="33"/>
  <c r="AB79" i="33"/>
  <c r="AC79" i="33"/>
  <c r="AD79" i="33"/>
  <c r="AE79" i="33"/>
  <c r="AF79" i="33"/>
  <c r="AG79" i="33"/>
  <c r="AH79" i="33"/>
  <c r="AI79" i="33"/>
  <c r="AJ79" i="33"/>
  <c r="AK79" i="33"/>
  <c r="AL79" i="33"/>
  <c r="AM79" i="33"/>
  <c r="AN79" i="33"/>
  <c r="AO79" i="33"/>
  <c r="AP79" i="33"/>
  <c r="AQ79" i="33"/>
  <c r="AR79" i="33"/>
  <c r="AS79" i="33"/>
  <c r="AT79" i="33"/>
  <c r="AU79" i="33"/>
  <c r="AV79" i="33"/>
  <c r="AW79" i="33"/>
  <c r="AX79" i="33"/>
  <c r="AY79" i="33"/>
  <c r="AZ79" i="33"/>
  <c r="BA79" i="33"/>
  <c r="BB79" i="33"/>
  <c r="BC79" i="33"/>
  <c r="BD79" i="33"/>
  <c r="BE79" i="33"/>
  <c r="BF79" i="33"/>
  <c r="BG79" i="33"/>
  <c r="BH79" i="33"/>
  <c r="BI79" i="33"/>
  <c r="BJ79" i="33"/>
  <c r="BK79" i="33"/>
  <c r="BL79" i="33"/>
  <c r="BM79" i="33"/>
  <c r="BN79" i="33"/>
  <c r="BO79" i="33"/>
  <c r="BP79" i="33"/>
  <c r="BQ79" i="33"/>
  <c r="BR79" i="33"/>
  <c r="BS79" i="33"/>
  <c r="BT79" i="33"/>
  <c r="BU79" i="33"/>
  <c r="BV79" i="33"/>
  <c r="BW79" i="33"/>
  <c r="BX79" i="33"/>
  <c r="BY79" i="33"/>
  <c r="BZ79" i="33"/>
  <c r="CA79" i="33"/>
  <c r="CB79" i="33"/>
  <c r="CC79" i="33"/>
  <c r="CD79" i="33"/>
  <c r="CE79" i="33"/>
  <c r="CF79" i="33"/>
  <c r="CG79" i="33"/>
  <c r="CH79" i="33"/>
  <c r="CI79" i="33"/>
  <c r="CJ79" i="33"/>
  <c r="CK79" i="33"/>
  <c r="CL79" i="33"/>
  <c r="CM79" i="33"/>
  <c r="CN79" i="33"/>
  <c r="CO79" i="33"/>
  <c r="CP79" i="33"/>
  <c r="CQ79" i="33"/>
  <c r="CR79" i="33"/>
  <c r="CS79" i="33"/>
  <c r="CT79" i="33"/>
  <c r="CU79" i="33"/>
  <c r="CV79" i="33"/>
  <c r="CW79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R80" i="33"/>
  <c r="S80" i="33"/>
  <c r="T80" i="33"/>
  <c r="U80" i="33"/>
  <c r="V80" i="33"/>
  <c r="W80" i="33"/>
  <c r="X80" i="33"/>
  <c r="Y80" i="33"/>
  <c r="Z80" i="33"/>
  <c r="AA80" i="33"/>
  <c r="AB80" i="33"/>
  <c r="AC80" i="33"/>
  <c r="AD80" i="33"/>
  <c r="AE80" i="33"/>
  <c r="AF80" i="33"/>
  <c r="AG80" i="33"/>
  <c r="AH80" i="33"/>
  <c r="AI80" i="33"/>
  <c r="AJ80" i="33"/>
  <c r="AK80" i="33"/>
  <c r="AL80" i="33"/>
  <c r="AM80" i="33"/>
  <c r="AN80" i="33"/>
  <c r="AO80" i="33"/>
  <c r="AP80" i="33"/>
  <c r="AQ80" i="33"/>
  <c r="AR80" i="33"/>
  <c r="AS80" i="33"/>
  <c r="AT80" i="33"/>
  <c r="AU80" i="33"/>
  <c r="AV80" i="33"/>
  <c r="AW80" i="33"/>
  <c r="AX80" i="33"/>
  <c r="AY80" i="33"/>
  <c r="AZ80" i="33"/>
  <c r="BA80" i="33"/>
  <c r="BB80" i="33"/>
  <c r="BC80" i="33"/>
  <c r="BD80" i="33"/>
  <c r="BE80" i="33"/>
  <c r="BF80" i="33"/>
  <c r="BG80" i="33"/>
  <c r="BH80" i="33"/>
  <c r="BI80" i="33"/>
  <c r="BJ80" i="33"/>
  <c r="BK80" i="33"/>
  <c r="BL80" i="33"/>
  <c r="BM80" i="33"/>
  <c r="BN80" i="33"/>
  <c r="BO80" i="33"/>
  <c r="BP80" i="33"/>
  <c r="BQ80" i="33"/>
  <c r="BR80" i="33"/>
  <c r="BS80" i="33"/>
  <c r="BT80" i="33"/>
  <c r="BU80" i="33"/>
  <c r="BV80" i="33"/>
  <c r="BW80" i="33"/>
  <c r="BX80" i="33"/>
  <c r="BY80" i="33"/>
  <c r="BZ80" i="33"/>
  <c r="CA80" i="33"/>
  <c r="CB80" i="33"/>
  <c r="CC80" i="33"/>
  <c r="CD80" i="33"/>
  <c r="CE80" i="33"/>
  <c r="CF80" i="33"/>
  <c r="CG80" i="33"/>
  <c r="CH80" i="33"/>
  <c r="CI80" i="33"/>
  <c r="CJ80" i="33"/>
  <c r="CK80" i="33"/>
  <c r="CL80" i="33"/>
  <c r="CM80" i="33"/>
  <c r="CN80" i="33"/>
  <c r="CO80" i="33"/>
  <c r="CP80" i="33"/>
  <c r="CQ80" i="33"/>
  <c r="CR80" i="33"/>
  <c r="CS80" i="33"/>
  <c r="CT80" i="33"/>
  <c r="CU80" i="33"/>
  <c r="CV80" i="33"/>
  <c r="CW80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S81" i="33"/>
  <c r="T81" i="33"/>
  <c r="U81" i="33"/>
  <c r="V81" i="33"/>
  <c r="W81" i="33"/>
  <c r="X81" i="33"/>
  <c r="Y81" i="33"/>
  <c r="Z81" i="33"/>
  <c r="AA81" i="33"/>
  <c r="AB81" i="33"/>
  <c r="AC81" i="33"/>
  <c r="AD81" i="33"/>
  <c r="AE81" i="33"/>
  <c r="AF81" i="33"/>
  <c r="AG81" i="33"/>
  <c r="AH81" i="33"/>
  <c r="AI81" i="33"/>
  <c r="AJ81" i="33"/>
  <c r="AK81" i="33"/>
  <c r="AL81" i="33"/>
  <c r="AM81" i="33"/>
  <c r="AN81" i="33"/>
  <c r="AO81" i="33"/>
  <c r="AP81" i="33"/>
  <c r="AQ81" i="33"/>
  <c r="AR81" i="33"/>
  <c r="AS81" i="33"/>
  <c r="AT81" i="33"/>
  <c r="AU81" i="33"/>
  <c r="AV81" i="33"/>
  <c r="AW81" i="33"/>
  <c r="AX81" i="33"/>
  <c r="AY81" i="33"/>
  <c r="AZ81" i="33"/>
  <c r="BA81" i="33"/>
  <c r="BB81" i="33"/>
  <c r="BC81" i="33"/>
  <c r="BD81" i="33"/>
  <c r="BE81" i="33"/>
  <c r="BF81" i="33"/>
  <c r="BG81" i="33"/>
  <c r="BH81" i="33"/>
  <c r="BI81" i="33"/>
  <c r="BJ81" i="33"/>
  <c r="BK81" i="33"/>
  <c r="BL81" i="33"/>
  <c r="BM81" i="33"/>
  <c r="BN81" i="33"/>
  <c r="BO81" i="33"/>
  <c r="BP81" i="33"/>
  <c r="BQ81" i="33"/>
  <c r="BR81" i="33"/>
  <c r="BS81" i="33"/>
  <c r="BT81" i="33"/>
  <c r="BU81" i="33"/>
  <c r="BV81" i="33"/>
  <c r="BW81" i="33"/>
  <c r="BX81" i="33"/>
  <c r="BY81" i="33"/>
  <c r="BZ81" i="33"/>
  <c r="CA81" i="33"/>
  <c r="CB81" i="33"/>
  <c r="CC81" i="33"/>
  <c r="CD81" i="33"/>
  <c r="CE81" i="33"/>
  <c r="CF81" i="33"/>
  <c r="CG81" i="33"/>
  <c r="CH81" i="33"/>
  <c r="CI81" i="33"/>
  <c r="CJ81" i="33"/>
  <c r="CK81" i="33"/>
  <c r="CL81" i="33"/>
  <c r="CM81" i="33"/>
  <c r="CN81" i="33"/>
  <c r="CO81" i="33"/>
  <c r="CP81" i="33"/>
  <c r="CQ81" i="33"/>
  <c r="CR81" i="33"/>
  <c r="CS81" i="33"/>
  <c r="CT81" i="33"/>
  <c r="CU81" i="33"/>
  <c r="CV81" i="33"/>
  <c r="CW81" i="33"/>
  <c r="B81" i="33"/>
  <c r="B80" i="33"/>
  <c r="B79" i="33"/>
  <c r="CY77" i="33"/>
  <c r="CY76" i="33"/>
  <c r="CY75" i="33"/>
  <c r="CY74" i="33"/>
  <c r="CY73" i="33"/>
  <c r="CY72" i="33"/>
  <c r="CY71" i="33"/>
  <c r="CY70" i="33"/>
  <c r="CY69" i="33"/>
  <c r="CY68" i="33"/>
  <c r="CY67" i="33"/>
  <c r="CY66" i="33"/>
  <c r="CY65" i="33"/>
  <c r="CY64" i="33"/>
  <c r="CY63" i="33"/>
  <c r="CY62" i="33"/>
  <c r="CY61" i="33"/>
  <c r="CY60" i="33"/>
  <c r="CY59" i="33"/>
  <c r="CY58" i="33"/>
  <c r="CY57" i="33"/>
  <c r="CY56" i="33"/>
  <c r="CY55" i="33"/>
  <c r="CY54" i="33"/>
  <c r="CY53" i="33"/>
  <c r="CY52" i="33"/>
  <c r="CY51" i="33"/>
  <c r="CY50" i="33"/>
  <c r="CY49" i="33"/>
  <c r="CY48" i="33"/>
  <c r="CY47" i="33"/>
  <c r="CY46" i="33"/>
  <c r="CY45" i="33"/>
  <c r="CY44" i="33"/>
  <c r="CY43" i="33"/>
  <c r="CY42" i="33"/>
  <c r="CY41" i="33"/>
  <c r="CY40" i="33"/>
  <c r="CY39" i="33"/>
  <c r="CY38" i="33"/>
  <c r="CY37" i="33"/>
  <c r="CY36" i="33"/>
  <c r="CY35" i="33"/>
  <c r="CY34" i="33"/>
  <c r="F30" i="33"/>
  <c r="E30" i="33"/>
  <c r="D30" i="33"/>
  <c r="C30" i="33"/>
  <c r="B30" i="33"/>
  <c r="F29" i="33"/>
  <c r="E29" i="33"/>
  <c r="D29" i="33"/>
  <c r="C29" i="33"/>
  <c r="B29" i="33"/>
  <c r="F28" i="33"/>
  <c r="E28" i="33"/>
  <c r="D28" i="33"/>
  <c r="C28" i="33"/>
  <c r="B28" i="33"/>
  <c r="F27" i="33"/>
  <c r="E27" i="33"/>
  <c r="D27" i="33"/>
  <c r="C27" i="33"/>
  <c r="B27" i="33"/>
  <c r="E24" i="33"/>
  <c r="D24" i="33"/>
  <c r="C24" i="33"/>
  <c r="E23" i="33"/>
  <c r="D23" i="33"/>
  <c r="C23" i="33"/>
  <c r="E20" i="33"/>
  <c r="D20" i="33"/>
  <c r="C20" i="33"/>
  <c r="E18" i="33"/>
  <c r="D18" i="33"/>
  <c r="C18" i="33"/>
  <c r="E17" i="33"/>
  <c r="D17" i="33"/>
  <c r="C17" i="33"/>
  <c r="F16" i="33"/>
  <c r="F15" i="33"/>
  <c r="F14" i="33"/>
  <c r="F13" i="33"/>
  <c r="F12" i="33"/>
  <c r="F11" i="33"/>
  <c r="F10" i="33"/>
  <c r="F9" i="33"/>
  <c r="F8" i="33"/>
  <c r="F7" i="33"/>
  <c r="F6" i="33"/>
  <c r="A2" i="33"/>
  <c r="E54" i="31"/>
  <c r="D54" i="31"/>
  <c r="C54" i="31"/>
  <c r="E53" i="31"/>
  <c r="D53" i="31"/>
  <c r="C53" i="31"/>
  <c r="E17" i="31"/>
  <c r="D17" i="31"/>
  <c r="C17" i="31"/>
  <c r="H38" i="31"/>
  <c r="I38" i="31"/>
  <c r="H39" i="31"/>
  <c r="I39" i="31"/>
  <c r="H40" i="31"/>
  <c r="I40" i="31"/>
  <c r="H41" i="31"/>
  <c r="I41" i="31"/>
  <c r="H42" i="31"/>
  <c r="I42" i="31"/>
  <c r="H43" i="31"/>
  <c r="I43" i="31"/>
  <c r="H44" i="31"/>
  <c r="I44" i="31"/>
  <c r="H45" i="31"/>
  <c r="I45" i="31"/>
  <c r="H46" i="31"/>
  <c r="I46" i="31"/>
  <c r="H47" i="31"/>
  <c r="I47" i="31"/>
  <c r="H48" i="31"/>
  <c r="I48" i="31"/>
  <c r="G39" i="31"/>
  <c r="G40" i="31"/>
  <c r="G41" i="31"/>
  <c r="G42" i="31"/>
  <c r="G43" i="31"/>
  <c r="G44" i="31"/>
  <c r="G45" i="31"/>
  <c r="G46" i="31"/>
  <c r="G47" i="31"/>
  <c r="G48" i="31"/>
  <c r="G38" i="31"/>
  <c r="K27" i="31"/>
  <c r="L27" i="31"/>
  <c r="M27" i="31"/>
  <c r="K28" i="31"/>
  <c r="L28" i="31"/>
  <c r="M28" i="31"/>
  <c r="K29" i="31"/>
  <c r="L29" i="31"/>
  <c r="M29" i="31"/>
  <c r="K30" i="31"/>
  <c r="L30" i="31"/>
  <c r="M30" i="31"/>
  <c r="K31" i="31"/>
  <c r="L31" i="31"/>
  <c r="M31" i="31"/>
  <c r="K32" i="31"/>
  <c r="L32" i="31"/>
  <c r="M32" i="31"/>
  <c r="K33" i="31"/>
  <c r="L33" i="31"/>
  <c r="M33" i="31"/>
  <c r="K34" i="31"/>
  <c r="L34" i="31"/>
  <c r="M34" i="31"/>
  <c r="K35" i="31"/>
  <c r="L35" i="31"/>
  <c r="M35" i="31"/>
  <c r="K36" i="31"/>
  <c r="L36" i="31"/>
  <c r="M36" i="31"/>
  <c r="M26" i="31"/>
  <c r="L26" i="31"/>
  <c r="K26" i="31"/>
  <c r="G27" i="31"/>
  <c r="H27" i="31"/>
  <c r="I27" i="31"/>
  <c r="G28" i="31"/>
  <c r="H28" i="31"/>
  <c r="I28" i="31"/>
  <c r="G29" i="31"/>
  <c r="H29" i="31"/>
  <c r="I29" i="31"/>
  <c r="G30" i="31"/>
  <c r="H30" i="31"/>
  <c r="I30" i="31"/>
  <c r="G31" i="31"/>
  <c r="H31" i="31"/>
  <c r="I31" i="31"/>
  <c r="G32" i="31"/>
  <c r="H32" i="31"/>
  <c r="I32" i="31"/>
  <c r="G33" i="31"/>
  <c r="H33" i="31"/>
  <c r="I33" i="31"/>
  <c r="G34" i="31"/>
  <c r="H34" i="31"/>
  <c r="I34" i="31"/>
  <c r="G35" i="31"/>
  <c r="H35" i="31"/>
  <c r="I35" i="31"/>
  <c r="G36" i="31"/>
  <c r="H36" i="31"/>
  <c r="I36" i="31"/>
  <c r="I26" i="31"/>
  <c r="H26" i="31"/>
  <c r="G26" i="31"/>
  <c r="E69" i="31"/>
  <c r="D69" i="31"/>
  <c r="C69" i="31"/>
  <c r="H68" i="31"/>
  <c r="G68" i="31"/>
  <c r="F68" i="31"/>
  <c r="H67" i="31"/>
  <c r="G67" i="31"/>
  <c r="F67" i="31"/>
  <c r="H66" i="31"/>
  <c r="G66" i="31"/>
  <c r="F66" i="31"/>
  <c r="H65" i="31"/>
  <c r="G65" i="31"/>
  <c r="F65" i="31"/>
  <c r="H64" i="31"/>
  <c r="G64" i="31"/>
  <c r="F64" i="31"/>
  <c r="H63" i="31"/>
  <c r="G63" i="31"/>
  <c r="F63" i="31"/>
  <c r="H62" i="31"/>
  <c r="G62" i="31"/>
  <c r="F62" i="31"/>
  <c r="H61" i="31"/>
  <c r="G61" i="31"/>
  <c r="F61" i="31"/>
  <c r="H60" i="31"/>
  <c r="G60" i="31"/>
  <c r="F60" i="31"/>
  <c r="H59" i="31"/>
  <c r="G59" i="31"/>
  <c r="F59" i="31"/>
  <c r="H58" i="31"/>
  <c r="G58" i="31"/>
  <c r="F58" i="31"/>
  <c r="E24" i="31"/>
  <c r="D24" i="31"/>
  <c r="C24" i="31"/>
  <c r="E23" i="31"/>
  <c r="D23" i="31"/>
  <c r="C23" i="31"/>
  <c r="E20" i="31"/>
  <c r="D20" i="31"/>
  <c r="C20" i="31"/>
  <c r="E18" i="31"/>
  <c r="D18" i="31"/>
  <c r="C18" i="31"/>
  <c r="F16" i="31"/>
  <c r="F15" i="31"/>
  <c r="F14" i="31"/>
  <c r="F13" i="31"/>
  <c r="F12" i="31"/>
  <c r="F11" i="31"/>
  <c r="F10" i="31"/>
  <c r="F9" i="31"/>
  <c r="F8" i="31"/>
  <c r="F7" i="31"/>
  <c r="F6" i="31"/>
  <c r="A2" i="31"/>
  <c r="F35" i="30"/>
  <c r="G35" i="30"/>
  <c r="H35" i="30"/>
  <c r="F36" i="30"/>
  <c r="G36" i="30"/>
  <c r="H36" i="30"/>
  <c r="F37" i="30"/>
  <c r="G37" i="30"/>
  <c r="H37" i="30"/>
  <c r="F38" i="30"/>
  <c r="G38" i="30"/>
  <c r="H38" i="30"/>
  <c r="F39" i="30"/>
  <c r="G39" i="30"/>
  <c r="H39" i="30"/>
  <c r="F40" i="30"/>
  <c r="G40" i="30"/>
  <c r="H40" i="30"/>
  <c r="F41" i="30"/>
  <c r="G41" i="30"/>
  <c r="H41" i="30"/>
  <c r="F42" i="30"/>
  <c r="G42" i="30"/>
  <c r="H42" i="30"/>
  <c r="F43" i="30"/>
  <c r="G43" i="30"/>
  <c r="H43" i="30"/>
  <c r="F44" i="30"/>
  <c r="G44" i="30"/>
  <c r="H44" i="30"/>
  <c r="H34" i="30"/>
  <c r="G34" i="30"/>
  <c r="F34" i="30"/>
  <c r="E45" i="30"/>
  <c r="D45" i="30"/>
  <c r="C45" i="30"/>
  <c r="E30" i="30"/>
  <c r="D30" i="30"/>
  <c r="C30" i="30"/>
  <c r="E29" i="30"/>
  <c r="D29" i="30"/>
  <c r="C29" i="30"/>
  <c r="E28" i="30"/>
  <c r="D28" i="30"/>
  <c r="C28" i="30"/>
  <c r="E27" i="30"/>
  <c r="D27" i="30"/>
  <c r="C27" i="30"/>
  <c r="E24" i="30"/>
  <c r="D24" i="30"/>
  <c r="C24" i="30"/>
  <c r="E23" i="30"/>
  <c r="D23" i="30"/>
  <c r="C23" i="30"/>
  <c r="E20" i="30"/>
  <c r="D20" i="30"/>
  <c r="C20" i="30"/>
  <c r="E18" i="30"/>
  <c r="D18" i="30"/>
  <c r="C18" i="30"/>
  <c r="E17" i="30"/>
  <c r="D17" i="30"/>
  <c r="C17" i="30"/>
  <c r="F16" i="30"/>
  <c r="F15" i="30"/>
  <c r="F14" i="30"/>
  <c r="F13" i="30"/>
  <c r="F12" i="30"/>
  <c r="F11" i="30"/>
  <c r="F10" i="30"/>
  <c r="F9" i="30"/>
  <c r="F8" i="30"/>
  <c r="F7" i="30"/>
  <c r="F6" i="30"/>
  <c r="A2" i="30"/>
  <c r="F30" i="29"/>
  <c r="E30" i="29"/>
  <c r="D30" i="29"/>
  <c r="C30" i="29"/>
  <c r="B30" i="29"/>
  <c r="F29" i="29"/>
  <c r="E29" i="29"/>
  <c r="D29" i="29"/>
  <c r="C29" i="29"/>
  <c r="B29" i="29"/>
  <c r="F28" i="29"/>
  <c r="E28" i="29"/>
  <c r="D28" i="29"/>
  <c r="C28" i="29"/>
  <c r="B28" i="29"/>
  <c r="F27" i="29"/>
  <c r="E27" i="29"/>
  <c r="D27" i="29"/>
  <c r="C27" i="29"/>
  <c r="B27" i="29"/>
  <c r="E24" i="29"/>
  <c r="D24" i="29"/>
  <c r="C24" i="29"/>
  <c r="E23" i="29"/>
  <c r="D23" i="29"/>
  <c r="C23" i="29"/>
  <c r="E20" i="29"/>
  <c r="D20" i="29"/>
  <c r="C20" i="29"/>
  <c r="E18" i="29"/>
  <c r="D18" i="29"/>
  <c r="C18" i="29"/>
  <c r="E17" i="29"/>
  <c r="D17" i="29"/>
  <c r="C17" i="29"/>
  <c r="F16" i="29"/>
  <c r="F15" i="29"/>
  <c r="F14" i="29"/>
  <c r="F13" i="29"/>
  <c r="F12" i="29"/>
  <c r="F11" i="29"/>
  <c r="F10" i="29"/>
  <c r="F9" i="29"/>
  <c r="F8" i="29"/>
  <c r="F7" i="29"/>
  <c r="F6" i="29"/>
  <c r="A2" i="29"/>
  <c r="F30" i="26"/>
  <c r="F29" i="26"/>
  <c r="F28" i="26"/>
  <c r="F27" i="26"/>
  <c r="D2" i="26"/>
  <c r="B28" i="26"/>
  <c r="B29" i="26"/>
  <c r="B30" i="26"/>
  <c r="B27" i="26"/>
  <c r="E30" i="26"/>
  <c r="D30" i="26"/>
  <c r="C30" i="26"/>
  <c r="E29" i="26"/>
  <c r="D29" i="26"/>
  <c r="C29" i="26"/>
  <c r="E28" i="26"/>
  <c r="D28" i="26"/>
  <c r="C28" i="26"/>
  <c r="E27" i="26"/>
  <c r="D27" i="26"/>
  <c r="C27" i="26"/>
  <c r="E24" i="26"/>
  <c r="D24" i="26"/>
  <c r="C24" i="26"/>
  <c r="E23" i="26"/>
  <c r="D23" i="26"/>
  <c r="C23" i="26"/>
  <c r="E20" i="26"/>
  <c r="D20" i="26"/>
  <c r="C20" i="26"/>
  <c r="E18" i="26"/>
  <c r="D18" i="26"/>
  <c r="C18" i="26"/>
  <c r="E17" i="26"/>
  <c r="D17" i="26"/>
  <c r="C17" i="26"/>
  <c r="F16" i="26"/>
  <c r="F15" i="26"/>
  <c r="F14" i="26"/>
  <c r="F13" i="26"/>
  <c r="F12" i="26"/>
  <c r="F11" i="26"/>
  <c r="F10" i="26"/>
  <c r="F9" i="26"/>
  <c r="F8" i="26"/>
  <c r="F7" i="26"/>
  <c r="F6" i="26"/>
  <c r="A2" i="26"/>
  <c r="D28" i="25"/>
  <c r="E28" i="25"/>
  <c r="D29" i="25"/>
  <c r="E29" i="25"/>
  <c r="D30" i="25"/>
  <c r="E30" i="25"/>
  <c r="C30" i="25"/>
  <c r="C29" i="25"/>
  <c r="C28" i="25"/>
  <c r="D27" i="25"/>
  <c r="E27" i="25"/>
  <c r="C27" i="25"/>
  <c r="E24" i="25"/>
  <c r="D24" i="25"/>
  <c r="C24" i="25"/>
  <c r="E23" i="25"/>
  <c r="D23" i="25"/>
  <c r="C23" i="25"/>
  <c r="E20" i="25"/>
  <c r="D20" i="25"/>
  <c r="C20" i="25"/>
  <c r="C17" i="25"/>
  <c r="D17" i="25"/>
  <c r="E17" i="25"/>
  <c r="C18" i="25"/>
  <c r="D18" i="25"/>
  <c r="E18" i="25"/>
  <c r="A2" i="25"/>
  <c r="F7" i="25"/>
  <c r="F8" i="25"/>
  <c r="F9" i="25"/>
  <c r="F10" i="25"/>
  <c r="F11" i="25"/>
  <c r="F12" i="25"/>
  <c r="F13" i="25"/>
  <c r="F14" i="25"/>
  <c r="F15" i="25"/>
  <c r="F16" i="25"/>
  <c r="F6" i="25"/>
  <c r="C51" i="31"/>
  <c r="D51" i="31"/>
  <c r="E51" i="31"/>
  <c r="C52" i="31"/>
  <c r="D52" i="31"/>
  <c r="E52" i="31"/>
</calcChain>
</file>

<file path=xl/sharedStrings.xml><?xml version="1.0" encoding="utf-8"?>
<sst xmlns="http://schemas.openxmlformats.org/spreadsheetml/2006/main" count="490" uniqueCount="83">
  <si>
    <t>Valencia</t>
  </si>
  <si>
    <t>Brazil</t>
  </si>
  <si>
    <t>India</t>
  </si>
  <si>
    <t>China</t>
  </si>
  <si>
    <t>Mexico</t>
  </si>
  <si>
    <t>Spain</t>
  </si>
  <si>
    <t>Egypt</t>
  </si>
  <si>
    <t>Italy</t>
  </si>
  <si>
    <t>Acid</t>
  </si>
  <si>
    <t>Hamlin</t>
  </si>
  <si>
    <t>Belladonna</t>
  </si>
  <si>
    <t>Berna</t>
  </si>
  <si>
    <t>Biondo Commune</t>
  </si>
  <si>
    <t>Gardner</t>
  </si>
  <si>
    <t>Sunstar</t>
  </si>
  <si>
    <t>Mosambi</t>
  </si>
  <si>
    <t>Verna</t>
  </si>
  <si>
    <t>Jincheng</t>
  </si>
  <si>
    <t>Florida</t>
  </si>
  <si>
    <t>Texas</t>
  </si>
  <si>
    <t>Arizona</t>
  </si>
  <si>
    <t>California</t>
  </si>
  <si>
    <t>Qty Available (1,000 Gallons)</t>
  </si>
  <si>
    <t>Brix / Acid Ratio</t>
  </si>
  <si>
    <t>Acid (%)</t>
  </si>
  <si>
    <t>Price</t>
  </si>
  <si>
    <t>Shipping</t>
  </si>
  <si>
    <t>Varietal</t>
  </si>
  <si>
    <t>Region</t>
  </si>
  <si>
    <t>January</t>
  </si>
  <si>
    <t>March</t>
  </si>
  <si>
    <t>February</t>
  </si>
  <si>
    <t>Color (1-10 Scale)</t>
  </si>
  <si>
    <t>Astringency (1-10 Scale)</t>
  </si>
  <si>
    <t>BAR</t>
  </si>
  <si>
    <t>Price (per 1K Gallons)</t>
  </si>
  <si>
    <t>PURCHASE DECISIONS</t>
  </si>
  <si>
    <t>TOTAL COST (OBJECTIVE):</t>
  </si>
  <si>
    <t>Total Ordered</t>
  </si>
  <si>
    <t>Total Required</t>
  </si>
  <si>
    <t>Minimum</t>
  </si>
  <si>
    <t>Maximum</t>
  </si>
  <si>
    <t>Valencia Ordered</t>
  </si>
  <si>
    <t>Valencia Required</t>
  </si>
  <si>
    <t>% Relaxed</t>
  </si>
  <si>
    <t>Total Orderd</t>
  </si>
  <si>
    <t>Monthly Costs</t>
  </si>
  <si>
    <t>Astrigency</t>
  </si>
  <si>
    <t>Colour</t>
  </si>
  <si>
    <t>Quality Constraint</t>
  </si>
  <si>
    <t>Average % Relaxed</t>
  </si>
  <si>
    <t>Cost Limit</t>
  </si>
  <si>
    <t>Cost</t>
  </si>
  <si>
    <t>Quality Relaxation</t>
  </si>
  <si>
    <t>INDICATORS</t>
  </si>
  <si>
    <t>Total Suppliers Used</t>
  </si>
  <si>
    <t>Limit (4)</t>
  </si>
  <si>
    <t>BIG M</t>
  </si>
  <si>
    <t>Acid Reduction</t>
  </si>
  <si>
    <t>Indicator</t>
  </si>
  <si>
    <t>Total Reduced</t>
  </si>
  <si>
    <t>Lower Bound</t>
  </si>
  <si>
    <t>Total Possible</t>
  </si>
  <si>
    <t>Not Reduced</t>
  </si>
  <si>
    <t>SPECS</t>
  </si>
  <si>
    <t>Standard Deviations</t>
  </si>
  <si>
    <t>NOTE:</t>
  </si>
  <si>
    <r>
      <t xml:space="preserve">Use the mean and standard deviations to take a </t>
    </r>
    <r>
      <rPr>
        <i/>
        <sz val="12"/>
        <color theme="1"/>
        <rFont val="Calibri"/>
        <scheme val="minor"/>
      </rPr>
      <t>Monte Carlo simulation</t>
    </r>
    <r>
      <rPr>
        <sz val="12"/>
        <color theme="1"/>
        <rFont val="Calibri"/>
        <family val="2"/>
        <scheme val="minor"/>
      </rPr>
      <t xml:space="preserve"> approach to solve the problem.</t>
    </r>
  </si>
  <si>
    <t>Read the normal CDF backward using the Excel funcion NORMINV</t>
  </si>
  <si>
    <t>Color</t>
  </si>
  <si>
    <t>Scenario</t>
  </si>
  <si>
    <t>BAR January</t>
  </si>
  <si>
    <t>BAR February</t>
  </si>
  <si>
    <t>BAR March</t>
  </si>
  <si>
    <t>ACID January</t>
  </si>
  <si>
    <t>ACID February</t>
  </si>
  <si>
    <t>ACID March</t>
  </si>
  <si>
    <t>ASTRIGENCY January</t>
  </si>
  <si>
    <t>ASTRIGENCY February</t>
  </si>
  <si>
    <t>ASTRIGENCY March</t>
  </si>
  <si>
    <t>COLOR January</t>
  </si>
  <si>
    <t>COLOR February</t>
  </si>
  <si>
    <t>COLOR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</si>
</sst>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0.0"/>
    <numFmt numFmtId="166" formatCode="_([$$-409]* #,##0.00_);_([$$-409]* \(#,##0.00\);_([$$-409]* &quot;-&quot;??_);_(@_)"/>
    <numFmt numFmtId="167" formatCode="0.0000"/>
    <numFmt numFmtId="168" formatCode="0.0%"/>
    <numFmt numFmtId="169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165" fontId="0" fillId="0" borderId="8" xfId="0" applyNumberFormat="1" applyBorder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/>
    <xf numFmtId="10" fontId="0" fillId="2" borderId="0" xfId="4" applyNumberFormat="1" applyFont="1" applyFill="1" applyBorder="1"/>
    <xf numFmtId="0" fontId="0" fillId="2" borderId="5" xfId="0" applyFill="1" applyBorder="1"/>
    <xf numFmtId="0" fontId="0" fillId="2" borderId="1" xfId="0" applyFill="1" applyBorder="1"/>
    <xf numFmtId="10" fontId="0" fillId="2" borderId="1" xfId="4" applyNumberFormat="1" applyFont="1" applyFill="1" applyBorder="1"/>
    <xf numFmtId="1" fontId="0" fillId="0" borderId="0" xfId="0" applyNumberFormat="1" applyBorder="1"/>
    <xf numFmtId="0" fontId="0" fillId="2" borderId="1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5" xfId="0" applyFill="1" applyBorder="1" applyAlignment="1">
      <alignment wrapText="1"/>
    </xf>
    <xf numFmtId="164" fontId="0" fillId="2" borderId="0" xfId="3" applyFont="1" applyFill="1" applyBorder="1"/>
    <xf numFmtId="164" fontId="0" fillId="2" borderId="2" xfId="3" applyFont="1" applyFill="1" applyBorder="1"/>
    <xf numFmtId="164" fontId="0" fillId="2" borderId="1" xfId="3" applyFont="1" applyFill="1" applyBorder="1"/>
    <xf numFmtId="164" fontId="0" fillId="2" borderId="3" xfId="3" applyFont="1" applyFill="1" applyBorder="1"/>
    <xf numFmtId="166" fontId="0" fillId="3" borderId="0" xfId="0" applyNumberFormat="1" applyFill="1"/>
    <xf numFmtId="2" fontId="7" fillId="0" borderId="0" xfId="0" applyNumberFormat="1" applyFont="1" applyFill="1" applyBorder="1"/>
    <xf numFmtId="2" fontId="7" fillId="0" borderId="8" xfId="0" applyNumberFormat="1" applyFont="1" applyFill="1" applyBorder="1"/>
    <xf numFmtId="2" fontId="0" fillId="2" borderId="9" xfId="0" applyNumberFormat="1" applyFill="1" applyBorder="1"/>
    <xf numFmtId="2" fontId="0" fillId="2" borderId="2" xfId="0" applyNumberFormat="1" applyFill="1" applyBorder="1"/>
    <xf numFmtId="2" fontId="7" fillId="0" borderId="1" xfId="0" applyNumberFormat="1" applyFont="1" applyFill="1" applyBorder="1"/>
    <xf numFmtId="2" fontId="0" fillId="2" borderId="3" xfId="0" applyNumberFormat="1" applyFill="1" applyBorder="1"/>
    <xf numFmtId="166" fontId="0" fillId="0" borderId="0" xfId="0" applyNumberFormat="1"/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6" fillId="0" borderId="9" xfId="0" applyFont="1" applyBorder="1"/>
    <xf numFmtId="0" fontId="6" fillId="0" borderId="2" xfId="0" applyFont="1" applyBorder="1"/>
    <xf numFmtId="0" fontId="6" fillId="0" borderId="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167" fontId="6" fillId="0" borderId="11" xfId="0" applyNumberFormat="1" applyFont="1" applyBorder="1"/>
    <xf numFmtId="167" fontId="0" fillId="0" borderId="0" xfId="0" applyNumberFormat="1" applyBorder="1"/>
    <xf numFmtId="2" fontId="7" fillId="0" borderId="7" xfId="0" applyNumberFormat="1" applyFont="1" applyFill="1" applyBorder="1"/>
    <xf numFmtId="2" fontId="7" fillId="0" borderId="9" xfId="0" applyNumberFormat="1" applyFont="1" applyFill="1" applyBorder="1"/>
    <xf numFmtId="2" fontId="7" fillId="0" borderId="4" xfId="0" applyNumberFormat="1" applyFont="1" applyFill="1" applyBorder="1"/>
    <xf numFmtId="2" fontId="7" fillId="0" borderId="2" xfId="0" applyNumberFormat="1" applyFont="1" applyFill="1" applyBorder="1"/>
    <xf numFmtId="2" fontId="7" fillId="0" borderId="5" xfId="0" applyNumberFormat="1" applyFont="1" applyFill="1" applyBorder="1"/>
    <xf numFmtId="2" fontId="7" fillId="0" borderId="3" xfId="0" applyNumberFormat="1" applyFont="1" applyFill="1" applyBorder="1"/>
    <xf numFmtId="167" fontId="6" fillId="0" borderId="2" xfId="0" applyNumberFormat="1" applyFont="1" applyBorder="1"/>
    <xf numFmtId="0" fontId="0" fillId="0" borderId="6" xfId="0" applyBorder="1"/>
    <xf numFmtId="0" fontId="0" fillId="0" borderId="9" xfId="0" applyBorder="1"/>
    <xf numFmtId="168" fontId="0" fillId="3" borderId="0" xfId="4" applyNumberFormat="1" applyFont="1" applyFill="1"/>
    <xf numFmtId="0" fontId="0" fillId="0" borderId="2" xfId="0" applyNumberFormat="1" applyBorder="1"/>
    <xf numFmtId="0" fontId="0" fillId="0" borderId="3" xfId="0" applyNumberFormat="1" applyBorder="1"/>
    <xf numFmtId="169" fontId="0" fillId="0" borderId="0" xfId="359" applyNumberFormat="1" applyFont="1"/>
    <xf numFmtId="9" fontId="0" fillId="0" borderId="0" xfId="360" applyFont="1"/>
    <xf numFmtId="2" fontId="0" fillId="0" borderId="0" xfId="0" applyNumberFormat="1"/>
    <xf numFmtId="165" fontId="7" fillId="0" borderId="7" xfId="0" applyNumberFormat="1" applyFont="1" applyFill="1" applyBorder="1"/>
    <xf numFmtId="165" fontId="7" fillId="0" borderId="8" xfId="0" applyNumberFormat="1" applyFont="1" applyFill="1" applyBorder="1"/>
    <xf numFmtId="165" fontId="7" fillId="0" borderId="9" xfId="0" applyNumberFormat="1" applyFont="1" applyFill="1" applyBorder="1"/>
    <xf numFmtId="165" fontId="7" fillId="0" borderId="4" xfId="0" applyNumberFormat="1" applyFont="1" applyFill="1" applyBorder="1"/>
    <xf numFmtId="165" fontId="7" fillId="0" borderId="0" xfId="0" applyNumberFormat="1" applyFont="1" applyFill="1" applyBorder="1"/>
    <xf numFmtId="165" fontId="7" fillId="0" borderId="2" xfId="0" applyNumberFormat="1" applyFont="1" applyFill="1" applyBorder="1"/>
    <xf numFmtId="165" fontId="7" fillId="0" borderId="5" xfId="0" applyNumberFormat="1" applyFont="1" applyFill="1" applyBorder="1"/>
    <xf numFmtId="165" fontId="7" fillId="0" borderId="1" xfId="0" applyNumberFormat="1" applyFont="1" applyFill="1" applyBorder="1"/>
    <xf numFmtId="165" fontId="7" fillId="0" borderId="3" xfId="0" applyNumberFormat="1" applyFont="1" applyFill="1" applyBorder="1"/>
    <xf numFmtId="0" fontId="0" fillId="0" borderId="0" xfId="0" applyBorder="1"/>
    <xf numFmtId="0" fontId="0" fillId="0" borderId="2" xfId="0" applyBorder="1"/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6" fillId="0" borderId="7" xfId="0" applyFont="1" applyBorder="1"/>
    <xf numFmtId="167" fontId="6" fillId="0" borderId="4" xfId="0" applyNumberFormat="1" applyFont="1" applyBorder="1"/>
    <xf numFmtId="0" fontId="6" fillId="0" borderId="4" xfId="0" applyFont="1" applyBorder="1"/>
    <xf numFmtId="0" fontId="6" fillId="0" borderId="5" xfId="0" applyFont="1" applyBorder="1"/>
    <xf numFmtId="165" fontId="0" fillId="0" borderId="7" xfId="0" applyNumberFormat="1" applyBorder="1"/>
    <xf numFmtId="165" fontId="0" fillId="0" borderId="9" xfId="0" applyNumberFormat="1" applyBorder="1"/>
    <xf numFmtId="167" fontId="0" fillId="0" borderId="2" xfId="0" applyNumberFormat="1" applyBorder="1"/>
    <xf numFmtId="1" fontId="0" fillId="0" borderId="4" xfId="0" applyNumberFormat="1" applyBorder="1"/>
    <xf numFmtId="1" fontId="0" fillId="0" borderId="2" xfId="0" applyNumberFormat="1" applyBorder="1"/>
    <xf numFmtId="165" fontId="0" fillId="0" borderId="5" xfId="0" applyNumberFormat="1" applyBorder="1"/>
    <xf numFmtId="165" fontId="0" fillId="0" borderId="3" xfId="0" applyNumberFormat="1" applyBorder="1"/>
    <xf numFmtId="167" fontId="0" fillId="0" borderId="4" xfId="0" applyNumberFormat="1" applyBorder="1"/>
    <xf numFmtId="165" fontId="0" fillId="2" borderId="9" xfId="0" applyNumberFormat="1" applyFill="1" applyBorder="1"/>
    <xf numFmtId="165" fontId="0" fillId="2" borderId="2" xfId="0" applyNumberFormat="1" applyFill="1" applyBorder="1"/>
    <xf numFmtId="165" fontId="0" fillId="2" borderId="3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0" fontId="0" fillId="2" borderId="9" xfId="0" applyFill="1" applyBorder="1"/>
    <xf numFmtId="0" fontId="0" fillId="2" borderId="5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2" borderId="0" xfId="389" applyNumberFormat="1" applyFont="1" applyFill="1" applyBorder="1"/>
    <xf numFmtId="164" fontId="0" fillId="2" borderId="0" xfId="390" applyFont="1" applyFill="1" applyBorder="1"/>
    <xf numFmtId="164" fontId="0" fillId="2" borderId="2" xfId="390" applyFont="1" applyFill="1" applyBorder="1"/>
    <xf numFmtId="0" fontId="0" fillId="2" borderId="2" xfId="0" applyFill="1" applyBorder="1"/>
    <xf numFmtId="10" fontId="0" fillId="2" borderId="1" xfId="389" applyNumberFormat="1" applyFont="1" applyFill="1" applyBorder="1"/>
    <xf numFmtId="164" fontId="0" fillId="2" borderId="1" xfId="390" applyFont="1" applyFill="1" applyBorder="1"/>
    <xf numFmtId="164" fontId="0" fillId="2" borderId="3" xfId="390" applyFont="1" applyFill="1" applyBorder="1"/>
    <xf numFmtId="0" fontId="0" fillId="2" borderId="3" xfId="0" applyFill="1" applyBorder="1"/>
    <xf numFmtId="0" fontId="0" fillId="4" borderId="0" xfId="0" applyFill="1"/>
    <xf numFmtId="165" fontId="0" fillId="0" borderId="0" xfId="0" applyNumberFormat="1"/>
    <xf numFmtId="10" fontId="0" fillId="0" borderId="0" xfId="4" applyNumberFormat="1" applyFont="1"/>
  </cellXfs>
  <cellStyles count="425">
    <cellStyle name="Currency" xfId="3" builtinId="4"/>
    <cellStyle name="Currency 2" xfId="359"/>
    <cellStyle name="Currency 3" xfId="390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Normal" xfId="0" builtinId="0"/>
    <cellStyle name="Percent" xfId="4" builtinId="5"/>
    <cellStyle name="Percent 2" xfId="360"/>
    <cellStyle name="Percent 3" xfId="38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versus Quality Reduction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410279745183"/>
          <c:y val="0.104604051565378"/>
          <c:w val="0.794574051359158"/>
          <c:h val="0.6330437493655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Frontier!$B$1</c:f>
              <c:strCache>
                <c:ptCount val="1"/>
                <c:pt idx="0">
                  <c:v>Quality Relaxation</c:v>
                </c:pt>
              </c:strCache>
            </c:strRef>
          </c:tx>
          <c:marker>
            <c:symbol val="none"/>
          </c:marker>
          <c:xVal>
            <c:numRef>
              <c:f>Frontier!$A$2:$A$8</c:f>
              <c:numCache>
                <c:formatCode>_("$"* #,##0_);_("$"* \(#,##0\);_("$"* "-"??_);_(@_)</c:formatCode>
                <c:ptCount val="7"/>
                <c:pt idx="0">
                  <c:v>1.22756E6</c:v>
                </c:pt>
                <c:pt idx="1">
                  <c:v>1.21E6</c:v>
                </c:pt>
                <c:pt idx="2">
                  <c:v>1.19E6</c:v>
                </c:pt>
                <c:pt idx="3">
                  <c:v>1.17E6</c:v>
                </c:pt>
                <c:pt idx="4">
                  <c:v>1.15E6</c:v>
                </c:pt>
                <c:pt idx="5">
                  <c:v>1.13E6</c:v>
                </c:pt>
                <c:pt idx="6">
                  <c:v>1.11E6</c:v>
                </c:pt>
              </c:numCache>
            </c:numRef>
          </c:xVal>
          <c:yVal>
            <c:numRef>
              <c:f>Frontier!$B$2:$B$8</c:f>
              <c:numCache>
                <c:formatCode>0%</c:formatCode>
                <c:ptCount val="7"/>
                <c:pt idx="0">
                  <c:v>0.0</c:v>
                </c:pt>
                <c:pt idx="1">
                  <c:v>0.0538300142247731</c:v>
                </c:pt>
                <c:pt idx="2">
                  <c:v>0.166110093271123</c:v>
                </c:pt>
                <c:pt idx="3">
                  <c:v>0.347655729510946</c:v>
                </c:pt>
                <c:pt idx="4">
                  <c:v>0.537030075187378</c:v>
                </c:pt>
                <c:pt idx="5">
                  <c:v>0.844736842105272</c:v>
                </c:pt>
                <c:pt idx="6">
                  <c:v>1.701026785711055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10488"/>
        <c:axId val="2146050184"/>
      </c:scatterChart>
      <c:valAx>
        <c:axId val="214611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146050184"/>
        <c:crosses val="autoZero"/>
        <c:crossBetween val="midCat"/>
      </c:valAx>
      <c:valAx>
        <c:axId val="2146050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% </a:t>
                </a:r>
                <a:r>
                  <a:rPr lang="en-US"/>
                  <a:t>broadening of quality bounds</a:t>
                </a:r>
              </a:p>
            </c:rich>
          </c:tx>
          <c:layout>
            <c:manualLayout>
              <c:xMode val="edge"/>
              <c:yMode val="edge"/>
              <c:x val="0.0259999765305045"/>
              <c:y val="0.101183774539495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crossAx val="2146110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Frontier!$B$1</c:f>
              <c:strCache>
                <c:ptCount val="1"/>
                <c:pt idx="0">
                  <c:v>Quality Relaxation</c:v>
                </c:pt>
              </c:strCache>
            </c:strRef>
          </c:tx>
          <c:marker>
            <c:symbol val="none"/>
          </c:marker>
          <c:xVal>
            <c:numRef>
              <c:f>Frontier!$A$2:$A$8</c:f>
              <c:numCache>
                <c:formatCode>_("$"* #,##0_);_("$"* \(#,##0\);_("$"* "-"??_);_(@_)</c:formatCode>
                <c:ptCount val="7"/>
                <c:pt idx="0">
                  <c:v>1.22756E6</c:v>
                </c:pt>
                <c:pt idx="1">
                  <c:v>1.21E6</c:v>
                </c:pt>
                <c:pt idx="2">
                  <c:v>1.19E6</c:v>
                </c:pt>
                <c:pt idx="3">
                  <c:v>1.17E6</c:v>
                </c:pt>
                <c:pt idx="4">
                  <c:v>1.15E6</c:v>
                </c:pt>
                <c:pt idx="5">
                  <c:v>1.13E6</c:v>
                </c:pt>
                <c:pt idx="6">
                  <c:v>1.11E6</c:v>
                </c:pt>
              </c:numCache>
            </c:numRef>
          </c:xVal>
          <c:yVal>
            <c:numRef>
              <c:f>Frontier!$B$2:$B$8</c:f>
              <c:numCache>
                <c:formatCode>0%</c:formatCode>
                <c:ptCount val="7"/>
                <c:pt idx="0">
                  <c:v>0.0</c:v>
                </c:pt>
                <c:pt idx="1">
                  <c:v>0.0538300142247731</c:v>
                </c:pt>
                <c:pt idx="2">
                  <c:v>0.166110093271123</c:v>
                </c:pt>
                <c:pt idx="3">
                  <c:v>0.347655729510946</c:v>
                </c:pt>
                <c:pt idx="4">
                  <c:v>0.537030075187378</c:v>
                </c:pt>
                <c:pt idx="5">
                  <c:v>0.844736842105272</c:v>
                </c:pt>
                <c:pt idx="6">
                  <c:v>1.701026785711055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7544"/>
        <c:axId val="2145951368"/>
      </c:scatterChart>
      <c:valAx>
        <c:axId val="2145667544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45951368"/>
        <c:crosses val="autoZero"/>
        <c:crossBetween val="midCat"/>
      </c:valAx>
      <c:valAx>
        <c:axId val="2145951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5667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76200</xdr:rowOff>
    </xdr:from>
    <xdr:to>
      <xdr:col>12</xdr:col>
      <xdr:colOff>482600</xdr:colOff>
      <xdr:row>30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660400</xdr:colOff>
      <xdr:row>1</xdr:row>
      <xdr:rowOff>63500</xdr:rowOff>
    </xdr:from>
    <xdr:to>
      <xdr:col>18</xdr:col>
      <xdr:colOff>279400</xdr:colOff>
      <xdr:row>15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>
      <selection sqref="A1:I12"/>
    </sheetView>
  </sheetViews>
  <sheetFormatPr baseColWidth="10" defaultRowHeight="15" x14ac:dyDescent="0"/>
  <cols>
    <col min="1" max="1" width="18" bestFit="1" customWidth="1"/>
  </cols>
  <sheetData>
    <row r="1" spans="1:9" ht="60">
      <c r="A1" s="18" t="s">
        <v>27</v>
      </c>
      <c r="B1" s="19" t="s">
        <v>28</v>
      </c>
      <c r="C1" s="18" t="s">
        <v>22</v>
      </c>
      <c r="D1" s="19" t="s">
        <v>23</v>
      </c>
      <c r="E1" s="19" t="s">
        <v>24</v>
      </c>
      <c r="F1" s="19" t="s">
        <v>33</v>
      </c>
      <c r="G1" s="19" t="s">
        <v>32</v>
      </c>
      <c r="H1" s="19" t="s">
        <v>35</v>
      </c>
      <c r="I1" s="20" t="s">
        <v>26</v>
      </c>
    </row>
    <row r="2" spans="1:9">
      <c r="A2" s="11" t="s">
        <v>9</v>
      </c>
      <c r="B2" s="12" t="s">
        <v>1</v>
      </c>
      <c r="C2" s="11">
        <v>672</v>
      </c>
      <c r="D2" s="12">
        <v>10.5</v>
      </c>
      <c r="E2" s="13">
        <v>6.0000000000000001E-3</v>
      </c>
      <c r="F2" s="12">
        <v>3</v>
      </c>
      <c r="G2" s="12">
        <v>3</v>
      </c>
      <c r="H2" s="21">
        <v>500</v>
      </c>
      <c r="I2" s="22">
        <v>100</v>
      </c>
    </row>
    <row r="3" spans="1:9">
      <c r="A3" s="11" t="s">
        <v>15</v>
      </c>
      <c r="B3" s="12" t="s">
        <v>2</v>
      </c>
      <c r="C3" s="11">
        <v>400</v>
      </c>
      <c r="D3" s="12">
        <v>6.5</v>
      </c>
      <c r="E3" s="13">
        <v>1.4E-2</v>
      </c>
      <c r="F3" s="12">
        <v>7</v>
      </c>
      <c r="G3" s="12">
        <v>1</v>
      </c>
      <c r="H3" s="21">
        <v>310</v>
      </c>
      <c r="I3" s="22">
        <v>150</v>
      </c>
    </row>
    <row r="4" spans="1:9">
      <c r="A4" s="11" t="s">
        <v>0</v>
      </c>
      <c r="B4" s="12" t="s">
        <v>18</v>
      </c>
      <c r="C4" s="11">
        <v>1200</v>
      </c>
      <c r="D4" s="12">
        <v>12</v>
      </c>
      <c r="E4" s="13">
        <v>9.4999999999999998E-3</v>
      </c>
      <c r="F4" s="12">
        <v>3</v>
      </c>
      <c r="G4" s="12">
        <v>3</v>
      </c>
      <c r="H4" s="21">
        <v>750</v>
      </c>
      <c r="I4" s="22">
        <v>0</v>
      </c>
    </row>
    <row r="5" spans="1:9">
      <c r="A5" s="11" t="s">
        <v>9</v>
      </c>
      <c r="B5" s="12" t="s">
        <v>21</v>
      </c>
      <c r="C5" s="11">
        <v>168</v>
      </c>
      <c r="D5" s="12">
        <v>11</v>
      </c>
      <c r="E5" s="13">
        <v>0.01</v>
      </c>
      <c r="F5" s="12">
        <v>3</v>
      </c>
      <c r="G5" s="12">
        <v>5</v>
      </c>
      <c r="H5" s="21">
        <v>600</v>
      </c>
      <c r="I5" s="22">
        <v>60</v>
      </c>
    </row>
    <row r="6" spans="1:9">
      <c r="A6" s="11" t="s">
        <v>13</v>
      </c>
      <c r="B6" s="12" t="s">
        <v>20</v>
      </c>
      <c r="C6" s="11">
        <v>84</v>
      </c>
      <c r="D6" s="12">
        <v>12</v>
      </c>
      <c r="E6" s="13">
        <v>7.0000000000000001E-3</v>
      </c>
      <c r="F6" s="12">
        <v>1</v>
      </c>
      <c r="G6" s="12">
        <v>5</v>
      </c>
      <c r="H6" s="21">
        <v>600</v>
      </c>
      <c r="I6" s="22">
        <v>75</v>
      </c>
    </row>
    <row r="7" spans="1:9">
      <c r="A7" s="11" t="s">
        <v>14</v>
      </c>
      <c r="B7" s="12" t="s">
        <v>19</v>
      </c>
      <c r="C7" s="11">
        <v>210</v>
      </c>
      <c r="D7" s="12">
        <v>10</v>
      </c>
      <c r="E7" s="13">
        <v>7.0000000000000001E-3</v>
      </c>
      <c r="F7" s="12">
        <v>1</v>
      </c>
      <c r="G7" s="12">
        <v>5</v>
      </c>
      <c r="H7" s="21">
        <v>625</v>
      </c>
      <c r="I7" s="22">
        <v>50</v>
      </c>
    </row>
    <row r="8" spans="1:9">
      <c r="A8" s="11" t="s">
        <v>17</v>
      </c>
      <c r="B8" s="12" t="s">
        <v>3</v>
      </c>
      <c r="C8" s="11">
        <v>588</v>
      </c>
      <c r="D8" s="12">
        <v>9</v>
      </c>
      <c r="E8" s="13">
        <v>1.35E-2</v>
      </c>
      <c r="F8" s="12">
        <v>7</v>
      </c>
      <c r="G8" s="12">
        <v>3</v>
      </c>
      <c r="H8" s="21">
        <v>440</v>
      </c>
      <c r="I8" s="22">
        <v>120</v>
      </c>
    </row>
    <row r="9" spans="1:9">
      <c r="A9" s="11" t="s">
        <v>11</v>
      </c>
      <c r="B9" s="12" t="s">
        <v>5</v>
      </c>
      <c r="C9" s="11">
        <v>168</v>
      </c>
      <c r="D9" s="12">
        <v>15</v>
      </c>
      <c r="E9" s="13">
        <v>1.0999999999999999E-2</v>
      </c>
      <c r="F9" s="12">
        <v>4</v>
      </c>
      <c r="G9" s="12">
        <v>8</v>
      </c>
      <c r="H9" s="21">
        <v>600</v>
      </c>
      <c r="I9" s="22">
        <v>110</v>
      </c>
    </row>
    <row r="10" spans="1:9">
      <c r="A10" s="11" t="s">
        <v>16</v>
      </c>
      <c r="B10" s="12" t="s">
        <v>4</v>
      </c>
      <c r="C10" s="11">
        <v>300</v>
      </c>
      <c r="D10" s="12">
        <v>8</v>
      </c>
      <c r="E10" s="13">
        <v>1.2999999999999999E-2</v>
      </c>
      <c r="F10" s="12">
        <v>8</v>
      </c>
      <c r="G10" s="12">
        <v>3</v>
      </c>
      <c r="H10" s="21">
        <v>300</v>
      </c>
      <c r="I10" s="22">
        <v>90</v>
      </c>
    </row>
    <row r="11" spans="1:9">
      <c r="A11" s="11" t="s">
        <v>12</v>
      </c>
      <c r="B11" s="12" t="s">
        <v>6</v>
      </c>
      <c r="C11" s="11">
        <v>210</v>
      </c>
      <c r="D11" s="12">
        <v>13</v>
      </c>
      <c r="E11" s="13">
        <v>1.2999999999999999E-2</v>
      </c>
      <c r="F11" s="12">
        <v>3</v>
      </c>
      <c r="G11" s="12">
        <v>5</v>
      </c>
      <c r="H11" s="21">
        <v>460</v>
      </c>
      <c r="I11" s="22">
        <v>130</v>
      </c>
    </row>
    <row r="12" spans="1:9">
      <c r="A12" s="14" t="s">
        <v>10</v>
      </c>
      <c r="B12" s="15" t="s">
        <v>7</v>
      </c>
      <c r="C12" s="14">
        <v>180</v>
      </c>
      <c r="D12" s="15">
        <v>14</v>
      </c>
      <c r="E12" s="16">
        <v>5.0000000000000001E-3</v>
      </c>
      <c r="F12" s="15">
        <v>3</v>
      </c>
      <c r="G12" s="15">
        <v>9</v>
      </c>
      <c r="H12" s="23">
        <v>505</v>
      </c>
      <c r="I12" s="24">
        <v>115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24" sqref="M24"/>
    </sheetView>
  </sheetViews>
  <sheetFormatPr baseColWidth="10" defaultRowHeight="15" x14ac:dyDescent="0"/>
  <cols>
    <col min="1" max="1" width="17.6640625" customWidth="1"/>
    <col min="3" max="5" width="15" customWidth="1"/>
  </cols>
  <sheetData>
    <row r="1" spans="1:13">
      <c r="A1" t="s">
        <v>37</v>
      </c>
    </row>
    <row r="2" spans="1:13">
      <c r="A2" s="25">
        <f>SUM(C17:E18)</f>
        <v>1227559.9999999998</v>
      </c>
    </row>
    <row r="4" spans="1:13">
      <c r="A4" t="s">
        <v>36</v>
      </c>
    </row>
    <row r="5" spans="1:13" ht="60">
      <c r="A5" s="18" t="s">
        <v>27</v>
      </c>
      <c r="B5" s="19" t="s">
        <v>28</v>
      </c>
      <c r="C5" s="18" t="s">
        <v>29</v>
      </c>
      <c r="D5" s="19" t="s">
        <v>31</v>
      </c>
      <c r="E5" s="20" t="s">
        <v>30</v>
      </c>
      <c r="F5" s="19" t="s">
        <v>45</v>
      </c>
      <c r="G5" s="18" t="s">
        <v>22</v>
      </c>
      <c r="H5" s="19" t="s">
        <v>23</v>
      </c>
      <c r="I5" s="19" t="s">
        <v>24</v>
      </c>
      <c r="J5" s="19" t="s">
        <v>33</v>
      </c>
      <c r="K5" s="19" t="s">
        <v>32</v>
      </c>
      <c r="L5" s="19" t="s">
        <v>35</v>
      </c>
      <c r="M5" s="20" t="s">
        <v>26</v>
      </c>
    </row>
    <row r="6" spans="1:13">
      <c r="A6" s="9" t="s">
        <v>9</v>
      </c>
      <c r="B6" s="10" t="s">
        <v>1</v>
      </c>
      <c r="C6" s="53">
        <v>0</v>
      </c>
      <c r="D6" s="27">
        <v>0</v>
      </c>
      <c r="E6" s="54">
        <v>0</v>
      </c>
      <c r="F6" s="28">
        <f>SUM(C6:E6)</f>
        <v>0</v>
      </c>
      <c r="G6" s="11">
        <v>672</v>
      </c>
      <c r="H6" s="12">
        <v>10.5</v>
      </c>
      <c r="I6" s="13">
        <v>6.0000000000000001E-3</v>
      </c>
      <c r="J6" s="12">
        <v>3</v>
      </c>
      <c r="K6" s="12">
        <v>3</v>
      </c>
      <c r="L6" s="21">
        <v>500</v>
      </c>
      <c r="M6" s="22">
        <v>100</v>
      </c>
    </row>
    <row r="7" spans="1:13">
      <c r="A7" s="11" t="s">
        <v>15</v>
      </c>
      <c r="B7" s="12" t="s">
        <v>2</v>
      </c>
      <c r="C7" s="55">
        <v>13.500000000000204</v>
      </c>
      <c r="D7" s="26">
        <v>0</v>
      </c>
      <c r="E7" s="56">
        <v>0</v>
      </c>
      <c r="F7" s="29">
        <f t="shared" ref="F7:F16" si="0">SUM(C7:E7)</f>
        <v>13.500000000000204</v>
      </c>
      <c r="G7" s="11">
        <v>400</v>
      </c>
      <c r="H7" s="12">
        <v>6.5</v>
      </c>
      <c r="I7" s="13">
        <v>1.4E-2</v>
      </c>
      <c r="J7" s="12">
        <v>7</v>
      </c>
      <c r="K7" s="12">
        <v>1</v>
      </c>
      <c r="L7" s="21">
        <v>310</v>
      </c>
      <c r="M7" s="22">
        <v>150</v>
      </c>
    </row>
    <row r="8" spans="1:13">
      <c r="A8" s="11" t="s">
        <v>0</v>
      </c>
      <c r="B8" s="12" t="s">
        <v>18</v>
      </c>
      <c r="C8" s="55">
        <v>240.00000000000006</v>
      </c>
      <c r="D8" s="26">
        <v>240.00000000000009</v>
      </c>
      <c r="E8" s="56">
        <v>280</v>
      </c>
      <c r="F8" s="29">
        <f t="shared" si="0"/>
        <v>760.00000000000011</v>
      </c>
      <c r="G8" s="11">
        <v>1200</v>
      </c>
      <c r="H8" s="12">
        <v>12</v>
      </c>
      <c r="I8" s="13">
        <v>9.4999999999999998E-3</v>
      </c>
      <c r="J8" s="12">
        <v>3</v>
      </c>
      <c r="K8" s="12">
        <v>3</v>
      </c>
      <c r="L8" s="21">
        <v>750</v>
      </c>
      <c r="M8" s="22">
        <v>0</v>
      </c>
    </row>
    <row r="9" spans="1:13">
      <c r="A9" s="11" t="s">
        <v>9</v>
      </c>
      <c r="B9" s="12" t="s">
        <v>21</v>
      </c>
      <c r="C9" s="55">
        <v>22.900000000001135</v>
      </c>
      <c r="D9" s="26">
        <v>0</v>
      </c>
      <c r="E9" s="56">
        <v>88.266666666665913</v>
      </c>
      <c r="F9" s="29">
        <f t="shared" si="0"/>
        <v>111.16666666666706</v>
      </c>
      <c r="G9" s="11">
        <v>168</v>
      </c>
      <c r="H9" s="12">
        <v>11</v>
      </c>
      <c r="I9" s="13">
        <v>0.01</v>
      </c>
      <c r="J9" s="12">
        <v>3</v>
      </c>
      <c r="K9" s="12">
        <v>5</v>
      </c>
      <c r="L9" s="21">
        <v>600</v>
      </c>
      <c r="M9" s="22">
        <v>60</v>
      </c>
    </row>
    <row r="10" spans="1:13">
      <c r="A10" s="11" t="s">
        <v>13</v>
      </c>
      <c r="B10" s="12" t="s">
        <v>20</v>
      </c>
      <c r="C10" s="55">
        <v>0</v>
      </c>
      <c r="D10" s="26">
        <v>83.999999999999986</v>
      </c>
      <c r="E10" s="56">
        <v>0</v>
      </c>
      <c r="F10" s="29">
        <f t="shared" si="0"/>
        <v>83.999999999999986</v>
      </c>
      <c r="G10" s="11">
        <v>84</v>
      </c>
      <c r="H10" s="12">
        <v>12</v>
      </c>
      <c r="I10" s="13">
        <v>7.0000000000000001E-3</v>
      </c>
      <c r="J10" s="12">
        <v>1</v>
      </c>
      <c r="K10" s="12">
        <v>5</v>
      </c>
      <c r="L10" s="21">
        <v>600</v>
      </c>
      <c r="M10" s="22">
        <v>75</v>
      </c>
    </row>
    <row r="11" spans="1:13">
      <c r="A11" s="11" t="s">
        <v>14</v>
      </c>
      <c r="B11" s="12" t="s">
        <v>19</v>
      </c>
      <c r="C11" s="55">
        <v>0</v>
      </c>
      <c r="D11" s="26">
        <v>44.096969696969268</v>
      </c>
      <c r="E11" s="56">
        <v>29.236363636363258</v>
      </c>
      <c r="F11" s="29">
        <f t="shared" si="0"/>
        <v>73.333333333332519</v>
      </c>
      <c r="G11" s="11">
        <v>210</v>
      </c>
      <c r="H11" s="12">
        <v>10</v>
      </c>
      <c r="I11" s="13">
        <v>7.0000000000000001E-3</v>
      </c>
      <c r="J11" s="12">
        <v>1</v>
      </c>
      <c r="K11" s="12">
        <v>5</v>
      </c>
      <c r="L11" s="21">
        <v>625</v>
      </c>
      <c r="M11" s="22">
        <v>50</v>
      </c>
    </row>
    <row r="12" spans="1:13">
      <c r="A12" s="11" t="s">
        <v>17</v>
      </c>
      <c r="B12" s="12" t="s">
        <v>3</v>
      </c>
      <c r="C12" s="55">
        <v>0</v>
      </c>
      <c r="D12" s="26">
        <v>0</v>
      </c>
      <c r="E12" s="56">
        <v>0</v>
      </c>
      <c r="F12" s="29">
        <f t="shared" si="0"/>
        <v>0</v>
      </c>
      <c r="G12" s="11">
        <v>588</v>
      </c>
      <c r="H12" s="12">
        <v>9</v>
      </c>
      <c r="I12" s="13">
        <v>1.35E-2</v>
      </c>
      <c r="J12" s="12">
        <v>7</v>
      </c>
      <c r="K12" s="12">
        <v>3</v>
      </c>
      <c r="L12" s="21">
        <v>440</v>
      </c>
      <c r="M12" s="22">
        <v>120</v>
      </c>
    </row>
    <row r="13" spans="1:13">
      <c r="A13" s="11" t="s">
        <v>11</v>
      </c>
      <c r="B13" s="12" t="s">
        <v>5</v>
      </c>
      <c r="C13" s="55">
        <v>0</v>
      </c>
      <c r="D13" s="26">
        <v>95.70909090909106</v>
      </c>
      <c r="E13" s="56">
        <v>72.290909090908997</v>
      </c>
      <c r="F13" s="29">
        <f t="shared" si="0"/>
        <v>168.00000000000006</v>
      </c>
      <c r="G13" s="11">
        <v>168</v>
      </c>
      <c r="H13" s="12">
        <v>15</v>
      </c>
      <c r="I13" s="13">
        <v>1.0999999999999999E-2</v>
      </c>
      <c r="J13" s="12">
        <v>4</v>
      </c>
      <c r="K13" s="12">
        <v>8</v>
      </c>
      <c r="L13" s="21">
        <v>600</v>
      </c>
      <c r="M13" s="22">
        <v>110</v>
      </c>
    </row>
    <row r="14" spans="1:13">
      <c r="A14" s="11" t="s">
        <v>16</v>
      </c>
      <c r="B14" s="12" t="s">
        <v>4</v>
      </c>
      <c r="C14" s="55">
        <v>109.19999999999969</v>
      </c>
      <c r="D14" s="26">
        <v>53.563636363636839</v>
      </c>
      <c r="E14" s="56">
        <v>137.23636363636356</v>
      </c>
      <c r="F14" s="29">
        <f t="shared" si="0"/>
        <v>300.00000000000011</v>
      </c>
      <c r="G14" s="11">
        <v>300</v>
      </c>
      <c r="H14" s="12">
        <v>8</v>
      </c>
      <c r="I14" s="13">
        <v>1.2999999999999999E-2</v>
      </c>
      <c r="J14" s="12">
        <v>8</v>
      </c>
      <c r="K14" s="12">
        <v>3</v>
      </c>
      <c r="L14" s="21">
        <v>300</v>
      </c>
      <c r="M14" s="22">
        <v>90</v>
      </c>
    </row>
    <row r="15" spans="1:13">
      <c r="A15" s="11" t="s">
        <v>12</v>
      </c>
      <c r="B15" s="12" t="s">
        <v>6</v>
      </c>
      <c r="C15" s="55">
        <v>101.29999999999937</v>
      </c>
      <c r="D15" s="26">
        <v>82.63030303030277</v>
      </c>
      <c r="E15" s="56">
        <v>26.06969696969778</v>
      </c>
      <c r="F15" s="29">
        <f t="shared" si="0"/>
        <v>209.99999999999991</v>
      </c>
      <c r="G15" s="11">
        <v>210</v>
      </c>
      <c r="H15" s="12">
        <v>13</v>
      </c>
      <c r="I15" s="13">
        <v>1.2999999999999999E-2</v>
      </c>
      <c r="J15" s="12">
        <v>3</v>
      </c>
      <c r="K15" s="12">
        <v>5</v>
      </c>
      <c r="L15" s="21">
        <v>460</v>
      </c>
      <c r="M15" s="22">
        <v>130</v>
      </c>
    </row>
    <row r="16" spans="1:13">
      <c r="A16" s="14" t="s">
        <v>10</v>
      </c>
      <c r="B16" s="15" t="s">
        <v>7</v>
      </c>
      <c r="C16" s="57">
        <v>113.09999999999984</v>
      </c>
      <c r="D16" s="30">
        <v>0</v>
      </c>
      <c r="E16" s="58">
        <v>66.900000000000134</v>
      </c>
      <c r="F16" s="31">
        <f t="shared" si="0"/>
        <v>179.99999999999997</v>
      </c>
      <c r="G16" s="14">
        <v>180</v>
      </c>
      <c r="H16" s="15">
        <v>14</v>
      </c>
      <c r="I16" s="16">
        <v>5.0000000000000001E-3</v>
      </c>
      <c r="J16" s="15">
        <v>3</v>
      </c>
      <c r="K16" s="15">
        <v>9</v>
      </c>
      <c r="L16" s="23">
        <v>505</v>
      </c>
      <c r="M16" s="24">
        <v>115</v>
      </c>
    </row>
    <row r="17" spans="1:6">
      <c r="A17" s="11" t="s">
        <v>46</v>
      </c>
      <c r="B17" s="12" t="s">
        <v>25</v>
      </c>
      <c r="C17" s="33">
        <f>SUMPRODUCT(C6:C16, $L$6:$L$16)</f>
        <v>334398.50000000029</v>
      </c>
      <c r="D17" s="34">
        <f t="shared" ref="D17:E17" si="1">SUMPRODUCT(D6:D16, $L$6:$L$16)</f>
        <v>369465.09090909082</v>
      </c>
      <c r="E17" s="35">
        <f t="shared" si="1"/>
        <v>411554.74242424208</v>
      </c>
      <c r="F17" s="32"/>
    </row>
    <row r="18" spans="1:6">
      <c r="B18" s="12" t="s">
        <v>26</v>
      </c>
      <c r="C18" s="36">
        <f>SUMPRODUCT(C6:C16, $M$6:$M$16)</f>
        <v>39402.499999999971</v>
      </c>
      <c r="D18" s="37">
        <f t="shared" ref="D18:E18" si="2">SUMPRODUCT(D6:D16, $M$6:$M$16)</f>
        <v>34595.515151515152</v>
      </c>
      <c r="E18" s="38">
        <f t="shared" si="2"/>
        <v>38143.651515151556</v>
      </c>
      <c r="F18" s="32"/>
    </row>
    <row r="20" spans="1:6">
      <c r="A20" s="12" t="s">
        <v>38</v>
      </c>
      <c r="C20" s="39">
        <f>SUM(C6:C16)</f>
        <v>600.00000000000034</v>
      </c>
      <c r="D20" s="40">
        <f t="shared" ref="D20:E20" si="3">SUM(D6:D16)</f>
        <v>600</v>
      </c>
      <c r="E20" s="41">
        <f t="shared" si="3"/>
        <v>699.99999999999966</v>
      </c>
    </row>
    <row r="21" spans="1:6">
      <c r="A21" s="12" t="s">
        <v>39</v>
      </c>
      <c r="C21" s="3">
        <v>600</v>
      </c>
      <c r="D21" s="2">
        <v>600</v>
      </c>
      <c r="E21" s="4">
        <v>700</v>
      </c>
    </row>
    <row r="23" spans="1:6">
      <c r="A23" t="s">
        <v>42</v>
      </c>
      <c r="C23" s="39">
        <f>C8</f>
        <v>240.00000000000006</v>
      </c>
      <c r="D23" s="40">
        <f t="shared" ref="D23:E23" si="4">D8</f>
        <v>240.00000000000009</v>
      </c>
      <c r="E23" s="41">
        <f t="shared" si="4"/>
        <v>280</v>
      </c>
    </row>
    <row r="24" spans="1:6">
      <c r="A24" t="s">
        <v>43</v>
      </c>
      <c r="C24" s="3">
        <f>0.4*C21</f>
        <v>240</v>
      </c>
      <c r="D24" s="2">
        <f>0.4*D21</f>
        <v>240</v>
      </c>
      <c r="E24" s="4">
        <f>0.4*E21</f>
        <v>280</v>
      </c>
    </row>
    <row r="26" spans="1:6">
      <c r="A26" s="45" t="s">
        <v>49</v>
      </c>
      <c r="B26" s="46" t="s">
        <v>40</v>
      </c>
      <c r="C26" s="46"/>
      <c r="D26" s="46"/>
      <c r="E26" s="46"/>
      <c r="F26" s="47" t="s">
        <v>41</v>
      </c>
    </row>
    <row r="27" spans="1:6">
      <c r="A27" s="7" t="s">
        <v>34</v>
      </c>
      <c r="B27" s="48">
        <v>11.5</v>
      </c>
      <c r="C27" s="5">
        <f>SUMPRODUCT(C$6:C$16, $H$6:$H$16)/C$21</f>
        <v>11.65591666666667</v>
      </c>
      <c r="D27" s="5">
        <f t="shared" ref="D27:E27" si="5">SUMPRODUCT(D$6:D$16, $H$6:$H$16)/D$21</f>
        <v>12.112181818181817</v>
      </c>
      <c r="E27" s="5">
        <f t="shared" si="5"/>
        <v>11.544367965367963</v>
      </c>
      <c r="F27" s="48">
        <v>12.5</v>
      </c>
    </row>
    <row r="28" spans="1:6">
      <c r="A28" s="1" t="s">
        <v>8</v>
      </c>
      <c r="B28" s="51">
        <v>7.4999999999999997E-3</v>
      </c>
      <c r="C28" s="52">
        <f>SUMPRODUCT(C$6:C$16, $I$6:$I$16)/C$21</f>
        <v>1.0000000000000002E-2</v>
      </c>
      <c r="D28" s="52">
        <f t="shared" ref="D28:E28" si="6">SUMPRODUCT(D$6:D$16, $I$6:$I$16)/D$21</f>
        <v>1.0000000000000004E-2</v>
      </c>
      <c r="E28" s="52">
        <f t="shared" si="6"/>
        <v>9.9999999999999967E-3</v>
      </c>
      <c r="F28" s="51">
        <v>0.01</v>
      </c>
    </row>
    <row r="29" spans="1:6">
      <c r="A29" s="1" t="s">
        <v>47</v>
      </c>
      <c r="B29" s="49">
        <v>0</v>
      </c>
      <c r="C29" s="17">
        <f>SUMPRODUCT(C$6:C$16, $J$6:$J$16)/C$21</f>
        <v>4</v>
      </c>
      <c r="D29" s="17">
        <f t="shared" ref="D29:E29" si="7">SUMPRODUCT(D$6:D$16, $J$6:$J$16)/D$21</f>
        <v>3.1788888888888946</v>
      </c>
      <c r="E29" s="17">
        <f t="shared" si="7"/>
        <v>3.9999999999999987</v>
      </c>
      <c r="F29" s="49">
        <v>4</v>
      </c>
    </row>
    <row r="30" spans="1:6">
      <c r="A30" s="3" t="s">
        <v>48</v>
      </c>
      <c r="B30" s="50">
        <v>4.5</v>
      </c>
      <c r="C30" s="6">
        <f>SUMPRODUCT(C$6:C$16, $K$6:$K$16)/C$21</f>
        <v>4.5000000000000009</v>
      </c>
      <c r="D30" s="6">
        <f t="shared" ref="D30:E30" si="8">SUMPRODUCT(D$6:D$16, $K$6:$K$16)/D$21</f>
        <v>4.5</v>
      </c>
      <c r="E30" s="6">
        <f t="shared" si="8"/>
        <v>4.4999999999999982</v>
      </c>
      <c r="F30" s="50">
        <v>5.5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27" sqref="G27"/>
    </sheetView>
  </sheetViews>
  <sheetFormatPr baseColWidth="10" defaultRowHeight="15" x14ac:dyDescent="0"/>
  <cols>
    <col min="1" max="1" width="23" customWidth="1"/>
    <col min="2" max="2" width="15.6640625" customWidth="1"/>
    <col min="3" max="5" width="15" customWidth="1"/>
  </cols>
  <sheetData>
    <row r="1" spans="1:13">
      <c r="A1" t="s">
        <v>37</v>
      </c>
      <c r="B1" t="s">
        <v>51</v>
      </c>
      <c r="D1" t="s">
        <v>50</v>
      </c>
    </row>
    <row r="2" spans="1:13">
      <c r="A2" s="25">
        <f>SUM(C17:E18)</f>
        <v>1169999.9999999998</v>
      </c>
      <c r="B2" s="32">
        <v>1170000</v>
      </c>
      <c r="D2" s="62">
        <f>AVERAGE(G27:G30)</f>
        <v>0.34765572951364243</v>
      </c>
    </row>
    <row r="4" spans="1:13">
      <c r="A4" t="s">
        <v>36</v>
      </c>
    </row>
    <row r="5" spans="1:13" ht="60">
      <c r="A5" s="18" t="s">
        <v>27</v>
      </c>
      <c r="B5" s="19" t="s">
        <v>28</v>
      </c>
      <c r="C5" s="18" t="s">
        <v>29</v>
      </c>
      <c r="D5" s="19" t="s">
        <v>31</v>
      </c>
      <c r="E5" s="20" t="s">
        <v>30</v>
      </c>
      <c r="F5" s="19" t="s">
        <v>45</v>
      </c>
      <c r="G5" s="18" t="s">
        <v>22</v>
      </c>
      <c r="H5" s="19" t="s">
        <v>23</v>
      </c>
      <c r="I5" s="19" t="s">
        <v>24</v>
      </c>
      <c r="J5" s="19" t="s">
        <v>33</v>
      </c>
      <c r="K5" s="19" t="s">
        <v>32</v>
      </c>
      <c r="L5" s="19" t="s">
        <v>35</v>
      </c>
      <c r="M5" s="20" t="s">
        <v>26</v>
      </c>
    </row>
    <row r="6" spans="1:13">
      <c r="A6" s="9" t="s">
        <v>9</v>
      </c>
      <c r="B6" s="10" t="s">
        <v>1</v>
      </c>
      <c r="C6" s="53">
        <v>79.292376510903381</v>
      </c>
      <c r="D6" s="27">
        <v>77.619682116687841</v>
      </c>
      <c r="E6" s="54">
        <v>90.556295802771487</v>
      </c>
      <c r="F6" s="28">
        <f>SUM(C6:E6)</f>
        <v>247.46835443036269</v>
      </c>
      <c r="G6" s="11">
        <v>672</v>
      </c>
      <c r="H6" s="12">
        <v>10.5</v>
      </c>
      <c r="I6" s="13">
        <v>6.0000000000000001E-3</v>
      </c>
      <c r="J6" s="12">
        <v>3</v>
      </c>
      <c r="K6" s="12">
        <v>3</v>
      </c>
      <c r="L6" s="21">
        <v>500</v>
      </c>
      <c r="M6" s="22">
        <v>100</v>
      </c>
    </row>
    <row r="7" spans="1:13">
      <c r="A7" s="11" t="s">
        <v>15</v>
      </c>
      <c r="B7" s="12" t="s">
        <v>2</v>
      </c>
      <c r="C7" s="55">
        <v>73.488476354071977</v>
      </c>
      <c r="D7" s="26">
        <v>48.750206629119404</v>
      </c>
      <c r="E7" s="56">
        <v>56.875241067448385</v>
      </c>
      <c r="F7" s="29">
        <f t="shared" ref="F7:F16" si="0">SUM(C7:E7)</f>
        <v>179.11392405063975</v>
      </c>
      <c r="G7" s="11">
        <v>400</v>
      </c>
      <c r="H7" s="12">
        <v>6.5</v>
      </c>
      <c r="I7" s="13">
        <v>1.4E-2</v>
      </c>
      <c r="J7" s="12">
        <v>7</v>
      </c>
      <c r="K7" s="12">
        <v>1</v>
      </c>
      <c r="L7" s="21">
        <v>310</v>
      </c>
      <c r="M7" s="22">
        <v>150</v>
      </c>
    </row>
    <row r="8" spans="1:13">
      <c r="A8" s="11" t="s">
        <v>0</v>
      </c>
      <c r="B8" s="12" t="s">
        <v>18</v>
      </c>
      <c r="C8" s="55">
        <v>239.99999999999997</v>
      </c>
      <c r="D8" s="26">
        <v>240</v>
      </c>
      <c r="E8" s="56">
        <v>280</v>
      </c>
      <c r="F8" s="29">
        <f t="shared" si="0"/>
        <v>760</v>
      </c>
      <c r="G8" s="11">
        <v>1200</v>
      </c>
      <c r="H8" s="12">
        <v>12</v>
      </c>
      <c r="I8" s="13">
        <v>9.4999999999999998E-3</v>
      </c>
      <c r="J8" s="12">
        <v>3</v>
      </c>
      <c r="K8" s="12">
        <v>3</v>
      </c>
      <c r="L8" s="21">
        <v>750</v>
      </c>
      <c r="M8" s="22">
        <v>0</v>
      </c>
    </row>
    <row r="9" spans="1:13">
      <c r="A9" s="11" t="s">
        <v>9</v>
      </c>
      <c r="B9" s="12" t="s">
        <v>21</v>
      </c>
      <c r="C9" s="55">
        <v>0</v>
      </c>
      <c r="D9" s="26">
        <v>0</v>
      </c>
      <c r="E9" s="56">
        <v>0</v>
      </c>
      <c r="F9" s="29">
        <f t="shared" si="0"/>
        <v>0</v>
      </c>
      <c r="G9" s="11">
        <v>168</v>
      </c>
      <c r="H9" s="12">
        <v>11</v>
      </c>
      <c r="I9" s="13">
        <v>0.01</v>
      </c>
      <c r="J9" s="12">
        <v>3</v>
      </c>
      <c r="K9" s="12">
        <v>5</v>
      </c>
      <c r="L9" s="21">
        <v>600</v>
      </c>
      <c r="M9" s="22">
        <v>60</v>
      </c>
    </row>
    <row r="10" spans="1:13">
      <c r="A10" s="11" t="s">
        <v>13</v>
      </c>
      <c r="B10" s="12" t="s">
        <v>20</v>
      </c>
      <c r="C10" s="55">
        <v>0</v>
      </c>
      <c r="D10" s="26">
        <v>0</v>
      </c>
      <c r="E10" s="56">
        <v>0</v>
      </c>
      <c r="F10" s="29">
        <f t="shared" si="0"/>
        <v>0</v>
      </c>
      <c r="G10" s="11">
        <v>84</v>
      </c>
      <c r="H10" s="12">
        <v>12</v>
      </c>
      <c r="I10" s="13">
        <v>7.0000000000000001E-3</v>
      </c>
      <c r="J10" s="12">
        <v>1</v>
      </c>
      <c r="K10" s="12">
        <v>5</v>
      </c>
      <c r="L10" s="21">
        <v>600</v>
      </c>
      <c r="M10" s="22">
        <v>75</v>
      </c>
    </row>
    <row r="11" spans="1:13">
      <c r="A11" s="11" t="s">
        <v>14</v>
      </c>
      <c r="B11" s="12" t="s">
        <v>19</v>
      </c>
      <c r="C11" s="55">
        <v>0</v>
      </c>
      <c r="D11" s="26">
        <v>0</v>
      </c>
      <c r="E11" s="56">
        <v>0</v>
      </c>
      <c r="F11" s="29">
        <f t="shared" si="0"/>
        <v>0</v>
      </c>
      <c r="G11" s="11">
        <v>210</v>
      </c>
      <c r="H11" s="12">
        <v>10</v>
      </c>
      <c r="I11" s="13">
        <v>7.0000000000000001E-3</v>
      </c>
      <c r="J11" s="12">
        <v>1</v>
      </c>
      <c r="K11" s="12">
        <v>5</v>
      </c>
      <c r="L11" s="21">
        <v>625</v>
      </c>
      <c r="M11" s="22">
        <v>50</v>
      </c>
    </row>
    <row r="12" spans="1:13">
      <c r="A12" s="11" t="s">
        <v>17</v>
      </c>
      <c r="B12" s="12" t="s">
        <v>3</v>
      </c>
      <c r="C12" s="55">
        <v>0</v>
      </c>
      <c r="D12" s="26">
        <v>0</v>
      </c>
      <c r="E12" s="56">
        <v>0</v>
      </c>
      <c r="F12" s="29">
        <f t="shared" si="0"/>
        <v>0</v>
      </c>
      <c r="G12" s="11">
        <v>588</v>
      </c>
      <c r="H12" s="12">
        <v>9</v>
      </c>
      <c r="I12" s="13">
        <v>1.35E-2</v>
      </c>
      <c r="J12" s="12">
        <v>7</v>
      </c>
      <c r="K12" s="12">
        <v>3</v>
      </c>
      <c r="L12" s="21">
        <v>440</v>
      </c>
      <c r="M12" s="22">
        <v>120</v>
      </c>
    </row>
    <row r="13" spans="1:13">
      <c r="A13" s="11" t="s">
        <v>11</v>
      </c>
      <c r="B13" s="12" t="s">
        <v>5</v>
      </c>
      <c r="C13" s="55">
        <v>23.417721518997183</v>
      </c>
      <c r="D13" s="26">
        <v>0</v>
      </c>
      <c r="E13" s="56">
        <v>0</v>
      </c>
      <c r="F13" s="29">
        <f t="shared" si="0"/>
        <v>23.417721518997183</v>
      </c>
      <c r="G13" s="11">
        <v>168</v>
      </c>
      <c r="H13" s="12">
        <v>15</v>
      </c>
      <c r="I13" s="13">
        <v>1.0999999999999999E-2</v>
      </c>
      <c r="J13" s="12">
        <v>4</v>
      </c>
      <c r="K13" s="12">
        <v>8</v>
      </c>
      <c r="L13" s="21">
        <v>600</v>
      </c>
      <c r="M13" s="22">
        <v>110</v>
      </c>
    </row>
    <row r="14" spans="1:13">
      <c r="A14" s="11" t="s">
        <v>16</v>
      </c>
      <c r="B14" s="12" t="s">
        <v>4</v>
      </c>
      <c r="C14" s="55">
        <v>77.991364153255404</v>
      </c>
      <c r="D14" s="26">
        <v>102.46552423701691</v>
      </c>
      <c r="E14" s="56">
        <v>119.54311160972782</v>
      </c>
      <c r="F14" s="29">
        <f t="shared" si="0"/>
        <v>300.00000000000011</v>
      </c>
      <c r="G14" s="11">
        <v>300</v>
      </c>
      <c r="H14" s="12">
        <v>8</v>
      </c>
      <c r="I14" s="13">
        <v>1.2999999999999999E-2</v>
      </c>
      <c r="J14" s="12">
        <v>8</v>
      </c>
      <c r="K14" s="12">
        <v>3</v>
      </c>
      <c r="L14" s="21">
        <v>300</v>
      </c>
      <c r="M14" s="22">
        <v>90</v>
      </c>
    </row>
    <row r="15" spans="1:13">
      <c r="A15" s="11" t="s">
        <v>12</v>
      </c>
      <c r="B15" s="12" t="s">
        <v>6</v>
      </c>
      <c r="C15" s="55">
        <v>51.859261745309844</v>
      </c>
      <c r="D15" s="26">
        <v>72.988033040646258</v>
      </c>
      <c r="E15" s="56">
        <v>85.15270521404409</v>
      </c>
      <c r="F15" s="29">
        <f t="shared" si="0"/>
        <v>210.0000000000002</v>
      </c>
      <c r="G15" s="11">
        <v>210</v>
      </c>
      <c r="H15" s="12">
        <v>13</v>
      </c>
      <c r="I15" s="13">
        <v>1.2999999999999999E-2</v>
      </c>
      <c r="J15" s="12">
        <v>3</v>
      </c>
      <c r="K15" s="12">
        <v>5</v>
      </c>
      <c r="L15" s="21">
        <v>460</v>
      </c>
      <c r="M15" s="22">
        <v>130</v>
      </c>
    </row>
    <row r="16" spans="1:13">
      <c r="A16" s="14" t="s">
        <v>10</v>
      </c>
      <c r="B16" s="15" t="s">
        <v>7</v>
      </c>
      <c r="C16" s="57">
        <v>53.950799717462608</v>
      </c>
      <c r="D16" s="30">
        <v>58.176553976529213</v>
      </c>
      <c r="E16" s="58">
        <v>67.872646306008093</v>
      </c>
      <c r="F16" s="31">
        <f t="shared" si="0"/>
        <v>179.99999999999991</v>
      </c>
      <c r="G16" s="14">
        <v>180</v>
      </c>
      <c r="H16" s="15">
        <v>14</v>
      </c>
      <c r="I16" s="16">
        <v>5.0000000000000001E-3</v>
      </c>
      <c r="J16" s="15">
        <v>3</v>
      </c>
      <c r="K16" s="15">
        <v>9</v>
      </c>
      <c r="L16" s="23">
        <v>505</v>
      </c>
      <c r="M16" s="24">
        <v>115</v>
      </c>
    </row>
    <row r="17" spans="1:9">
      <c r="A17" s="11" t="s">
        <v>46</v>
      </c>
      <c r="B17" s="12" t="s">
        <v>25</v>
      </c>
      <c r="C17" s="33">
        <f>SUMPRODUCT(C6:C16, $L$6:$L$16)</f>
        <v>330976.07234275003</v>
      </c>
      <c r="D17" s="34">
        <f t="shared" ref="D17:E17" si="1">SUMPRODUCT(D6:D16, $L$6:$L$16)</f>
        <v>327615.71734132053</v>
      </c>
      <c r="E17" s="35">
        <f t="shared" si="1"/>
        <v>382218.33689820743</v>
      </c>
      <c r="F17" s="32"/>
    </row>
    <row r="18" spans="1:9">
      <c r="B18" s="12" t="s">
        <v>26</v>
      </c>
      <c r="C18" s="36">
        <f>SUMPRODUCT(C6:C16, $M$6:$M$16)</f>
        <v>41493.727239482287</v>
      </c>
      <c r="D18" s="37">
        <f t="shared" ref="D18:E18" si="2">SUMPRODUCT(D6:D16, $M$6:$M$16)</f>
        <v>40475.144389953086</v>
      </c>
      <c r="E18" s="38">
        <f t="shared" si="2"/>
        <v>47221.001788286565</v>
      </c>
      <c r="F18" s="32"/>
    </row>
    <row r="20" spans="1:9">
      <c r="A20" s="12" t="s">
        <v>38</v>
      </c>
      <c r="C20" s="39">
        <f>SUM(C6:C16)</f>
        <v>600.00000000000034</v>
      </c>
      <c r="D20" s="40">
        <f t="shared" ref="D20:E20" si="3">SUM(D6:D16)</f>
        <v>599.99999999999966</v>
      </c>
      <c r="E20" s="41">
        <f t="shared" si="3"/>
        <v>699.99999999999989</v>
      </c>
    </row>
    <row r="21" spans="1:9">
      <c r="A21" s="12" t="s">
        <v>39</v>
      </c>
      <c r="C21" s="3">
        <v>600</v>
      </c>
      <c r="D21" s="2">
        <v>600</v>
      </c>
      <c r="E21" s="4">
        <v>700</v>
      </c>
    </row>
    <row r="23" spans="1:9">
      <c r="A23" t="s">
        <v>42</v>
      </c>
      <c r="C23" s="39">
        <f>C8</f>
        <v>239.99999999999997</v>
      </c>
      <c r="D23" s="40">
        <f t="shared" ref="D23:E23" si="4">D8</f>
        <v>240</v>
      </c>
      <c r="E23" s="41">
        <f t="shared" si="4"/>
        <v>280</v>
      </c>
    </row>
    <row r="24" spans="1:9">
      <c r="A24" t="s">
        <v>43</v>
      </c>
      <c r="C24" s="3">
        <f>0.4*C21</f>
        <v>240</v>
      </c>
      <c r="D24" s="2">
        <f>0.4*D21</f>
        <v>240</v>
      </c>
      <c r="E24" s="4">
        <f>0.4*E21</f>
        <v>280</v>
      </c>
    </row>
    <row r="26" spans="1:9">
      <c r="A26" s="45" t="s">
        <v>49</v>
      </c>
      <c r="B26" s="8" t="s">
        <v>40</v>
      </c>
      <c r="C26" s="46"/>
      <c r="D26" s="46"/>
      <c r="E26" s="46"/>
      <c r="F26" s="61" t="s">
        <v>41</v>
      </c>
      <c r="G26" s="60" t="s">
        <v>44</v>
      </c>
      <c r="H26" s="46" t="s">
        <v>40</v>
      </c>
      <c r="I26" s="47" t="s">
        <v>41</v>
      </c>
    </row>
    <row r="27" spans="1:9">
      <c r="A27" s="7" t="s">
        <v>34</v>
      </c>
      <c r="B27" s="48">
        <f>H27-G27*(I27-H27)</f>
        <v>10.991538974017379</v>
      </c>
      <c r="C27" s="5">
        <f>SUMPRODUCT(C$6:C$16, $H$6:$H$16)/C$21</f>
        <v>10.991538974017431</v>
      </c>
      <c r="D27" s="5">
        <f t="shared" ref="D27:E27" si="5">SUMPRODUCT(D$6:D$16, $H$6:$H$16)/D$21</f>
        <v>10.991538974017406</v>
      </c>
      <c r="E27" s="5">
        <f t="shared" si="5"/>
        <v>10.991538974017176</v>
      </c>
      <c r="F27" s="48">
        <f>I27+G27*(I27-H27)</f>
        <v>13.008461025982621</v>
      </c>
      <c r="G27" s="63">
        <v>0.50846102598262144</v>
      </c>
      <c r="H27" s="42">
        <v>11.5</v>
      </c>
      <c r="I27" s="48">
        <v>12.5</v>
      </c>
    </row>
    <row r="28" spans="1:9">
      <c r="A28" s="1" t="s">
        <v>8</v>
      </c>
      <c r="B28" s="49">
        <f t="shared" ref="B28:B30" si="6">H28-G28*(I28-H28)</f>
        <v>7.4999999999999997E-3</v>
      </c>
      <c r="C28" s="52">
        <f>SUMPRODUCT(C$6:C$16, $I$6:$I$16)/C$21</f>
        <v>1.0000000000000097E-2</v>
      </c>
      <c r="D28" s="52">
        <f t="shared" ref="D28:E28" si="7">SUMPRODUCT(D$6:D$16, $I$6:$I$16)/D$21</f>
        <v>1.0000000000000109E-2</v>
      </c>
      <c r="E28" s="52">
        <f t="shared" si="7"/>
        <v>9.9999999999999725E-3</v>
      </c>
      <c r="F28" s="49">
        <f>I28+G28*(I28-H28)</f>
        <v>0.01</v>
      </c>
      <c r="G28" s="63">
        <v>0</v>
      </c>
      <c r="H28" s="59">
        <v>7.4999999999999997E-3</v>
      </c>
      <c r="I28" s="51">
        <v>0.01</v>
      </c>
    </row>
    <row r="29" spans="1:9">
      <c r="A29" s="1" t="s">
        <v>47</v>
      </c>
      <c r="B29" s="49">
        <f t="shared" si="6"/>
        <v>-0.17888074616924357</v>
      </c>
      <c r="C29" s="17">
        <f>SUMPRODUCT(C$6:C$16, $J$6:$J$16)/C$21</f>
        <v>4.1788807461692725</v>
      </c>
      <c r="D29" s="17">
        <f t="shared" ref="D29:E29" si="8">SUMPRODUCT(D$6:D$16, $J$6:$J$16)/D$21</f>
        <v>4.178880746169269</v>
      </c>
      <c r="E29" s="17">
        <f t="shared" si="8"/>
        <v>4.178880746169189</v>
      </c>
      <c r="F29" s="49">
        <f>I29+G29*(I29-H29)</f>
        <v>4.1788807461692432</v>
      </c>
      <c r="G29" s="63">
        <v>4.4720186542310893E-2</v>
      </c>
      <c r="H29" s="43">
        <v>0</v>
      </c>
      <c r="I29" s="49">
        <v>4</v>
      </c>
    </row>
    <row r="30" spans="1:9">
      <c r="A30" s="3" t="s">
        <v>48</v>
      </c>
      <c r="B30" s="50">
        <f t="shared" si="6"/>
        <v>3.6625582944703625</v>
      </c>
      <c r="C30" s="6">
        <f>SUMPRODUCT(C$6:C$16, $K$6:$K$16)/C$21</f>
        <v>3.662558294470398</v>
      </c>
      <c r="D30" s="6">
        <f t="shared" ref="D30:E30" si="9">SUMPRODUCT(D$6:D$16, $K$6:$K$16)/D$21</f>
        <v>3.6625582944703798</v>
      </c>
      <c r="E30" s="6">
        <f t="shared" si="9"/>
        <v>3.6625582944703425</v>
      </c>
      <c r="F30" s="50">
        <f>I30+G30*(I30-H30)</f>
        <v>6.3374417055296375</v>
      </c>
      <c r="G30" s="64">
        <v>0.83744170552963748</v>
      </c>
      <c r="H30" s="44">
        <v>4.5</v>
      </c>
      <c r="I30" s="50">
        <v>5.5</v>
      </c>
    </row>
  </sheetData>
  <conditionalFormatting sqref="C6:E16">
    <cfRule type="colorScale" priority="2">
      <colorScale>
        <cfvo type="min"/>
        <cfvo type="max"/>
        <color rgb="FFFCFCFF"/>
        <color rgb="FF63BE7B"/>
      </colorScale>
    </cfRule>
  </conditionalFormatting>
  <conditionalFormatting sqref="G27:G3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1048576"/>
    </sheetView>
  </sheetViews>
  <sheetFormatPr baseColWidth="10" defaultRowHeight="15" x14ac:dyDescent="0"/>
  <cols>
    <col min="1" max="1" width="15.1640625" style="65" bestFit="1" customWidth="1"/>
    <col min="2" max="2" width="10.83203125" style="66"/>
  </cols>
  <sheetData>
    <row r="1" spans="1:2">
      <c r="A1" s="65" t="s">
        <v>52</v>
      </c>
      <c r="B1" s="66" t="s">
        <v>53</v>
      </c>
    </row>
    <row r="2" spans="1:2">
      <c r="A2" s="65">
        <v>1227560.0000000002</v>
      </c>
      <c r="B2" s="66">
        <v>0</v>
      </c>
    </row>
    <row r="3" spans="1:2">
      <c r="A3" s="65">
        <v>1210000</v>
      </c>
      <c r="B3" s="66">
        <v>5.3830014224773105E-2</v>
      </c>
    </row>
    <row r="4" spans="1:2">
      <c r="A4" s="65">
        <v>1190000</v>
      </c>
      <c r="B4" s="66">
        <v>0.16611009327112261</v>
      </c>
    </row>
    <row r="5" spans="1:2">
      <c r="A5" s="65">
        <v>1170000</v>
      </c>
      <c r="B5" s="66">
        <v>0.34765572951094631</v>
      </c>
    </row>
    <row r="6" spans="1:2">
      <c r="A6" s="65">
        <v>1150000</v>
      </c>
      <c r="B6" s="66">
        <v>0.53703007518737822</v>
      </c>
    </row>
    <row r="7" spans="1:2">
      <c r="A7" s="65">
        <v>1130000</v>
      </c>
      <c r="B7" s="66">
        <v>0.84473684210527233</v>
      </c>
    </row>
    <row r="8" spans="1:2">
      <c r="A8" s="65">
        <v>1110000</v>
      </c>
      <c r="B8" s="66">
        <v>1.7010267857110548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27" sqref="G27"/>
    </sheetView>
  </sheetViews>
  <sheetFormatPr baseColWidth="10" defaultRowHeight="15" x14ac:dyDescent="0"/>
  <cols>
    <col min="1" max="1" width="23" customWidth="1"/>
    <col min="2" max="2" width="15.6640625" customWidth="1"/>
    <col min="3" max="5" width="15" customWidth="1"/>
  </cols>
  <sheetData>
    <row r="1" spans="1:13">
      <c r="A1" t="s">
        <v>37</v>
      </c>
      <c r="B1" t="s">
        <v>51</v>
      </c>
      <c r="D1" t="s">
        <v>50</v>
      </c>
    </row>
    <row r="2" spans="1:13">
      <c r="A2" s="25">
        <f>SUM(C17:E18)</f>
        <v>1170000</v>
      </c>
      <c r="B2" s="32">
        <v>1170000</v>
      </c>
      <c r="D2" s="62">
        <v>0.58736842105268483</v>
      </c>
    </row>
    <row r="4" spans="1:13">
      <c r="A4" t="s">
        <v>36</v>
      </c>
    </row>
    <row r="5" spans="1:13" ht="60">
      <c r="A5" s="18" t="s">
        <v>27</v>
      </c>
      <c r="B5" s="19" t="s">
        <v>28</v>
      </c>
      <c r="C5" s="18" t="s">
        <v>29</v>
      </c>
      <c r="D5" s="19" t="s">
        <v>31</v>
      </c>
      <c r="E5" s="20" t="s">
        <v>30</v>
      </c>
      <c r="F5" s="19" t="s">
        <v>45</v>
      </c>
      <c r="G5" s="18" t="s">
        <v>22</v>
      </c>
      <c r="H5" s="19" t="s">
        <v>23</v>
      </c>
      <c r="I5" s="19" t="s">
        <v>24</v>
      </c>
      <c r="J5" s="19" t="s">
        <v>33</v>
      </c>
      <c r="K5" s="19" t="s">
        <v>32</v>
      </c>
      <c r="L5" s="19" t="s">
        <v>35</v>
      </c>
      <c r="M5" s="20" t="s">
        <v>26</v>
      </c>
    </row>
    <row r="6" spans="1:13">
      <c r="A6" s="9" t="s">
        <v>9</v>
      </c>
      <c r="B6" s="10" t="s">
        <v>1</v>
      </c>
      <c r="C6" s="53">
        <v>0</v>
      </c>
      <c r="D6" s="27">
        <v>0</v>
      </c>
      <c r="E6" s="54">
        <v>0</v>
      </c>
      <c r="F6" s="28">
        <f>SUM(C6:E6)</f>
        <v>0</v>
      </c>
      <c r="G6" s="11">
        <v>672</v>
      </c>
      <c r="H6" s="12">
        <v>10.5</v>
      </c>
      <c r="I6" s="13">
        <v>6.0000000000000001E-3</v>
      </c>
      <c r="J6" s="12">
        <v>3</v>
      </c>
      <c r="K6" s="12">
        <v>3</v>
      </c>
      <c r="L6" s="21">
        <v>500</v>
      </c>
      <c r="M6" s="22">
        <v>100</v>
      </c>
    </row>
    <row r="7" spans="1:13">
      <c r="A7" s="11" t="s">
        <v>15</v>
      </c>
      <c r="B7" s="12" t="s">
        <v>2</v>
      </c>
      <c r="C7" s="55">
        <v>0</v>
      </c>
      <c r="D7" s="26">
        <v>174.03784254023003</v>
      </c>
      <c r="E7" s="56">
        <v>113.96215745976929</v>
      </c>
      <c r="F7" s="29">
        <f t="shared" ref="F7:F16" si="0">SUM(C7:E7)</f>
        <v>287.99999999999932</v>
      </c>
      <c r="G7" s="11">
        <v>400</v>
      </c>
      <c r="H7" s="12">
        <v>6.5</v>
      </c>
      <c r="I7" s="13">
        <v>1.4E-2</v>
      </c>
      <c r="J7" s="12">
        <v>7</v>
      </c>
      <c r="K7" s="12">
        <v>1</v>
      </c>
      <c r="L7" s="21">
        <v>310</v>
      </c>
      <c r="M7" s="22">
        <v>150</v>
      </c>
    </row>
    <row r="8" spans="1:13">
      <c r="A8" s="11" t="s">
        <v>0</v>
      </c>
      <c r="B8" s="12" t="s">
        <v>18</v>
      </c>
      <c r="C8" s="55">
        <v>240</v>
      </c>
      <c r="D8" s="26">
        <v>240.00000000000011</v>
      </c>
      <c r="E8" s="56">
        <v>280.00000000000006</v>
      </c>
      <c r="F8" s="29">
        <f t="shared" si="0"/>
        <v>760.00000000000023</v>
      </c>
      <c r="G8" s="11">
        <v>1200</v>
      </c>
      <c r="H8" s="12">
        <v>12</v>
      </c>
      <c r="I8" s="13">
        <v>9.4999999999999998E-3</v>
      </c>
      <c r="J8" s="12">
        <v>3</v>
      </c>
      <c r="K8" s="12">
        <v>3</v>
      </c>
      <c r="L8" s="21">
        <v>750</v>
      </c>
      <c r="M8" s="22">
        <v>0</v>
      </c>
    </row>
    <row r="9" spans="1:13">
      <c r="A9" s="11" t="s">
        <v>9</v>
      </c>
      <c r="B9" s="12" t="s">
        <v>21</v>
      </c>
      <c r="C9" s="55">
        <v>0</v>
      </c>
      <c r="D9" s="26">
        <v>0</v>
      </c>
      <c r="E9" s="56">
        <v>0</v>
      </c>
      <c r="F9" s="29">
        <f t="shared" si="0"/>
        <v>0</v>
      </c>
      <c r="G9" s="11">
        <v>168</v>
      </c>
      <c r="H9" s="12">
        <v>11</v>
      </c>
      <c r="I9" s="13">
        <v>0.01</v>
      </c>
      <c r="J9" s="12">
        <v>3</v>
      </c>
      <c r="K9" s="12">
        <v>5</v>
      </c>
      <c r="L9" s="21">
        <v>600</v>
      </c>
      <c r="M9" s="22">
        <v>60</v>
      </c>
    </row>
    <row r="10" spans="1:13">
      <c r="A10" s="11" t="s">
        <v>13</v>
      </c>
      <c r="B10" s="12" t="s">
        <v>20</v>
      </c>
      <c r="C10" s="55">
        <v>0</v>
      </c>
      <c r="D10" s="26">
        <v>0</v>
      </c>
      <c r="E10" s="56">
        <v>0</v>
      </c>
      <c r="F10" s="29">
        <f t="shared" si="0"/>
        <v>0</v>
      </c>
      <c r="G10" s="11">
        <v>84</v>
      </c>
      <c r="H10" s="12">
        <v>12</v>
      </c>
      <c r="I10" s="13">
        <v>7.0000000000000001E-3</v>
      </c>
      <c r="J10" s="12">
        <v>1</v>
      </c>
      <c r="K10" s="12">
        <v>5</v>
      </c>
      <c r="L10" s="21">
        <v>600</v>
      </c>
      <c r="M10" s="22">
        <v>75</v>
      </c>
    </row>
    <row r="11" spans="1:13">
      <c r="A11" s="11" t="s">
        <v>14</v>
      </c>
      <c r="B11" s="12" t="s">
        <v>19</v>
      </c>
      <c r="C11" s="55">
        <v>0</v>
      </c>
      <c r="D11" s="26">
        <v>0</v>
      </c>
      <c r="E11" s="56">
        <v>0</v>
      </c>
      <c r="F11" s="29">
        <f t="shared" si="0"/>
        <v>0</v>
      </c>
      <c r="G11" s="11">
        <v>210</v>
      </c>
      <c r="H11" s="12">
        <v>10</v>
      </c>
      <c r="I11" s="13">
        <v>7.0000000000000001E-3</v>
      </c>
      <c r="J11" s="12">
        <v>1</v>
      </c>
      <c r="K11" s="12">
        <v>5</v>
      </c>
      <c r="L11" s="21">
        <v>625</v>
      </c>
      <c r="M11" s="22">
        <v>50</v>
      </c>
    </row>
    <row r="12" spans="1:13">
      <c r="A12" s="11" t="s">
        <v>17</v>
      </c>
      <c r="B12" s="12" t="s">
        <v>3</v>
      </c>
      <c r="C12" s="55">
        <v>0</v>
      </c>
      <c r="D12" s="26">
        <v>0</v>
      </c>
      <c r="E12" s="56">
        <v>0</v>
      </c>
      <c r="F12" s="29">
        <f t="shared" si="0"/>
        <v>0</v>
      </c>
      <c r="G12" s="11">
        <v>588</v>
      </c>
      <c r="H12" s="12">
        <v>9</v>
      </c>
      <c r="I12" s="13">
        <v>1.35E-2</v>
      </c>
      <c r="J12" s="12">
        <v>7</v>
      </c>
      <c r="K12" s="12">
        <v>3</v>
      </c>
      <c r="L12" s="21">
        <v>440</v>
      </c>
      <c r="M12" s="22">
        <v>120</v>
      </c>
    </row>
    <row r="13" spans="1:13">
      <c r="A13" s="11" t="s">
        <v>11</v>
      </c>
      <c r="B13" s="12" t="s">
        <v>5</v>
      </c>
      <c r="C13" s="55">
        <v>86.296650717693083</v>
      </c>
      <c r="D13" s="26">
        <v>75.703349282306931</v>
      </c>
      <c r="E13" s="56">
        <v>0</v>
      </c>
      <c r="F13" s="29">
        <f t="shared" si="0"/>
        <v>162</v>
      </c>
      <c r="G13" s="11">
        <v>168</v>
      </c>
      <c r="H13" s="12">
        <v>15</v>
      </c>
      <c r="I13" s="13">
        <v>1.0999999999999999E-2</v>
      </c>
      <c r="J13" s="12">
        <v>4</v>
      </c>
      <c r="K13" s="12">
        <v>8</v>
      </c>
      <c r="L13" s="21">
        <v>600</v>
      </c>
      <c r="M13" s="22">
        <v>110</v>
      </c>
    </row>
    <row r="14" spans="1:13">
      <c r="A14" s="11" t="s">
        <v>16</v>
      </c>
      <c r="B14" s="12" t="s">
        <v>4</v>
      </c>
      <c r="C14" s="55">
        <v>215.65550239232127</v>
      </c>
      <c r="D14" s="26">
        <v>0</v>
      </c>
      <c r="E14" s="56">
        <v>84.344497607679145</v>
      </c>
      <c r="F14" s="29">
        <f t="shared" si="0"/>
        <v>300.0000000000004</v>
      </c>
      <c r="G14" s="11">
        <v>300</v>
      </c>
      <c r="H14" s="12">
        <v>8</v>
      </c>
      <c r="I14" s="13">
        <v>1.2999999999999999E-2</v>
      </c>
      <c r="J14" s="12">
        <v>8</v>
      </c>
      <c r="K14" s="12">
        <v>3</v>
      </c>
      <c r="L14" s="21">
        <v>300</v>
      </c>
      <c r="M14" s="22">
        <v>90</v>
      </c>
    </row>
    <row r="15" spans="1:13">
      <c r="A15" s="11" t="s">
        <v>12</v>
      </c>
      <c r="B15" s="12" t="s">
        <v>6</v>
      </c>
      <c r="C15" s="55">
        <v>58.04784688998506</v>
      </c>
      <c r="D15" s="26">
        <v>36.103740756860731</v>
      </c>
      <c r="E15" s="56">
        <v>115.8484123531542</v>
      </c>
      <c r="F15" s="29">
        <f t="shared" si="0"/>
        <v>210</v>
      </c>
      <c r="G15" s="11">
        <v>210</v>
      </c>
      <c r="H15" s="12">
        <v>13</v>
      </c>
      <c r="I15" s="13">
        <v>1.2999999999999999E-2</v>
      </c>
      <c r="J15" s="12">
        <v>3</v>
      </c>
      <c r="K15" s="12">
        <v>5</v>
      </c>
      <c r="L15" s="21">
        <v>460</v>
      </c>
      <c r="M15" s="22">
        <v>130</v>
      </c>
    </row>
    <row r="16" spans="1:13">
      <c r="A16" s="14" t="s">
        <v>10</v>
      </c>
      <c r="B16" s="15" t="s">
        <v>7</v>
      </c>
      <c r="C16" s="57">
        <v>0</v>
      </c>
      <c r="D16" s="30">
        <v>74.155067420602691</v>
      </c>
      <c r="E16" s="58">
        <v>105.84493257939738</v>
      </c>
      <c r="F16" s="31">
        <f t="shared" si="0"/>
        <v>180.00000000000006</v>
      </c>
      <c r="G16" s="14">
        <v>180</v>
      </c>
      <c r="H16" s="15">
        <v>14</v>
      </c>
      <c r="I16" s="16">
        <v>5.0000000000000001E-3</v>
      </c>
      <c r="J16" s="15">
        <v>3</v>
      </c>
      <c r="K16" s="15">
        <v>9</v>
      </c>
      <c r="L16" s="23">
        <v>505</v>
      </c>
      <c r="M16" s="24">
        <v>115</v>
      </c>
    </row>
    <row r="17" spans="1:9">
      <c r="A17" s="11" t="s">
        <v>46</v>
      </c>
      <c r="B17" s="12" t="s">
        <v>25</v>
      </c>
      <c r="C17" s="33">
        <f>SUMPRODUCT(C6:C16, $L$6:$L$16)</f>
        <v>323176.65071770537</v>
      </c>
      <c r="D17" s="34">
        <f t="shared" ref="D17:E17" si="1">SUMPRODUCT(D6:D16, $L$6:$L$16)</f>
        <v>333429.77055241587</v>
      </c>
      <c r="E17" s="35">
        <f t="shared" si="1"/>
        <v>377373.57872987888</v>
      </c>
      <c r="F17" s="32"/>
    </row>
    <row r="18" spans="1:9">
      <c r="B18" s="12" t="s">
        <v>26</v>
      </c>
      <c r="C18" s="36">
        <f>SUMPRODUCT(C6:C16, $M$6:$M$16)</f>
        <v>36447.846889953209</v>
      </c>
      <c r="D18" s="37">
        <f t="shared" ref="D18:E18" si="2">SUMPRODUCT(D6:D16, $M$6:$M$16)</f>
        <v>47654.363853849471</v>
      </c>
      <c r="E18" s="38">
        <f t="shared" si="2"/>
        <v>51917.789256197262</v>
      </c>
      <c r="F18" s="32"/>
    </row>
    <row r="20" spans="1:9">
      <c r="A20" s="12" t="s">
        <v>38</v>
      </c>
      <c r="C20" s="39">
        <f>SUM(C6:C16)</f>
        <v>599.99999999999943</v>
      </c>
      <c r="D20" s="40">
        <f t="shared" ref="D20:E20" si="3">SUM(D6:D16)</f>
        <v>600.00000000000045</v>
      </c>
      <c r="E20" s="41">
        <f t="shared" si="3"/>
        <v>700</v>
      </c>
    </row>
    <row r="21" spans="1:9">
      <c r="A21" s="12" t="s">
        <v>39</v>
      </c>
      <c r="C21" s="3">
        <v>600</v>
      </c>
      <c r="D21" s="2">
        <v>600</v>
      </c>
      <c r="E21" s="4">
        <v>700</v>
      </c>
    </row>
    <row r="23" spans="1:9">
      <c r="A23" t="s">
        <v>42</v>
      </c>
      <c r="C23" s="39">
        <f>C8</f>
        <v>240</v>
      </c>
      <c r="D23" s="40">
        <f t="shared" ref="D23:E23" si="4">D8</f>
        <v>240.00000000000011</v>
      </c>
      <c r="E23" s="41">
        <f t="shared" si="4"/>
        <v>280.00000000000006</v>
      </c>
    </row>
    <row r="24" spans="1:9">
      <c r="A24" t="s">
        <v>43</v>
      </c>
      <c r="C24" s="3">
        <f>0.4*C21</f>
        <v>240</v>
      </c>
      <c r="D24" s="2">
        <f>0.4*D21</f>
        <v>240</v>
      </c>
      <c r="E24" s="4">
        <f>0.4*E21</f>
        <v>280</v>
      </c>
    </row>
    <row r="26" spans="1:9">
      <c r="A26" s="45" t="s">
        <v>49</v>
      </c>
      <c r="B26" s="8" t="s">
        <v>40</v>
      </c>
      <c r="C26" s="46"/>
      <c r="D26" s="46"/>
      <c r="E26" s="46"/>
      <c r="F26" s="61" t="s">
        <v>41</v>
      </c>
      <c r="G26" s="60" t="s">
        <v>44</v>
      </c>
      <c r="H26" s="46" t="s">
        <v>40</v>
      </c>
      <c r="I26" s="47" t="s">
        <v>41</v>
      </c>
    </row>
    <row r="27" spans="1:9">
      <c r="A27" s="7" t="s">
        <v>34</v>
      </c>
      <c r="B27" s="48">
        <f>H27-G27*(I27-H27)</f>
        <v>11.090526315789464</v>
      </c>
      <c r="C27" s="5">
        <f>SUMPRODUCT(C$6:C$16, $H$6:$H$16)/C$21</f>
        <v>11.090526315789619</v>
      </c>
      <c r="D27" s="5">
        <f t="shared" ref="D27:E27" si="5">SUMPRODUCT(D$6:D$16, $H$6:$H$16)/D$21</f>
        <v>11.090526315789544</v>
      </c>
      <c r="E27" s="5">
        <f t="shared" si="5"/>
        <v>11.090526315789289</v>
      </c>
      <c r="F27" s="48">
        <f>I27+G27*(I27-H27)</f>
        <v>12.909473684210536</v>
      </c>
      <c r="G27" s="63">
        <v>0.40947368421053487</v>
      </c>
      <c r="H27" s="42">
        <v>11.5</v>
      </c>
      <c r="I27" s="48">
        <v>12.5</v>
      </c>
    </row>
    <row r="28" spans="1:9">
      <c r="A28" s="1" t="s">
        <v>8</v>
      </c>
      <c r="B28" s="49">
        <f t="shared" ref="B28:B30" si="6">H28-G28*(I28-H28)</f>
        <v>6.1876555023924534E-3</v>
      </c>
      <c r="C28" s="52">
        <f>SUMPRODUCT(C$6:C$16, $I$6:$I$16)/C$21</f>
        <v>1.1312344497607678E-2</v>
      </c>
      <c r="D28" s="52">
        <f t="shared" ref="D28:E28" si="7">SUMPRODUCT(D$6:D$16, $I$6:$I$16)/D$21</f>
        <v>1.0648984341018002E-2</v>
      </c>
      <c r="E28" s="52">
        <f t="shared" si="7"/>
        <v>1.0553146709749417E-2</v>
      </c>
      <c r="F28" s="49">
        <f>I28+G28*(I28-H28)</f>
        <v>1.1312344497607547E-2</v>
      </c>
      <c r="G28" s="63">
        <v>0.52493779904301852</v>
      </c>
      <c r="H28" s="59">
        <v>7.4999999999999997E-3</v>
      </c>
      <c r="I28" s="51">
        <v>0.01</v>
      </c>
    </row>
    <row r="29" spans="1:9">
      <c r="A29" s="1" t="s">
        <v>47</v>
      </c>
      <c r="B29" s="49">
        <f t="shared" si="6"/>
        <v>-0.94095693779880407</v>
      </c>
      <c r="C29" s="17">
        <f>SUMPRODUCT(C$6:C$16, $J$6:$J$16)/C$21</f>
        <v>4.9409569377988287</v>
      </c>
      <c r="D29" s="17">
        <f t="shared" ref="D29:E29" si="8">SUMPRODUCT(D$6:D$16, $J$6:$J$16)/D$21</f>
        <v>4.2864245324053805</v>
      </c>
      <c r="E29" s="17">
        <f t="shared" si="8"/>
        <v>4.2536730255392472</v>
      </c>
      <c r="F29" s="49">
        <f>I29+G29*(I29-H29)</f>
        <v>4.9409569377988038</v>
      </c>
      <c r="G29" s="63">
        <v>0.23523923444970102</v>
      </c>
      <c r="H29" s="43">
        <v>0</v>
      </c>
      <c r="I29" s="49">
        <v>4</v>
      </c>
    </row>
    <row r="30" spans="1:9">
      <c r="A30" s="3" t="s">
        <v>48</v>
      </c>
      <c r="B30" s="50">
        <f t="shared" si="6"/>
        <v>3.9126315789473152</v>
      </c>
      <c r="C30" s="6">
        <f>SUMPRODUCT(C$6:C$16, $K$6:$K$16)/C$21</f>
        <v>3.9126315789473893</v>
      </c>
      <c r="D30" s="6">
        <f t="shared" ref="D30:E30" si="9">SUMPRODUCT(D$6:D$16, $K$6:$K$16)/D$21</f>
        <v>3.912631578947356</v>
      </c>
      <c r="E30" s="6">
        <f t="shared" si="9"/>
        <v>3.912631578947364</v>
      </c>
      <c r="F30" s="50">
        <f>I30+G30*(I30-H30)</f>
        <v>6.0873684210526848</v>
      </c>
      <c r="G30" s="64">
        <v>0.58736842105268483</v>
      </c>
      <c r="H30" s="44">
        <v>4.5</v>
      </c>
      <c r="I30" s="50">
        <v>5.5</v>
      </c>
    </row>
  </sheetData>
  <conditionalFormatting sqref="C6:E16">
    <cfRule type="colorScale" priority="2">
      <colorScale>
        <cfvo type="min"/>
        <cfvo type="max"/>
        <color rgb="FFFCFCFF"/>
        <color rgb="FF63BE7B"/>
      </colorScale>
    </cfRule>
  </conditionalFormatting>
  <conditionalFormatting sqref="G27:G3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E27" sqref="E27"/>
    </sheetView>
  </sheetViews>
  <sheetFormatPr baseColWidth="10" defaultRowHeight="15" x14ac:dyDescent="0"/>
  <cols>
    <col min="1" max="1" width="17.6640625" customWidth="1"/>
    <col min="3" max="5" width="15" customWidth="1"/>
  </cols>
  <sheetData>
    <row r="1" spans="1:13">
      <c r="A1" t="s">
        <v>37</v>
      </c>
    </row>
    <row r="2" spans="1:13">
      <c r="A2" s="25">
        <f>SUM(C17:E18)</f>
        <v>1243657.6923076925</v>
      </c>
    </row>
    <row r="4" spans="1:13">
      <c r="A4" t="s">
        <v>36</v>
      </c>
    </row>
    <row r="5" spans="1:13" ht="60">
      <c r="A5" s="18" t="s">
        <v>27</v>
      </c>
      <c r="B5" s="19" t="s">
        <v>28</v>
      </c>
      <c r="C5" s="18" t="s">
        <v>29</v>
      </c>
      <c r="D5" s="19" t="s">
        <v>31</v>
      </c>
      <c r="E5" s="20" t="s">
        <v>30</v>
      </c>
      <c r="F5" s="19" t="s">
        <v>45</v>
      </c>
      <c r="G5" s="18" t="s">
        <v>22</v>
      </c>
      <c r="H5" s="19" t="s">
        <v>23</v>
      </c>
      <c r="I5" s="19" t="s">
        <v>24</v>
      </c>
      <c r="J5" s="19" t="s">
        <v>33</v>
      </c>
      <c r="K5" s="19" t="s">
        <v>32</v>
      </c>
      <c r="L5" s="19" t="s">
        <v>35</v>
      </c>
      <c r="M5" s="20" t="s">
        <v>26</v>
      </c>
    </row>
    <row r="6" spans="1:13">
      <c r="A6" s="9" t="s">
        <v>9</v>
      </c>
      <c r="B6" s="10" t="s">
        <v>1</v>
      </c>
      <c r="C6" s="53">
        <v>5.1534514874453835E-15</v>
      </c>
      <c r="D6" s="27">
        <v>0</v>
      </c>
      <c r="E6" s="54">
        <v>0</v>
      </c>
      <c r="F6" s="28">
        <f>SUM(C6:E6)</f>
        <v>5.1534514874453835E-15</v>
      </c>
      <c r="G6" s="11">
        <v>672</v>
      </c>
      <c r="H6" s="12">
        <v>10.5</v>
      </c>
      <c r="I6" s="13">
        <v>6.0000000000000001E-3</v>
      </c>
      <c r="J6" s="12">
        <v>3</v>
      </c>
      <c r="K6" s="12">
        <v>3</v>
      </c>
      <c r="L6" s="21">
        <v>500</v>
      </c>
      <c r="M6" s="22">
        <v>100</v>
      </c>
    </row>
    <row r="7" spans="1:13">
      <c r="A7" s="11" t="s">
        <v>15</v>
      </c>
      <c r="B7" s="12" t="s">
        <v>2</v>
      </c>
      <c r="C7" s="55">
        <v>5.9113595421605982E-14</v>
      </c>
      <c r="D7" s="26">
        <v>0</v>
      </c>
      <c r="E7" s="56">
        <v>0</v>
      </c>
      <c r="F7" s="29">
        <f t="shared" ref="F7:F16" si="0">SUM(C7:E7)</f>
        <v>5.9113595421605982E-14</v>
      </c>
      <c r="G7" s="11">
        <v>400</v>
      </c>
      <c r="H7" s="12">
        <v>6.5</v>
      </c>
      <c r="I7" s="13">
        <v>1.4E-2</v>
      </c>
      <c r="J7" s="12">
        <v>7</v>
      </c>
      <c r="K7" s="12">
        <v>1</v>
      </c>
      <c r="L7" s="21">
        <v>310</v>
      </c>
      <c r="M7" s="22">
        <v>150</v>
      </c>
    </row>
    <row r="8" spans="1:13">
      <c r="A8" s="11" t="s">
        <v>0</v>
      </c>
      <c r="B8" s="12" t="s">
        <v>18</v>
      </c>
      <c r="C8" s="55">
        <v>259.74358974358535</v>
      </c>
      <c r="D8" s="26">
        <v>253.30769230769533</v>
      </c>
      <c r="E8" s="56">
        <v>280</v>
      </c>
      <c r="F8" s="29">
        <f t="shared" si="0"/>
        <v>793.05128205128062</v>
      </c>
      <c r="G8" s="11">
        <v>1200</v>
      </c>
      <c r="H8" s="12">
        <v>12</v>
      </c>
      <c r="I8" s="13">
        <v>9.4999999999999998E-3</v>
      </c>
      <c r="J8" s="12">
        <v>3</v>
      </c>
      <c r="K8" s="12">
        <v>3</v>
      </c>
      <c r="L8" s="21">
        <v>750</v>
      </c>
      <c r="M8" s="22">
        <v>0</v>
      </c>
    </row>
    <row r="9" spans="1:13">
      <c r="A9" s="11" t="s">
        <v>9</v>
      </c>
      <c r="B9" s="12" t="s">
        <v>21</v>
      </c>
      <c r="C9" s="55">
        <v>1.7140405835410756E-12</v>
      </c>
      <c r="D9" s="26">
        <v>0</v>
      </c>
      <c r="E9" s="56">
        <v>0</v>
      </c>
      <c r="F9" s="29">
        <f t="shared" si="0"/>
        <v>1.7140405835410756E-12</v>
      </c>
      <c r="G9" s="11">
        <v>168</v>
      </c>
      <c r="H9" s="12">
        <v>11</v>
      </c>
      <c r="I9" s="13">
        <v>0.01</v>
      </c>
      <c r="J9" s="12">
        <v>3</v>
      </c>
      <c r="K9" s="12">
        <v>5</v>
      </c>
      <c r="L9" s="21">
        <v>600</v>
      </c>
      <c r="M9" s="22">
        <v>60</v>
      </c>
    </row>
    <row r="10" spans="1:13">
      <c r="A10" s="11" t="s">
        <v>13</v>
      </c>
      <c r="B10" s="12" t="s">
        <v>20</v>
      </c>
      <c r="C10" s="55">
        <v>0</v>
      </c>
      <c r="D10" s="26">
        <v>84.000000000000341</v>
      </c>
      <c r="E10" s="56">
        <v>0</v>
      </c>
      <c r="F10" s="29">
        <f t="shared" si="0"/>
        <v>84.000000000000341</v>
      </c>
      <c r="G10" s="11">
        <v>84</v>
      </c>
      <c r="H10" s="12">
        <v>12</v>
      </c>
      <c r="I10" s="13">
        <v>7.0000000000000001E-3</v>
      </c>
      <c r="J10" s="12">
        <v>1</v>
      </c>
      <c r="K10" s="12">
        <v>5</v>
      </c>
      <c r="L10" s="21">
        <v>600</v>
      </c>
      <c r="M10" s="22">
        <v>75</v>
      </c>
    </row>
    <row r="11" spans="1:13">
      <c r="A11" s="11" t="s">
        <v>14</v>
      </c>
      <c r="B11" s="12" t="s">
        <v>19</v>
      </c>
      <c r="C11" s="55">
        <v>75.384615384620631</v>
      </c>
      <c r="D11" s="26">
        <v>0</v>
      </c>
      <c r="E11" s="56">
        <v>134.61538461537987</v>
      </c>
      <c r="F11" s="29">
        <f t="shared" si="0"/>
        <v>210.00000000000051</v>
      </c>
      <c r="G11" s="11">
        <v>210</v>
      </c>
      <c r="H11" s="12">
        <v>10</v>
      </c>
      <c r="I11" s="13">
        <v>7.0000000000000001E-3</v>
      </c>
      <c r="J11" s="12">
        <v>1</v>
      </c>
      <c r="K11" s="12">
        <v>5</v>
      </c>
      <c r="L11" s="21">
        <v>625</v>
      </c>
      <c r="M11" s="22">
        <v>50</v>
      </c>
    </row>
    <row r="12" spans="1:13">
      <c r="A12" s="11" t="s">
        <v>17</v>
      </c>
      <c r="B12" s="12" t="s">
        <v>3</v>
      </c>
      <c r="C12" s="55">
        <v>1.4345529892202915E-14</v>
      </c>
      <c r="D12" s="26">
        <v>0</v>
      </c>
      <c r="E12" s="56">
        <v>0</v>
      </c>
      <c r="F12" s="29">
        <f t="shared" si="0"/>
        <v>1.4345529892202915E-14</v>
      </c>
      <c r="G12" s="11">
        <v>588</v>
      </c>
      <c r="H12" s="12">
        <v>9</v>
      </c>
      <c r="I12" s="13">
        <v>1.35E-2</v>
      </c>
      <c r="J12" s="12">
        <v>7</v>
      </c>
      <c r="K12" s="12">
        <v>3</v>
      </c>
      <c r="L12" s="21">
        <v>440</v>
      </c>
      <c r="M12" s="22">
        <v>120</v>
      </c>
    </row>
    <row r="13" spans="1:13">
      <c r="A13" s="11" t="s">
        <v>11</v>
      </c>
      <c r="B13" s="12" t="s">
        <v>5</v>
      </c>
      <c r="C13" s="55">
        <v>1.8073043062116767E-13</v>
      </c>
      <c r="D13" s="26">
        <v>0</v>
      </c>
      <c r="E13" s="56">
        <v>156.15384615384318</v>
      </c>
      <c r="F13" s="29">
        <f t="shared" si="0"/>
        <v>156.15384615384335</v>
      </c>
      <c r="G13" s="11">
        <v>168</v>
      </c>
      <c r="H13" s="12">
        <v>15</v>
      </c>
      <c r="I13" s="13">
        <v>1.0999999999999999E-2</v>
      </c>
      <c r="J13" s="12">
        <v>4</v>
      </c>
      <c r="K13" s="12">
        <v>8</v>
      </c>
      <c r="L13" s="21">
        <v>600</v>
      </c>
      <c r="M13" s="22">
        <v>110</v>
      </c>
    </row>
    <row r="14" spans="1:13">
      <c r="A14" s="11" t="s">
        <v>16</v>
      </c>
      <c r="B14" s="12" t="s">
        <v>4</v>
      </c>
      <c r="C14" s="55">
        <v>0</v>
      </c>
      <c r="D14" s="26">
        <v>137.56410256410138</v>
      </c>
      <c r="E14" s="56">
        <v>129.23076923077352</v>
      </c>
      <c r="F14" s="29">
        <f t="shared" si="0"/>
        <v>266.79487179487489</v>
      </c>
      <c r="G14" s="11">
        <v>300</v>
      </c>
      <c r="H14" s="12">
        <v>8</v>
      </c>
      <c r="I14" s="13">
        <v>1.2999999999999999E-2</v>
      </c>
      <c r="J14" s="12">
        <v>8</v>
      </c>
      <c r="K14" s="12">
        <v>3</v>
      </c>
      <c r="L14" s="21">
        <v>300</v>
      </c>
      <c r="M14" s="22">
        <v>90</v>
      </c>
    </row>
    <row r="15" spans="1:13">
      <c r="A15" s="11" t="s">
        <v>12</v>
      </c>
      <c r="B15" s="12" t="s">
        <v>6</v>
      </c>
      <c r="C15" s="55">
        <v>209.99999999999989</v>
      </c>
      <c r="D15" s="26">
        <v>1.4210854715202004E-14</v>
      </c>
      <c r="E15" s="56">
        <v>0</v>
      </c>
      <c r="F15" s="29">
        <f t="shared" si="0"/>
        <v>209.99999999999989</v>
      </c>
      <c r="G15" s="11">
        <v>210</v>
      </c>
      <c r="H15" s="12">
        <v>13</v>
      </c>
      <c r="I15" s="13">
        <v>1.2999999999999999E-2</v>
      </c>
      <c r="J15" s="12">
        <v>3</v>
      </c>
      <c r="K15" s="12">
        <v>5</v>
      </c>
      <c r="L15" s="21">
        <v>460</v>
      </c>
      <c r="M15" s="22">
        <v>130</v>
      </c>
    </row>
    <row r="16" spans="1:13">
      <c r="A16" s="14" t="s">
        <v>10</v>
      </c>
      <c r="B16" s="15" t="s">
        <v>7</v>
      </c>
      <c r="C16" s="57">
        <v>54.871794871792744</v>
      </c>
      <c r="D16" s="30">
        <v>125.12820512820367</v>
      </c>
      <c r="E16" s="58">
        <v>4.0977887567513542E-12</v>
      </c>
      <c r="F16" s="31">
        <f t="shared" si="0"/>
        <v>180.00000000000051</v>
      </c>
      <c r="G16" s="14">
        <v>180</v>
      </c>
      <c r="H16" s="15">
        <v>14</v>
      </c>
      <c r="I16" s="16">
        <v>5.0000000000000001E-3</v>
      </c>
      <c r="J16" s="15">
        <v>3</v>
      </c>
      <c r="K16" s="15">
        <v>9</v>
      </c>
      <c r="L16" s="23">
        <v>505</v>
      </c>
      <c r="M16" s="24">
        <v>115</v>
      </c>
    </row>
    <row r="17" spans="1:6">
      <c r="A17" s="11" t="s">
        <v>46</v>
      </c>
      <c r="B17" s="12" t="s">
        <v>25</v>
      </c>
      <c r="C17" s="33">
        <f>SUMPRODUCT(C6:C16, $L$6:$L$16)</f>
        <v>366233.33333333337</v>
      </c>
      <c r="D17" s="34">
        <f t="shared" ref="D17:E17" si="1">SUMPRODUCT(D6:D16, $L$6:$L$16)</f>
        <v>344839.74358974496</v>
      </c>
      <c r="E17" s="35">
        <f t="shared" si="1"/>
        <v>426596.15384615248</v>
      </c>
      <c r="F17" s="32"/>
    </row>
    <row r="18" spans="1:6">
      <c r="B18" s="12" t="s">
        <v>26</v>
      </c>
      <c r="C18" s="36">
        <f>SUMPRODUCT(C6:C16, $M$6:$M$16)</f>
        <v>37379.487179487318</v>
      </c>
      <c r="D18" s="37">
        <f t="shared" ref="D18:E18" si="2">SUMPRODUCT(D6:D16, $M$6:$M$16)</f>
        <v>33070.512820512573</v>
      </c>
      <c r="E18" s="38">
        <f t="shared" si="2"/>
        <v>35538.46153846183</v>
      </c>
      <c r="F18" s="32"/>
    </row>
    <row r="20" spans="1:6">
      <c r="A20" s="12" t="s">
        <v>38</v>
      </c>
      <c r="C20" s="39">
        <f>SUM(C6:C16)</f>
        <v>600.00000000000057</v>
      </c>
      <c r="D20" s="40">
        <f t="shared" ref="D20:E20" si="3">SUM(D6:D16)</f>
        <v>600.0000000000008</v>
      </c>
      <c r="E20" s="41">
        <f t="shared" si="3"/>
        <v>700.00000000000057</v>
      </c>
    </row>
    <row r="21" spans="1:6">
      <c r="A21" s="12" t="s">
        <v>39</v>
      </c>
      <c r="C21" s="3">
        <v>600</v>
      </c>
      <c r="D21" s="2">
        <v>600</v>
      </c>
      <c r="E21" s="4">
        <v>700</v>
      </c>
    </row>
    <row r="23" spans="1:6">
      <c r="A23" t="s">
        <v>42</v>
      </c>
      <c r="C23" s="39">
        <f>C8</f>
        <v>259.74358974358535</v>
      </c>
      <c r="D23" s="40">
        <f t="shared" ref="D23:E23" si="4">D8</f>
        <v>253.30769230769533</v>
      </c>
      <c r="E23" s="41">
        <f t="shared" si="4"/>
        <v>280</v>
      </c>
    </row>
    <row r="24" spans="1:6">
      <c r="A24" t="s">
        <v>43</v>
      </c>
      <c r="C24" s="3">
        <f>0.4*C21</f>
        <v>240</v>
      </c>
      <c r="D24" s="2">
        <f>0.4*D21</f>
        <v>240</v>
      </c>
      <c r="E24" s="4">
        <f>0.4*E21</f>
        <v>280</v>
      </c>
    </row>
    <row r="26" spans="1:6">
      <c r="A26" s="45" t="s">
        <v>49</v>
      </c>
      <c r="B26" s="46" t="s">
        <v>40</v>
      </c>
      <c r="C26" s="46"/>
      <c r="D26" s="46"/>
      <c r="E26" s="46"/>
      <c r="F26" s="47" t="s">
        <v>41</v>
      </c>
    </row>
    <row r="27" spans="1:6">
      <c r="A27" s="7" t="s">
        <v>34</v>
      </c>
      <c r="B27" s="48">
        <v>11.5</v>
      </c>
      <c r="C27" s="5">
        <f>SUMPRODUCT(C$6:C$16, $H$6:$H$16)/C$21</f>
        <v>12.281623931623914</v>
      </c>
      <c r="D27" s="5">
        <f t="shared" ref="D27:E27" si="5">SUMPRODUCT(D$6:D$16, $H$6:$H$16)/D$21</f>
        <v>11.500000000000016</v>
      </c>
      <c r="E27" s="5">
        <f t="shared" si="5"/>
        <v>11.546153846153844</v>
      </c>
      <c r="F27" s="48">
        <v>12.5</v>
      </c>
    </row>
    <row r="28" spans="1:6">
      <c r="A28" s="1" t="s">
        <v>8</v>
      </c>
      <c r="B28" s="51">
        <v>7.4999999999999997E-3</v>
      </c>
      <c r="C28" s="52">
        <f>SUMPRODUCT(C$6:C$16, $I$6:$I$16)/C$21</f>
        <v>9.9993589743589788E-3</v>
      </c>
      <c r="D28" s="52">
        <f t="shared" ref="D28:E28" si="6">SUMPRODUCT(D$6:D$16, $I$6:$I$16)/D$21</f>
        <v>9.0139957264957389E-3</v>
      </c>
      <c r="E28" s="52">
        <f t="shared" si="6"/>
        <v>1.0000000000000016E-2</v>
      </c>
      <c r="F28" s="51">
        <v>0.01</v>
      </c>
    </row>
    <row r="29" spans="1:6">
      <c r="A29" s="1" t="s">
        <v>47</v>
      </c>
      <c r="B29" s="49">
        <v>0</v>
      </c>
      <c r="C29" s="17">
        <f>SUMPRODUCT(C$6:C$16, $J$6:$J$16)/C$21</f>
        <v>2.748717948717935</v>
      </c>
      <c r="D29" s="17">
        <f t="shared" ref="D29:E29" si="7">SUMPRODUCT(D$6:D$16, $J$6:$J$16)/D$21</f>
        <v>3.8663675213675144</v>
      </c>
      <c r="E29" s="17">
        <f t="shared" si="7"/>
        <v>3.7615384615385046</v>
      </c>
      <c r="F29" s="49">
        <v>4</v>
      </c>
    </row>
    <row r="30" spans="1:6">
      <c r="A30" s="3" t="s">
        <v>48</v>
      </c>
      <c r="B30" s="50">
        <v>4.5</v>
      </c>
      <c r="C30" s="6">
        <f>SUMPRODUCT(C$6:C$16, $K$6:$K$16)/C$21</f>
        <v>4.5000000000000062</v>
      </c>
      <c r="D30" s="6">
        <f t="shared" ref="D30:E30" si="8">SUMPRODUCT(D$6:D$16, $K$6:$K$16)/D$21</f>
        <v>4.5312820512820409</v>
      </c>
      <c r="E30" s="6">
        <f t="shared" si="8"/>
        <v>4.5000000000000036</v>
      </c>
      <c r="F30" s="50">
        <v>5.5</v>
      </c>
    </row>
    <row r="32" spans="1:6">
      <c r="A32" t="s">
        <v>54</v>
      </c>
      <c r="F32" t="s">
        <v>57</v>
      </c>
    </row>
    <row r="33" spans="1:8">
      <c r="A33" s="18" t="s">
        <v>27</v>
      </c>
      <c r="B33" s="19" t="s">
        <v>28</v>
      </c>
      <c r="C33" s="18" t="s">
        <v>29</v>
      </c>
      <c r="D33" s="19" t="s">
        <v>31</v>
      </c>
      <c r="E33" s="20" t="s">
        <v>30</v>
      </c>
      <c r="F33" s="79" t="s">
        <v>29</v>
      </c>
      <c r="G33" s="80" t="s">
        <v>31</v>
      </c>
      <c r="H33" s="81" t="s">
        <v>30</v>
      </c>
    </row>
    <row r="34" spans="1:8">
      <c r="A34" s="9" t="s">
        <v>9</v>
      </c>
      <c r="B34" s="10" t="s">
        <v>1</v>
      </c>
      <c r="C34" s="68">
        <v>0</v>
      </c>
      <c r="D34" s="69">
        <v>0</v>
      </c>
      <c r="E34" s="69">
        <v>0</v>
      </c>
      <c r="F34" s="7">
        <f>C34*$G6</f>
        <v>0</v>
      </c>
      <c r="G34" s="8">
        <f>D34*$G6</f>
        <v>0</v>
      </c>
      <c r="H34" s="61">
        <f>E34*$G6</f>
        <v>0</v>
      </c>
    </row>
    <row r="35" spans="1:8">
      <c r="A35" s="11" t="s">
        <v>15</v>
      </c>
      <c r="B35" s="12" t="s">
        <v>2</v>
      </c>
      <c r="C35" s="71">
        <v>0</v>
      </c>
      <c r="D35" s="72">
        <v>0</v>
      </c>
      <c r="E35" s="72">
        <v>0</v>
      </c>
      <c r="F35" s="1">
        <f t="shared" ref="F35:H35" si="9">C35*$G7</f>
        <v>0</v>
      </c>
      <c r="G35" s="77">
        <f t="shared" si="9"/>
        <v>0</v>
      </c>
      <c r="H35" s="78">
        <f t="shared" si="9"/>
        <v>0</v>
      </c>
    </row>
    <row r="36" spans="1:8">
      <c r="A36" s="11" t="s">
        <v>0</v>
      </c>
      <c r="B36" s="12" t="s">
        <v>18</v>
      </c>
      <c r="C36" s="71">
        <v>1</v>
      </c>
      <c r="D36" s="72">
        <v>1</v>
      </c>
      <c r="E36" s="72">
        <v>1</v>
      </c>
      <c r="F36" s="1">
        <f t="shared" ref="F36:H36" si="10">C36*$G8</f>
        <v>1200</v>
      </c>
      <c r="G36" s="77">
        <f t="shared" si="10"/>
        <v>1200</v>
      </c>
      <c r="H36" s="78">
        <f t="shared" si="10"/>
        <v>1200</v>
      </c>
    </row>
    <row r="37" spans="1:8">
      <c r="A37" s="11" t="s">
        <v>9</v>
      </c>
      <c r="B37" s="12" t="s">
        <v>21</v>
      </c>
      <c r="C37" s="71">
        <v>0</v>
      </c>
      <c r="D37" s="72">
        <v>0</v>
      </c>
      <c r="E37" s="72">
        <v>0</v>
      </c>
      <c r="F37" s="1">
        <f t="shared" ref="F37:H37" si="11">C37*$G9</f>
        <v>0</v>
      </c>
      <c r="G37" s="77">
        <f t="shared" si="11"/>
        <v>0</v>
      </c>
      <c r="H37" s="78">
        <f t="shared" si="11"/>
        <v>0</v>
      </c>
    </row>
    <row r="38" spans="1:8">
      <c r="A38" s="11" t="s">
        <v>13</v>
      </c>
      <c r="B38" s="12" t="s">
        <v>20</v>
      </c>
      <c r="C38" s="71">
        <v>0</v>
      </c>
      <c r="D38" s="72">
        <v>1</v>
      </c>
      <c r="E38" s="72">
        <v>0</v>
      </c>
      <c r="F38" s="1">
        <f t="shared" ref="F38:H38" si="12">C38*$G10</f>
        <v>0</v>
      </c>
      <c r="G38" s="77">
        <f t="shared" si="12"/>
        <v>84</v>
      </c>
      <c r="H38" s="78">
        <f t="shared" si="12"/>
        <v>0</v>
      </c>
    </row>
    <row r="39" spans="1:8">
      <c r="A39" s="11" t="s">
        <v>14</v>
      </c>
      <c r="B39" s="12" t="s">
        <v>19</v>
      </c>
      <c r="C39" s="71">
        <v>1</v>
      </c>
      <c r="D39" s="72">
        <v>0</v>
      </c>
      <c r="E39" s="72">
        <v>1</v>
      </c>
      <c r="F39" s="1">
        <f t="shared" ref="F39:H39" si="13">C39*$G11</f>
        <v>210</v>
      </c>
      <c r="G39" s="77">
        <f t="shared" si="13"/>
        <v>0</v>
      </c>
      <c r="H39" s="78">
        <f t="shared" si="13"/>
        <v>210</v>
      </c>
    </row>
    <row r="40" spans="1:8">
      <c r="A40" s="11" t="s">
        <v>17</v>
      </c>
      <c r="B40" s="12" t="s">
        <v>3</v>
      </c>
      <c r="C40" s="71">
        <v>0</v>
      </c>
      <c r="D40" s="72">
        <v>0</v>
      </c>
      <c r="E40" s="72">
        <v>0</v>
      </c>
      <c r="F40" s="1">
        <f t="shared" ref="F40:H40" si="14">C40*$G12</f>
        <v>0</v>
      </c>
      <c r="G40" s="77">
        <f t="shared" si="14"/>
        <v>0</v>
      </c>
      <c r="H40" s="78">
        <f t="shared" si="14"/>
        <v>0</v>
      </c>
    </row>
    <row r="41" spans="1:8">
      <c r="A41" s="11" t="s">
        <v>11</v>
      </c>
      <c r="B41" s="12" t="s">
        <v>5</v>
      </c>
      <c r="C41" s="71">
        <v>0</v>
      </c>
      <c r="D41" s="72">
        <v>0</v>
      </c>
      <c r="E41" s="72">
        <v>1</v>
      </c>
      <c r="F41" s="1">
        <f t="shared" ref="F41:H41" si="15">C41*$G13</f>
        <v>0</v>
      </c>
      <c r="G41" s="77">
        <f t="shared" si="15"/>
        <v>0</v>
      </c>
      <c r="H41" s="78">
        <f t="shared" si="15"/>
        <v>168</v>
      </c>
    </row>
    <row r="42" spans="1:8">
      <c r="A42" s="11" t="s">
        <v>16</v>
      </c>
      <c r="B42" s="12" t="s">
        <v>4</v>
      </c>
      <c r="C42" s="71">
        <v>0</v>
      </c>
      <c r="D42" s="72">
        <v>1</v>
      </c>
      <c r="E42" s="72">
        <v>1</v>
      </c>
      <c r="F42" s="1">
        <f t="shared" ref="F42:H42" si="16">C42*$G14</f>
        <v>0</v>
      </c>
      <c r="G42" s="77">
        <f t="shared" si="16"/>
        <v>300</v>
      </c>
      <c r="H42" s="78">
        <f t="shared" si="16"/>
        <v>300</v>
      </c>
    </row>
    <row r="43" spans="1:8">
      <c r="A43" s="11" t="s">
        <v>12</v>
      </c>
      <c r="B43" s="12" t="s">
        <v>6</v>
      </c>
      <c r="C43" s="71">
        <v>1</v>
      </c>
      <c r="D43" s="72">
        <v>0</v>
      </c>
      <c r="E43" s="72">
        <v>0</v>
      </c>
      <c r="F43" s="1">
        <f t="shared" ref="F43:H43" si="17">C43*$G15</f>
        <v>210</v>
      </c>
      <c r="G43" s="77">
        <f t="shared" si="17"/>
        <v>0</v>
      </c>
      <c r="H43" s="78">
        <f t="shared" si="17"/>
        <v>0</v>
      </c>
    </row>
    <row r="44" spans="1:8">
      <c r="A44" s="14" t="s">
        <v>10</v>
      </c>
      <c r="B44" s="15" t="s">
        <v>7</v>
      </c>
      <c r="C44" s="74">
        <v>1</v>
      </c>
      <c r="D44" s="75">
        <v>1</v>
      </c>
      <c r="E44" s="75">
        <v>0</v>
      </c>
      <c r="F44" s="3">
        <f t="shared" ref="F44:H44" si="18">C44*$G16</f>
        <v>180</v>
      </c>
      <c r="G44" s="2">
        <f t="shared" si="18"/>
        <v>180</v>
      </c>
      <c r="H44" s="4">
        <f t="shared" si="18"/>
        <v>0</v>
      </c>
    </row>
    <row r="45" spans="1:8">
      <c r="A45" s="11" t="s">
        <v>55</v>
      </c>
      <c r="C45" s="67">
        <f>SUM(C34:C44)</f>
        <v>4</v>
      </c>
      <c r="D45" s="67">
        <f t="shared" ref="D45:E45" si="19">SUM(D34:D44)</f>
        <v>4</v>
      </c>
      <c r="E45" s="67">
        <f t="shared" si="19"/>
        <v>4</v>
      </c>
    </row>
    <row r="46" spans="1:8">
      <c r="A46" s="11" t="s">
        <v>56</v>
      </c>
      <c r="C46" s="26">
        <v>4</v>
      </c>
      <c r="D46" s="26">
        <v>4</v>
      </c>
      <c r="E46" s="26">
        <v>4</v>
      </c>
    </row>
  </sheetData>
  <conditionalFormatting sqref="C6:E16">
    <cfRule type="colorScale" priority="3">
      <colorScale>
        <cfvo type="min"/>
        <cfvo type="max"/>
        <color rgb="FFFCFCFF"/>
        <color rgb="FF63BE7B"/>
      </colorScale>
    </cfRule>
  </conditionalFormatting>
  <conditionalFormatting sqref="C34:E44">
    <cfRule type="colorScale" priority="2">
      <colorScale>
        <cfvo type="min"/>
        <cfvo type="max"/>
        <color rgb="FFFCFCFF"/>
        <color rgb="FF63BE7B"/>
      </colorScale>
    </cfRule>
  </conditionalFormatting>
  <conditionalFormatting sqref="F34:H4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43" workbookViewId="0">
      <selection activeCell="K26" sqref="K26:M36"/>
    </sheetView>
  </sheetViews>
  <sheetFormatPr baseColWidth="10" defaultRowHeight="15" x14ac:dyDescent="0"/>
  <cols>
    <col min="1" max="1" width="17.6640625" customWidth="1"/>
    <col min="3" max="5" width="15" customWidth="1"/>
  </cols>
  <sheetData>
    <row r="1" spans="1:13">
      <c r="A1" t="s">
        <v>37</v>
      </c>
    </row>
    <row r="2" spans="1:13">
      <c r="A2" s="25">
        <f>SUM(C17:E18)</f>
        <v>1239710.0606060624</v>
      </c>
    </row>
    <row r="4" spans="1:13">
      <c r="A4" t="s">
        <v>36</v>
      </c>
    </row>
    <row r="5" spans="1:13" ht="60">
      <c r="A5" s="18" t="s">
        <v>27</v>
      </c>
      <c r="B5" s="19" t="s">
        <v>28</v>
      </c>
      <c r="C5" s="18" t="s">
        <v>29</v>
      </c>
      <c r="D5" s="19" t="s">
        <v>31</v>
      </c>
      <c r="E5" s="20" t="s">
        <v>30</v>
      </c>
      <c r="F5" s="19" t="s">
        <v>45</v>
      </c>
      <c r="G5" s="18" t="s">
        <v>22</v>
      </c>
      <c r="H5" s="19" t="s">
        <v>23</v>
      </c>
      <c r="I5" s="19" t="s">
        <v>24</v>
      </c>
      <c r="J5" s="19" t="s">
        <v>33</v>
      </c>
      <c r="K5" s="19" t="s">
        <v>32</v>
      </c>
      <c r="L5" s="19" t="s">
        <v>35</v>
      </c>
      <c r="M5" s="20" t="s">
        <v>26</v>
      </c>
    </row>
    <row r="6" spans="1:13">
      <c r="A6" s="9" t="s">
        <v>9</v>
      </c>
      <c r="B6" s="10" t="s">
        <v>1</v>
      </c>
      <c r="C6" s="68">
        <v>0</v>
      </c>
      <c r="D6" s="69">
        <v>2.6651440386583768E-16</v>
      </c>
      <c r="E6" s="70">
        <v>0</v>
      </c>
      <c r="F6" s="94">
        <f>SUM(C6:E6)</f>
        <v>2.6651440386583768E-16</v>
      </c>
      <c r="G6" s="11">
        <v>672</v>
      </c>
      <c r="H6" s="12">
        <v>10.5</v>
      </c>
      <c r="I6" s="13">
        <v>6.0000000000000001E-3</v>
      </c>
      <c r="J6" s="12">
        <v>3</v>
      </c>
      <c r="K6" s="12">
        <v>3</v>
      </c>
      <c r="L6" s="21">
        <v>500</v>
      </c>
      <c r="M6" s="22">
        <v>100</v>
      </c>
    </row>
    <row r="7" spans="1:13">
      <c r="A7" s="11" t="s">
        <v>15</v>
      </c>
      <c r="B7" s="12" t="s">
        <v>2</v>
      </c>
      <c r="C7" s="71">
        <v>0</v>
      </c>
      <c r="D7" s="72">
        <v>0</v>
      </c>
      <c r="E7" s="73">
        <v>0</v>
      </c>
      <c r="F7" s="95">
        <f t="shared" ref="F7:F16" si="0">SUM(C7:E7)</f>
        <v>0</v>
      </c>
      <c r="G7" s="11">
        <v>400</v>
      </c>
      <c r="H7" s="12">
        <v>6.5</v>
      </c>
      <c r="I7" s="13">
        <v>1.4E-2</v>
      </c>
      <c r="J7" s="12">
        <v>7</v>
      </c>
      <c r="K7" s="12">
        <v>1</v>
      </c>
      <c r="L7" s="21">
        <v>310</v>
      </c>
      <c r="M7" s="22">
        <v>150</v>
      </c>
    </row>
    <row r="8" spans="1:13">
      <c r="A8" s="11" t="s">
        <v>0</v>
      </c>
      <c r="B8" s="12" t="s">
        <v>18</v>
      </c>
      <c r="C8" s="71">
        <v>240</v>
      </c>
      <c r="D8" s="72">
        <v>240.40000000000057</v>
      </c>
      <c r="E8" s="73">
        <v>279.99999999999989</v>
      </c>
      <c r="F8" s="95">
        <f t="shared" si="0"/>
        <v>760.40000000000043</v>
      </c>
      <c r="G8" s="11">
        <v>1200</v>
      </c>
      <c r="H8" s="12">
        <v>12</v>
      </c>
      <c r="I8" s="13">
        <v>9.4999999999999998E-3</v>
      </c>
      <c r="J8" s="12">
        <v>3</v>
      </c>
      <c r="K8" s="12">
        <v>3</v>
      </c>
      <c r="L8" s="21">
        <v>750</v>
      </c>
      <c r="M8" s="22">
        <v>0</v>
      </c>
    </row>
    <row r="9" spans="1:13">
      <c r="A9" s="11" t="s">
        <v>9</v>
      </c>
      <c r="B9" s="12" t="s">
        <v>21</v>
      </c>
      <c r="C9" s="71">
        <v>165.33333333336375</v>
      </c>
      <c r="D9" s="72">
        <v>0</v>
      </c>
      <c r="E9" s="73">
        <v>0</v>
      </c>
      <c r="F9" s="95">
        <f t="shared" si="0"/>
        <v>165.33333333336375</v>
      </c>
      <c r="G9" s="11">
        <v>168</v>
      </c>
      <c r="H9" s="12">
        <v>11</v>
      </c>
      <c r="I9" s="13">
        <v>0.01</v>
      </c>
      <c r="J9" s="12">
        <v>3</v>
      </c>
      <c r="K9" s="12">
        <v>5</v>
      </c>
      <c r="L9" s="21">
        <v>600</v>
      </c>
      <c r="M9" s="22">
        <v>60</v>
      </c>
    </row>
    <row r="10" spans="1:13">
      <c r="A10" s="11" t="s">
        <v>13</v>
      </c>
      <c r="B10" s="12" t="s">
        <v>20</v>
      </c>
      <c r="C10" s="71">
        <v>0</v>
      </c>
      <c r="D10" s="72">
        <v>84.000000000000142</v>
      </c>
      <c r="E10" s="73">
        <v>3.080682714259074E-13</v>
      </c>
      <c r="F10" s="95">
        <f t="shared" si="0"/>
        <v>84.000000000000455</v>
      </c>
      <c r="G10" s="11">
        <v>84</v>
      </c>
      <c r="H10" s="12">
        <v>12</v>
      </c>
      <c r="I10" s="13">
        <v>7.0000000000000001E-3</v>
      </c>
      <c r="J10" s="12">
        <v>1</v>
      </c>
      <c r="K10" s="12">
        <v>5</v>
      </c>
      <c r="L10" s="21">
        <v>600</v>
      </c>
      <c r="M10" s="22">
        <v>75</v>
      </c>
    </row>
    <row r="11" spans="1:13">
      <c r="A11" s="11" t="s">
        <v>14</v>
      </c>
      <c r="B11" s="12" t="s">
        <v>19</v>
      </c>
      <c r="C11" s="71">
        <v>8.6646204492089142E-13</v>
      </c>
      <c r="D11" s="72">
        <v>2.5058309636046064E-13</v>
      </c>
      <c r="E11" s="73">
        <v>106.06060606059526</v>
      </c>
      <c r="F11" s="95">
        <f t="shared" si="0"/>
        <v>106.06060606059638</v>
      </c>
      <c r="G11" s="11">
        <v>210</v>
      </c>
      <c r="H11" s="12">
        <v>10</v>
      </c>
      <c r="I11" s="13">
        <v>7.0000000000000001E-3</v>
      </c>
      <c r="J11" s="12">
        <v>1</v>
      </c>
      <c r="K11" s="12">
        <v>5</v>
      </c>
      <c r="L11" s="21">
        <v>625</v>
      </c>
      <c r="M11" s="22">
        <v>50</v>
      </c>
    </row>
    <row r="12" spans="1:13">
      <c r="A12" s="11" t="s">
        <v>17</v>
      </c>
      <c r="B12" s="12" t="s">
        <v>3</v>
      </c>
      <c r="C12" s="71">
        <v>0</v>
      </c>
      <c r="D12" s="72">
        <v>0</v>
      </c>
      <c r="E12" s="73">
        <v>0</v>
      </c>
      <c r="F12" s="95">
        <f t="shared" si="0"/>
        <v>0</v>
      </c>
      <c r="G12" s="11">
        <v>588</v>
      </c>
      <c r="H12" s="12">
        <v>9</v>
      </c>
      <c r="I12" s="13">
        <v>1.35E-2</v>
      </c>
      <c r="J12" s="12">
        <v>7</v>
      </c>
      <c r="K12" s="12">
        <v>3</v>
      </c>
      <c r="L12" s="21">
        <v>440</v>
      </c>
      <c r="M12" s="22">
        <v>120</v>
      </c>
    </row>
    <row r="13" spans="1:13">
      <c r="A13" s="11" t="s">
        <v>11</v>
      </c>
      <c r="B13" s="12" t="s">
        <v>5</v>
      </c>
      <c r="C13" s="71">
        <v>0</v>
      </c>
      <c r="D13" s="72">
        <v>1.799949078673535E-13</v>
      </c>
      <c r="E13" s="73">
        <v>167.57575757574921</v>
      </c>
      <c r="F13" s="95">
        <f t="shared" si="0"/>
        <v>167.57575757574938</v>
      </c>
      <c r="G13" s="11">
        <v>168</v>
      </c>
      <c r="H13" s="12">
        <v>15</v>
      </c>
      <c r="I13" s="13">
        <v>1.0999999999999999E-2</v>
      </c>
      <c r="J13" s="12">
        <v>4</v>
      </c>
      <c r="K13" s="12">
        <v>8</v>
      </c>
      <c r="L13" s="21">
        <v>600</v>
      </c>
      <c r="M13" s="22">
        <v>110</v>
      </c>
    </row>
    <row r="14" spans="1:13">
      <c r="A14" s="11" t="s">
        <v>16</v>
      </c>
      <c r="B14" s="12" t="s">
        <v>4</v>
      </c>
      <c r="C14" s="71">
        <v>1.1265391373537925E-14</v>
      </c>
      <c r="D14" s="72">
        <v>153.5999999999998</v>
      </c>
      <c r="E14" s="73">
        <v>146.36363636364462</v>
      </c>
      <c r="F14" s="95">
        <f t="shared" si="0"/>
        <v>299.96363636364441</v>
      </c>
      <c r="G14" s="11">
        <v>300</v>
      </c>
      <c r="H14" s="12">
        <v>8</v>
      </c>
      <c r="I14" s="13">
        <v>1.2999999999999999E-2</v>
      </c>
      <c r="J14" s="12">
        <v>8</v>
      </c>
      <c r="K14" s="12">
        <v>3</v>
      </c>
      <c r="L14" s="21">
        <v>300</v>
      </c>
      <c r="M14" s="22">
        <v>90</v>
      </c>
    </row>
    <row r="15" spans="1:13">
      <c r="A15" s="11" t="s">
        <v>12</v>
      </c>
      <c r="B15" s="12" t="s">
        <v>6</v>
      </c>
      <c r="C15" s="71">
        <v>136.6666666666502</v>
      </c>
      <c r="D15" s="72">
        <v>0</v>
      </c>
      <c r="E15" s="73">
        <v>0</v>
      </c>
      <c r="F15" s="95">
        <f t="shared" si="0"/>
        <v>136.6666666666502</v>
      </c>
      <c r="G15" s="11">
        <v>210</v>
      </c>
      <c r="H15" s="12">
        <v>13</v>
      </c>
      <c r="I15" s="13">
        <v>1.2999999999999999E-2</v>
      </c>
      <c r="J15" s="12">
        <v>3</v>
      </c>
      <c r="K15" s="12">
        <v>5</v>
      </c>
      <c r="L15" s="21">
        <v>460</v>
      </c>
      <c r="M15" s="22">
        <v>130</v>
      </c>
    </row>
    <row r="16" spans="1:13">
      <c r="A16" s="14" t="s">
        <v>10</v>
      </c>
      <c r="B16" s="15" t="s">
        <v>7</v>
      </c>
      <c r="C16" s="74">
        <v>57.999999999988809</v>
      </c>
      <c r="D16" s="75">
        <v>122.00000000000001</v>
      </c>
      <c r="E16" s="76">
        <v>1.1147554538923724E-11</v>
      </c>
      <c r="F16" s="96">
        <f t="shared" si="0"/>
        <v>179.99999999999997</v>
      </c>
      <c r="G16" s="14">
        <v>180</v>
      </c>
      <c r="H16" s="15">
        <v>14</v>
      </c>
      <c r="I16" s="16">
        <v>5.0000000000000001E-3</v>
      </c>
      <c r="J16" s="15">
        <v>3</v>
      </c>
      <c r="K16" s="15">
        <v>9</v>
      </c>
      <c r="L16" s="23">
        <v>505</v>
      </c>
      <c r="M16" s="24">
        <v>115</v>
      </c>
    </row>
    <row r="17" spans="1:13">
      <c r="A17" s="11" t="s">
        <v>46</v>
      </c>
      <c r="B17" s="12" t="s">
        <v>25</v>
      </c>
      <c r="C17" s="33">
        <f>SUMPRODUCT(C6:C16, $L$6:$L$16)+20*SUM(C38:C48)</f>
        <v>371356.66666667233</v>
      </c>
      <c r="D17" s="34">
        <f>SUMPRODUCT(D6:D16, $L$6:$L$16)+20*SUM(D38:D48)</f>
        <v>340070.0000000007</v>
      </c>
      <c r="E17" s="35">
        <f>SUMPRODUCT(E6:E16, $L$6:$L$16)+20*SUM(E38:E48)</f>
        <v>422863.6363636328</v>
      </c>
      <c r="F17" s="32"/>
    </row>
    <row r="18" spans="1:13">
      <c r="B18" s="12" t="s">
        <v>26</v>
      </c>
      <c r="C18" s="36">
        <f>SUMPRODUCT(C6:C16, $M$6:$M$16)</f>
        <v>34356.666666665107</v>
      </c>
      <c r="D18" s="37">
        <f t="shared" ref="D18:E18" si="1">SUMPRODUCT(D6:D16, $M$6:$M$16)</f>
        <v>34154.000000000029</v>
      </c>
      <c r="E18" s="38">
        <f t="shared" si="1"/>
        <v>36909.090909091494</v>
      </c>
      <c r="F18" s="32"/>
    </row>
    <row r="20" spans="1:13">
      <c r="A20" s="12" t="s">
        <v>38</v>
      </c>
      <c r="C20" s="39">
        <f>SUM(C6:C16)</f>
        <v>600.00000000000364</v>
      </c>
      <c r="D20" s="40">
        <f t="shared" ref="D20:E20" si="2">SUM(D6:D16)</f>
        <v>600.00000000000091</v>
      </c>
      <c r="E20" s="41">
        <f t="shared" si="2"/>
        <v>700.00000000000045</v>
      </c>
    </row>
    <row r="21" spans="1:13">
      <c r="A21" s="12" t="s">
        <v>39</v>
      </c>
      <c r="C21" s="3">
        <v>600</v>
      </c>
      <c r="D21" s="2">
        <v>600</v>
      </c>
      <c r="E21" s="4">
        <v>700</v>
      </c>
    </row>
    <row r="23" spans="1:13">
      <c r="A23" t="s">
        <v>42</v>
      </c>
      <c r="C23" s="39">
        <f>C8</f>
        <v>240</v>
      </c>
      <c r="D23" s="40">
        <f t="shared" ref="D23:E23" si="3">D8</f>
        <v>240.40000000000057</v>
      </c>
      <c r="E23" s="41">
        <f t="shared" si="3"/>
        <v>279.99999999999989</v>
      </c>
    </row>
    <row r="24" spans="1:13">
      <c r="A24" t="s">
        <v>43</v>
      </c>
      <c r="C24" s="3">
        <f>0.4*C21</f>
        <v>240</v>
      </c>
      <c r="D24" s="2">
        <f>0.4*D21</f>
        <v>240</v>
      </c>
      <c r="E24" s="4">
        <f>0.4*E21</f>
        <v>280</v>
      </c>
    </row>
    <row r="25" spans="1:13">
      <c r="C25" s="77"/>
      <c r="D25" s="77"/>
      <c r="E25" s="77"/>
      <c r="G25" t="s">
        <v>62</v>
      </c>
      <c r="K25" t="s">
        <v>61</v>
      </c>
    </row>
    <row r="26" spans="1:13">
      <c r="A26" t="s">
        <v>58</v>
      </c>
      <c r="B26" t="s">
        <v>59</v>
      </c>
      <c r="C26" s="7">
        <v>0</v>
      </c>
      <c r="D26" s="8">
        <v>0</v>
      </c>
      <c r="E26" s="61">
        <v>0</v>
      </c>
      <c r="G26" s="7">
        <f>C26*$G6</f>
        <v>0</v>
      </c>
      <c r="H26" s="8">
        <f t="shared" ref="H26:I26" si="4">D26*$G6</f>
        <v>0</v>
      </c>
      <c r="I26" s="61">
        <f t="shared" si="4"/>
        <v>0</v>
      </c>
      <c r="K26" s="86">
        <f>C6-$G6*(1-C26)</f>
        <v>-672</v>
      </c>
      <c r="L26" s="5">
        <f t="shared" ref="L26:M26" si="5">D6-$G6*(1-D26)</f>
        <v>-672</v>
      </c>
      <c r="M26" s="87">
        <f t="shared" si="5"/>
        <v>-672</v>
      </c>
    </row>
    <row r="27" spans="1:13">
      <c r="C27" s="1">
        <v>0</v>
      </c>
      <c r="D27" s="77">
        <v>0</v>
      </c>
      <c r="E27" s="78">
        <v>0</v>
      </c>
      <c r="G27" s="1">
        <f t="shared" ref="G27:G36" si="6">C27*$G7</f>
        <v>0</v>
      </c>
      <c r="H27" s="77">
        <f t="shared" ref="H27:H36" si="7">D27*$G7</f>
        <v>0</v>
      </c>
      <c r="I27" s="78">
        <f t="shared" ref="I27:I36" si="8">E27*$G7</f>
        <v>0</v>
      </c>
      <c r="K27" s="103">
        <f t="shared" ref="K27:K36" si="9">C7-$G7*(1-C27)</f>
        <v>-400</v>
      </c>
      <c r="L27" s="104">
        <f t="shared" ref="L27:L36" si="10">D7-$G7*(1-D27)</f>
        <v>-400</v>
      </c>
      <c r="M27" s="105">
        <f t="shared" ref="M27:M36" si="11">E7-$G7*(1-E27)</f>
        <v>-400</v>
      </c>
    </row>
    <row r="28" spans="1:13">
      <c r="C28" s="1">
        <v>0</v>
      </c>
      <c r="D28" s="77">
        <v>0</v>
      </c>
      <c r="E28" s="78">
        <v>0</v>
      </c>
      <c r="G28" s="1">
        <f t="shared" si="6"/>
        <v>0</v>
      </c>
      <c r="H28" s="77">
        <f t="shared" si="7"/>
        <v>0</v>
      </c>
      <c r="I28" s="78">
        <f t="shared" si="8"/>
        <v>0</v>
      </c>
      <c r="K28" s="103">
        <f t="shared" si="9"/>
        <v>-960</v>
      </c>
      <c r="L28" s="104">
        <f t="shared" si="10"/>
        <v>-959.59999999999945</v>
      </c>
      <c r="M28" s="105">
        <f t="shared" si="11"/>
        <v>-920.00000000000011</v>
      </c>
    </row>
    <row r="29" spans="1:13">
      <c r="C29" s="1">
        <v>0</v>
      </c>
      <c r="D29" s="77">
        <v>0</v>
      </c>
      <c r="E29" s="78">
        <v>0</v>
      </c>
      <c r="G29" s="1">
        <f t="shared" si="6"/>
        <v>0</v>
      </c>
      <c r="H29" s="77">
        <f t="shared" si="7"/>
        <v>0</v>
      </c>
      <c r="I29" s="78">
        <f t="shared" si="8"/>
        <v>0</v>
      </c>
      <c r="K29" s="103">
        <f t="shared" si="9"/>
        <v>-2.666666666636246</v>
      </c>
      <c r="L29" s="104">
        <f t="shared" si="10"/>
        <v>-168</v>
      </c>
      <c r="M29" s="105">
        <f t="shared" si="11"/>
        <v>-168</v>
      </c>
    </row>
    <row r="30" spans="1:13">
      <c r="C30" s="1">
        <v>0</v>
      </c>
      <c r="D30" s="77">
        <v>1</v>
      </c>
      <c r="E30" s="78">
        <v>1</v>
      </c>
      <c r="G30" s="1">
        <f t="shared" si="6"/>
        <v>0</v>
      </c>
      <c r="H30" s="77">
        <f t="shared" si="7"/>
        <v>84</v>
      </c>
      <c r="I30" s="78">
        <f t="shared" si="8"/>
        <v>84</v>
      </c>
      <c r="K30" s="103">
        <f t="shared" si="9"/>
        <v>-84</v>
      </c>
      <c r="L30" s="104">
        <f t="shared" si="10"/>
        <v>84.000000000000142</v>
      </c>
      <c r="M30" s="105">
        <f t="shared" si="11"/>
        <v>3.080682714259074E-13</v>
      </c>
    </row>
    <row r="31" spans="1:13">
      <c r="C31" s="1">
        <v>0</v>
      </c>
      <c r="D31" s="77">
        <v>0</v>
      </c>
      <c r="E31" s="78">
        <v>1</v>
      </c>
      <c r="G31" s="1">
        <f t="shared" si="6"/>
        <v>0</v>
      </c>
      <c r="H31" s="77">
        <f t="shared" si="7"/>
        <v>0</v>
      </c>
      <c r="I31" s="78">
        <f t="shared" si="8"/>
        <v>210</v>
      </c>
      <c r="K31" s="103">
        <f t="shared" si="9"/>
        <v>-209.99999999999915</v>
      </c>
      <c r="L31" s="104">
        <f t="shared" si="10"/>
        <v>-209.99999999999974</v>
      </c>
      <c r="M31" s="105">
        <f t="shared" si="11"/>
        <v>106.06060606059526</v>
      </c>
    </row>
    <row r="32" spans="1:13">
      <c r="C32" s="1">
        <v>0</v>
      </c>
      <c r="D32" s="77">
        <v>0</v>
      </c>
      <c r="E32" s="78">
        <v>0</v>
      </c>
      <c r="G32" s="1">
        <f t="shared" si="6"/>
        <v>0</v>
      </c>
      <c r="H32" s="77">
        <f t="shared" si="7"/>
        <v>0</v>
      </c>
      <c r="I32" s="78">
        <f t="shared" si="8"/>
        <v>0</v>
      </c>
      <c r="K32" s="103">
        <f t="shared" si="9"/>
        <v>-588</v>
      </c>
      <c r="L32" s="104">
        <f t="shared" si="10"/>
        <v>-588</v>
      </c>
      <c r="M32" s="105">
        <f t="shared" si="11"/>
        <v>-588</v>
      </c>
    </row>
    <row r="33" spans="2:13">
      <c r="C33" s="1">
        <v>0</v>
      </c>
      <c r="D33" s="77">
        <v>0</v>
      </c>
      <c r="E33" s="78">
        <v>0</v>
      </c>
      <c r="G33" s="1">
        <f t="shared" si="6"/>
        <v>0</v>
      </c>
      <c r="H33" s="77">
        <f t="shared" si="7"/>
        <v>0</v>
      </c>
      <c r="I33" s="78">
        <f t="shared" si="8"/>
        <v>0</v>
      </c>
      <c r="K33" s="103">
        <f t="shared" si="9"/>
        <v>-168</v>
      </c>
      <c r="L33" s="104">
        <f t="shared" si="10"/>
        <v>-167.99999999999983</v>
      </c>
      <c r="M33" s="105">
        <f t="shared" si="11"/>
        <v>-0.42424242425079228</v>
      </c>
    </row>
    <row r="34" spans="2:13">
      <c r="C34" s="1">
        <v>0</v>
      </c>
      <c r="D34" s="77">
        <v>0</v>
      </c>
      <c r="E34" s="78">
        <v>0</v>
      </c>
      <c r="G34" s="1">
        <f t="shared" si="6"/>
        <v>0</v>
      </c>
      <c r="H34" s="77">
        <f t="shared" si="7"/>
        <v>0</v>
      </c>
      <c r="I34" s="78">
        <f t="shared" si="8"/>
        <v>0</v>
      </c>
      <c r="K34" s="103">
        <f t="shared" si="9"/>
        <v>-300</v>
      </c>
      <c r="L34" s="104">
        <f t="shared" si="10"/>
        <v>-146.4000000000002</v>
      </c>
      <c r="M34" s="105">
        <f t="shared" si="11"/>
        <v>-153.63636363635538</v>
      </c>
    </row>
    <row r="35" spans="2:13">
      <c r="C35" s="1">
        <v>0</v>
      </c>
      <c r="D35" s="77">
        <v>0</v>
      </c>
      <c r="E35" s="78">
        <v>0</v>
      </c>
      <c r="G35" s="1">
        <f t="shared" si="6"/>
        <v>0</v>
      </c>
      <c r="H35" s="77">
        <f t="shared" si="7"/>
        <v>0</v>
      </c>
      <c r="I35" s="78">
        <f t="shared" si="8"/>
        <v>0</v>
      </c>
      <c r="K35" s="103">
        <f t="shared" si="9"/>
        <v>-73.333333333349799</v>
      </c>
      <c r="L35" s="104">
        <f t="shared" si="10"/>
        <v>-210</v>
      </c>
      <c r="M35" s="105">
        <f t="shared" si="11"/>
        <v>-210</v>
      </c>
    </row>
    <row r="36" spans="2:13">
      <c r="C36" s="3">
        <v>0</v>
      </c>
      <c r="D36" s="2">
        <v>0</v>
      </c>
      <c r="E36" s="4">
        <v>0</v>
      </c>
      <c r="G36" s="3">
        <f t="shared" si="6"/>
        <v>0</v>
      </c>
      <c r="H36" s="2">
        <f t="shared" si="7"/>
        <v>0</v>
      </c>
      <c r="I36" s="4">
        <f t="shared" si="8"/>
        <v>0</v>
      </c>
      <c r="K36" s="91">
        <f t="shared" si="9"/>
        <v>-122.0000000000112</v>
      </c>
      <c r="L36" s="6">
        <f t="shared" si="10"/>
        <v>-57.999999999999986</v>
      </c>
      <c r="M36" s="92">
        <f t="shared" si="11"/>
        <v>-179.99999999998886</v>
      </c>
    </row>
    <row r="37" spans="2:13">
      <c r="C37" s="77"/>
      <c r="D37" s="77"/>
      <c r="E37" s="77"/>
    </row>
    <row r="38" spans="2:13">
      <c r="B38" t="s">
        <v>60</v>
      </c>
      <c r="C38" s="86">
        <v>0</v>
      </c>
      <c r="D38" s="5">
        <v>0</v>
      </c>
      <c r="E38" s="87">
        <v>0</v>
      </c>
      <c r="F38" t="s">
        <v>63</v>
      </c>
      <c r="G38" s="97">
        <f>C6-C38</f>
        <v>0</v>
      </c>
      <c r="H38" s="98">
        <f t="shared" ref="H38:I48" si="12">D6-D38</f>
        <v>2.6651440386583768E-16</v>
      </c>
      <c r="I38" s="99">
        <f t="shared" si="12"/>
        <v>0</v>
      </c>
    </row>
    <row r="39" spans="2:13">
      <c r="C39" s="103">
        <v>0</v>
      </c>
      <c r="D39" s="104">
        <v>0</v>
      </c>
      <c r="E39" s="105">
        <v>0</v>
      </c>
      <c r="G39" s="89">
        <f t="shared" ref="G39:G48" si="13">C7-C39</f>
        <v>0</v>
      </c>
      <c r="H39" s="17">
        <f t="shared" si="12"/>
        <v>0</v>
      </c>
      <c r="I39" s="90">
        <f t="shared" si="12"/>
        <v>0</v>
      </c>
    </row>
    <row r="40" spans="2:13">
      <c r="C40" s="103">
        <v>6.6998621636317196E-15</v>
      </c>
      <c r="D40" s="104">
        <v>0</v>
      </c>
      <c r="E40" s="105">
        <v>8.9944301962191476E-14</v>
      </c>
      <c r="G40" s="89">
        <f t="shared" si="13"/>
        <v>240</v>
      </c>
      <c r="H40" s="17">
        <f t="shared" si="12"/>
        <v>240.40000000000057</v>
      </c>
      <c r="I40" s="90">
        <f t="shared" si="12"/>
        <v>279.99999999999977</v>
      </c>
    </row>
    <row r="41" spans="2:13">
      <c r="C41" s="103">
        <v>1.4210854715202004E-14</v>
      </c>
      <c r="D41" s="104">
        <v>0</v>
      </c>
      <c r="E41" s="105">
        <v>0</v>
      </c>
      <c r="G41" s="89">
        <f t="shared" si="13"/>
        <v>165.33333333336373</v>
      </c>
      <c r="H41" s="17">
        <f t="shared" si="12"/>
        <v>0</v>
      </c>
      <c r="I41" s="90">
        <f t="shared" si="12"/>
        <v>0</v>
      </c>
    </row>
    <row r="42" spans="2:13">
      <c r="C42" s="103">
        <v>3.1384631388891002E-13</v>
      </c>
      <c r="D42" s="104">
        <v>83.999999999999929</v>
      </c>
      <c r="E42" s="105">
        <v>1.9009505154721997E-13</v>
      </c>
      <c r="G42" s="89">
        <f t="shared" si="13"/>
        <v>-3.1384631388891002E-13</v>
      </c>
      <c r="H42" s="17">
        <f t="shared" si="12"/>
        <v>2.1316282072803006E-13</v>
      </c>
      <c r="I42" s="90">
        <f t="shared" si="12"/>
        <v>1.1797321987868743E-13</v>
      </c>
    </row>
    <row r="43" spans="2:13">
      <c r="C43" s="103">
        <v>5.1056106905894318E-13</v>
      </c>
      <c r="D43" s="104">
        <v>0</v>
      </c>
      <c r="E43" s="105">
        <v>106.06060606059511</v>
      </c>
      <c r="G43" s="89">
        <f t="shared" si="13"/>
        <v>3.5590097586194824E-13</v>
      </c>
      <c r="H43" s="17">
        <f t="shared" si="12"/>
        <v>2.5058309636046064E-13</v>
      </c>
      <c r="I43" s="90">
        <f t="shared" si="12"/>
        <v>1.5631940186722204E-13</v>
      </c>
    </row>
    <row r="44" spans="2:13">
      <c r="C44" s="103">
        <v>0</v>
      </c>
      <c r="D44" s="104">
        <v>0</v>
      </c>
      <c r="E44" s="105">
        <v>2.8421709430404007E-14</v>
      </c>
      <c r="G44" s="89">
        <f t="shared" si="13"/>
        <v>0</v>
      </c>
      <c r="H44" s="17">
        <f t="shared" si="12"/>
        <v>0</v>
      </c>
      <c r="I44" s="90">
        <f t="shared" si="12"/>
        <v>-2.8421709430404007E-14</v>
      </c>
    </row>
    <row r="45" spans="2:13">
      <c r="C45" s="103">
        <v>3.7886528930918539E-14</v>
      </c>
      <c r="D45" s="104">
        <v>0</v>
      </c>
      <c r="E45" s="105">
        <v>0</v>
      </c>
      <c r="G45" s="89">
        <f t="shared" si="13"/>
        <v>-3.7886528930918539E-14</v>
      </c>
      <c r="H45" s="17">
        <f t="shared" si="12"/>
        <v>1.799949078673535E-13</v>
      </c>
      <c r="I45" s="90">
        <f t="shared" si="12"/>
        <v>167.57575757574921</v>
      </c>
    </row>
    <row r="46" spans="2:13">
      <c r="C46" s="103">
        <v>6.9328883953216716E-14</v>
      </c>
      <c r="D46" s="104">
        <v>0</v>
      </c>
      <c r="E46" s="105">
        <v>0</v>
      </c>
      <c r="G46" s="89">
        <f t="shared" si="13"/>
        <v>-5.8063492579678795E-14</v>
      </c>
      <c r="H46" s="17">
        <f t="shared" si="12"/>
        <v>153.5999999999998</v>
      </c>
      <c r="I46" s="90">
        <f t="shared" si="12"/>
        <v>146.36363636364462</v>
      </c>
    </row>
    <row r="47" spans="2:13">
      <c r="C47" s="103">
        <v>1.1326294458650133E-14</v>
      </c>
      <c r="D47" s="104">
        <v>0</v>
      </c>
      <c r="E47" s="105">
        <v>0</v>
      </c>
      <c r="G47" s="89">
        <f t="shared" si="13"/>
        <v>136.6666666666502</v>
      </c>
      <c r="H47" s="17">
        <f t="shared" si="12"/>
        <v>0</v>
      </c>
      <c r="I47" s="90">
        <f t="shared" si="12"/>
        <v>0</v>
      </c>
    </row>
    <row r="48" spans="2:13">
      <c r="C48" s="91">
        <v>1.0192795657645865E-12</v>
      </c>
      <c r="D48" s="6">
        <v>0</v>
      </c>
      <c r="E48" s="92">
        <v>1.0543048252621037E-11</v>
      </c>
      <c r="G48" s="100">
        <f t="shared" si="13"/>
        <v>57.999999999987793</v>
      </c>
      <c r="H48" s="101">
        <f t="shared" si="12"/>
        <v>122.00000000000001</v>
      </c>
      <c r="I48" s="102">
        <f t="shared" si="12"/>
        <v>6.0450628630268726E-13</v>
      </c>
    </row>
    <row r="50" spans="1:8">
      <c r="A50" s="45" t="s">
        <v>49</v>
      </c>
      <c r="B50" s="46" t="s">
        <v>40</v>
      </c>
      <c r="C50" s="8"/>
      <c r="D50" s="8"/>
      <c r="E50" s="8"/>
      <c r="F50" s="47" t="s">
        <v>41</v>
      </c>
    </row>
    <row r="51" spans="1:8">
      <c r="A51" s="7" t="s">
        <v>34</v>
      </c>
      <c r="B51" s="82">
        <v>11.5</v>
      </c>
      <c r="C51" s="86">
        <f>(SUMPRODUCT(G$38:G$48,$H6:$H16)+SUMPRODUCT(C$38:C$48,$H6:$H16)*1.25)/C$21</f>
        <v>12.145555555555518</v>
      </c>
      <c r="D51" s="5">
        <f t="shared" ref="D51:E51" si="14">(SUMPRODUCT(H$38:H$48,$H6:$H16)+SUMPRODUCT(D$38:D$48,$H6:$H16)*1.25)/D$21</f>
        <v>11.802666666666687</v>
      </c>
      <c r="E51" s="87">
        <f t="shared" si="14"/>
        <v>11.957575757575757</v>
      </c>
      <c r="F51" s="42">
        <v>12.5</v>
      </c>
    </row>
    <row r="52" spans="1:8">
      <c r="A52" s="1" t="s">
        <v>8</v>
      </c>
      <c r="B52" s="83">
        <v>7.4999999999999997E-3</v>
      </c>
      <c r="C52" s="93">
        <f>(SUMPRODUCT(G$38:G$48,$I6:$I16)+SUMPRODUCT(C$38:C$48,$I6:$I16)*0.8)/C$21</f>
        <v>1.0000000000000063E-2</v>
      </c>
      <c r="D52" s="52">
        <f t="shared" ref="D52:E52" si="15">(SUMPRODUCT(H$38:H$48,$I6:$I16)+SUMPRODUCT(D$38:D$48,$I6:$I16)*0.8)/D$21</f>
        <v>8.9350000000000124E-3</v>
      </c>
      <c r="E52" s="88">
        <f t="shared" si="15"/>
        <v>0.01</v>
      </c>
      <c r="F52" s="59">
        <v>0.01</v>
      </c>
    </row>
    <row r="53" spans="1:8">
      <c r="A53" s="1" t="s">
        <v>47</v>
      </c>
      <c r="B53" s="84">
        <v>0</v>
      </c>
      <c r="C53" s="89">
        <f>SUMPRODUCT(C$6:C$16,$J6:$J16)/C$21</f>
        <v>3.0000000000000155</v>
      </c>
      <c r="D53" s="17">
        <f t="shared" ref="D53:E53" si="16">SUMPRODUCT(D$6:D$16,$J6:$J16)/D$21</f>
        <v>4.0000000000000027</v>
      </c>
      <c r="E53" s="90">
        <f t="shared" si="16"/>
        <v>3.9818181818182605</v>
      </c>
      <c r="F53" s="43">
        <v>4</v>
      </c>
    </row>
    <row r="54" spans="1:8">
      <c r="A54" s="3" t="s">
        <v>48</v>
      </c>
      <c r="B54" s="85">
        <v>4.5</v>
      </c>
      <c r="C54" s="91">
        <f>SUMPRODUCT(C$6:C$16,$K6:$K16)/C$21</f>
        <v>4.5866666666666225</v>
      </c>
      <c r="D54" s="6">
        <f t="shared" ref="D54:E54" si="17">SUMPRODUCT(D$6:D$16,$K6:$K16)/D$21</f>
        <v>4.500000000000008</v>
      </c>
      <c r="E54" s="92">
        <f t="shared" si="17"/>
        <v>4.5000000000000089</v>
      </c>
      <c r="F54" s="44">
        <v>5.5</v>
      </c>
    </row>
    <row r="56" spans="1:8">
      <c r="A56" t="s">
        <v>54</v>
      </c>
      <c r="F56" t="s">
        <v>57</v>
      </c>
    </row>
    <row r="57" spans="1:8">
      <c r="A57" s="18" t="s">
        <v>27</v>
      </c>
      <c r="B57" s="19" t="s">
        <v>28</v>
      </c>
      <c r="C57" s="18" t="s">
        <v>29</v>
      </c>
      <c r="D57" s="19" t="s">
        <v>31</v>
      </c>
      <c r="E57" s="20" t="s">
        <v>30</v>
      </c>
      <c r="F57" s="79" t="s">
        <v>29</v>
      </c>
      <c r="G57" s="80" t="s">
        <v>31</v>
      </c>
      <c r="H57" s="81" t="s">
        <v>30</v>
      </c>
    </row>
    <row r="58" spans="1:8">
      <c r="A58" s="9" t="s">
        <v>9</v>
      </c>
      <c r="B58" s="10" t="s">
        <v>1</v>
      </c>
      <c r="C58" s="68">
        <v>0</v>
      </c>
      <c r="D58" s="69">
        <v>0</v>
      </c>
      <c r="E58" s="69">
        <v>0</v>
      </c>
      <c r="F58" s="7">
        <f t="shared" ref="F58:F68" si="18">C58*$G6</f>
        <v>0</v>
      </c>
      <c r="G58" s="8">
        <f t="shared" ref="G58:G68" si="19">D58*$G6</f>
        <v>0</v>
      </c>
      <c r="H58" s="61">
        <f t="shared" ref="H58:H68" si="20">E58*$G6</f>
        <v>0</v>
      </c>
    </row>
    <row r="59" spans="1:8">
      <c r="A59" s="11" t="s">
        <v>15</v>
      </c>
      <c r="B59" s="12" t="s">
        <v>2</v>
      </c>
      <c r="C59" s="71">
        <v>0</v>
      </c>
      <c r="D59" s="72">
        <v>0</v>
      </c>
      <c r="E59" s="72">
        <v>0</v>
      </c>
      <c r="F59" s="1">
        <f t="shared" si="18"/>
        <v>0</v>
      </c>
      <c r="G59" s="77">
        <f t="shared" si="19"/>
        <v>0</v>
      </c>
      <c r="H59" s="78">
        <f t="shared" si="20"/>
        <v>0</v>
      </c>
    </row>
    <row r="60" spans="1:8">
      <c r="A60" s="11" t="s">
        <v>0</v>
      </c>
      <c r="B60" s="12" t="s">
        <v>18</v>
      </c>
      <c r="C60" s="71">
        <v>1</v>
      </c>
      <c r="D60" s="72">
        <v>1</v>
      </c>
      <c r="E60" s="72">
        <v>1</v>
      </c>
      <c r="F60" s="1">
        <f t="shared" si="18"/>
        <v>1200</v>
      </c>
      <c r="G60" s="77">
        <f t="shared" si="19"/>
        <v>1200</v>
      </c>
      <c r="H60" s="78">
        <f t="shared" si="20"/>
        <v>1200</v>
      </c>
    </row>
    <row r="61" spans="1:8">
      <c r="A61" s="11" t="s">
        <v>9</v>
      </c>
      <c r="B61" s="12" t="s">
        <v>21</v>
      </c>
      <c r="C61" s="71">
        <v>1</v>
      </c>
      <c r="D61" s="72">
        <v>0</v>
      </c>
      <c r="E61" s="72">
        <v>0</v>
      </c>
      <c r="F61" s="1">
        <f t="shared" si="18"/>
        <v>168</v>
      </c>
      <c r="G61" s="77">
        <f t="shared" si="19"/>
        <v>0</v>
      </c>
      <c r="H61" s="78">
        <f t="shared" si="20"/>
        <v>0</v>
      </c>
    </row>
    <row r="62" spans="1:8">
      <c r="A62" s="11" t="s">
        <v>13</v>
      </c>
      <c r="B62" s="12" t="s">
        <v>20</v>
      </c>
      <c r="C62" s="71">
        <v>0</v>
      </c>
      <c r="D62" s="72">
        <v>1</v>
      </c>
      <c r="E62" s="72">
        <v>0</v>
      </c>
      <c r="F62" s="1">
        <f t="shared" si="18"/>
        <v>0</v>
      </c>
      <c r="G62" s="77">
        <f t="shared" si="19"/>
        <v>84</v>
      </c>
      <c r="H62" s="78">
        <f t="shared" si="20"/>
        <v>0</v>
      </c>
    </row>
    <row r="63" spans="1:8">
      <c r="A63" s="11" t="s">
        <v>14</v>
      </c>
      <c r="B63" s="12" t="s">
        <v>19</v>
      </c>
      <c r="C63" s="71">
        <v>0</v>
      </c>
      <c r="D63" s="72">
        <v>0</v>
      </c>
      <c r="E63" s="72">
        <v>1</v>
      </c>
      <c r="F63" s="1">
        <f t="shared" si="18"/>
        <v>0</v>
      </c>
      <c r="G63" s="77">
        <f t="shared" si="19"/>
        <v>0</v>
      </c>
      <c r="H63" s="78">
        <f t="shared" si="20"/>
        <v>210</v>
      </c>
    </row>
    <row r="64" spans="1:8">
      <c r="A64" s="11" t="s">
        <v>17</v>
      </c>
      <c r="B64" s="12" t="s">
        <v>3</v>
      </c>
      <c r="C64" s="71">
        <v>0</v>
      </c>
      <c r="D64" s="72">
        <v>0</v>
      </c>
      <c r="E64" s="72">
        <v>0</v>
      </c>
      <c r="F64" s="1">
        <f t="shared" si="18"/>
        <v>0</v>
      </c>
      <c r="G64" s="77">
        <f t="shared" si="19"/>
        <v>0</v>
      </c>
      <c r="H64" s="78">
        <f t="shared" si="20"/>
        <v>0</v>
      </c>
    </row>
    <row r="65" spans="1:8">
      <c r="A65" s="11" t="s">
        <v>11</v>
      </c>
      <c r="B65" s="12" t="s">
        <v>5</v>
      </c>
      <c r="C65" s="71">
        <v>0</v>
      </c>
      <c r="D65" s="72">
        <v>0</v>
      </c>
      <c r="E65" s="72">
        <v>1</v>
      </c>
      <c r="F65" s="1">
        <f t="shared" si="18"/>
        <v>0</v>
      </c>
      <c r="G65" s="77">
        <f t="shared" si="19"/>
        <v>0</v>
      </c>
      <c r="H65" s="78">
        <f t="shared" si="20"/>
        <v>168</v>
      </c>
    </row>
    <row r="66" spans="1:8">
      <c r="A66" s="11" t="s">
        <v>16</v>
      </c>
      <c r="B66" s="12" t="s">
        <v>4</v>
      </c>
      <c r="C66" s="71">
        <v>0</v>
      </c>
      <c r="D66" s="72">
        <v>1</v>
      </c>
      <c r="E66" s="72">
        <v>1</v>
      </c>
      <c r="F66" s="1">
        <f t="shared" si="18"/>
        <v>0</v>
      </c>
      <c r="G66" s="77">
        <f t="shared" si="19"/>
        <v>300</v>
      </c>
      <c r="H66" s="78">
        <f t="shared" si="20"/>
        <v>300</v>
      </c>
    </row>
    <row r="67" spans="1:8">
      <c r="A67" s="11" t="s">
        <v>12</v>
      </c>
      <c r="B67" s="12" t="s">
        <v>6</v>
      </c>
      <c r="C67" s="71">
        <v>1</v>
      </c>
      <c r="D67" s="72">
        <v>0</v>
      </c>
      <c r="E67" s="72">
        <v>0</v>
      </c>
      <c r="F67" s="1">
        <f t="shared" si="18"/>
        <v>210</v>
      </c>
      <c r="G67" s="77">
        <f t="shared" si="19"/>
        <v>0</v>
      </c>
      <c r="H67" s="78">
        <f t="shared" si="20"/>
        <v>0</v>
      </c>
    </row>
    <row r="68" spans="1:8">
      <c r="A68" s="14" t="s">
        <v>10</v>
      </c>
      <c r="B68" s="15" t="s">
        <v>7</v>
      </c>
      <c r="C68" s="74">
        <v>1</v>
      </c>
      <c r="D68" s="75">
        <v>1</v>
      </c>
      <c r="E68" s="75">
        <v>0</v>
      </c>
      <c r="F68" s="3">
        <f t="shared" si="18"/>
        <v>180</v>
      </c>
      <c r="G68" s="2">
        <f t="shared" si="19"/>
        <v>180</v>
      </c>
      <c r="H68" s="4">
        <f t="shared" si="20"/>
        <v>0</v>
      </c>
    </row>
    <row r="69" spans="1:8">
      <c r="A69" s="11" t="s">
        <v>55</v>
      </c>
      <c r="C69" s="67">
        <f>SUM(C58:C68)</f>
        <v>4</v>
      </c>
      <c r="D69" s="67">
        <f t="shared" ref="D69:E69" si="21">SUM(D58:D68)</f>
        <v>4</v>
      </c>
      <c r="E69" s="67">
        <f t="shared" si="21"/>
        <v>4</v>
      </c>
    </row>
    <row r="70" spans="1:8">
      <c r="A70" s="11" t="s">
        <v>56</v>
      </c>
      <c r="C70" s="26">
        <v>4</v>
      </c>
      <c r="D70" s="26">
        <v>4</v>
      </c>
      <c r="E70" s="26">
        <v>4</v>
      </c>
    </row>
  </sheetData>
  <conditionalFormatting sqref="C6:E16">
    <cfRule type="colorScale" priority="4">
      <colorScale>
        <cfvo type="min"/>
        <cfvo type="max"/>
        <color rgb="FFFCFCFF"/>
        <color rgb="FF63BE7B"/>
      </colorScale>
    </cfRule>
  </conditionalFormatting>
  <conditionalFormatting sqref="C58:E68">
    <cfRule type="colorScale" priority="3">
      <colorScale>
        <cfvo type="min"/>
        <cfvo type="max"/>
        <color rgb="FFFCFCFF"/>
        <color rgb="FF63BE7B"/>
      </colorScale>
    </cfRule>
  </conditionalFormatting>
  <conditionalFormatting sqref="F58:H68">
    <cfRule type="colorScale" priority="2">
      <colorScale>
        <cfvo type="min"/>
        <cfvo type="max"/>
        <color rgb="FFFCFCFF"/>
        <color rgb="FF63BE7B"/>
      </colorScale>
    </cfRule>
  </conditionalFormatting>
  <conditionalFormatting sqref="C26:E3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J1" sqref="J1:M13"/>
    </sheetView>
  </sheetViews>
  <sheetFormatPr baseColWidth="10" defaultRowHeight="15" x14ac:dyDescent="0"/>
  <cols>
    <col min="3" max="3" width="13.5" customWidth="1"/>
  </cols>
  <sheetData>
    <row r="1" spans="1:13">
      <c r="A1" s="9"/>
      <c r="B1" s="106"/>
      <c r="C1" s="9" t="s">
        <v>64</v>
      </c>
      <c r="D1" s="10"/>
      <c r="E1" s="10"/>
      <c r="F1" s="10"/>
      <c r="G1" s="10"/>
      <c r="H1" s="10"/>
      <c r="I1" s="106"/>
      <c r="J1" s="9" t="s">
        <v>65</v>
      </c>
      <c r="K1" s="10"/>
      <c r="L1" s="10"/>
      <c r="M1" s="106"/>
    </row>
    <row r="2" spans="1:13" ht="30">
      <c r="A2" s="107" t="s">
        <v>27</v>
      </c>
      <c r="B2" s="108" t="s">
        <v>28</v>
      </c>
      <c r="C2" s="107" t="s">
        <v>22</v>
      </c>
      <c r="D2" s="109" t="s">
        <v>23</v>
      </c>
      <c r="E2" s="109" t="s">
        <v>24</v>
      </c>
      <c r="F2" s="109" t="s">
        <v>33</v>
      </c>
      <c r="G2" s="109" t="s">
        <v>32</v>
      </c>
      <c r="H2" s="109" t="s">
        <v>35</v>
      </c>
      <c r="I2" s="108" t="s">
        <v>26</v>
      </c>
      <c r="J2" s="107" t="s">
        <v>23</v>
      </c>
      <c r="K2" s="109" t="s">
        <v>24</v>
      </c>
      <c r="L2" s="109" t="s">
        <v>33</v>
      </c>
      <c r="M2" s="108" t="s">
        <v>32</v>
      </c>
    </row>
    <row r="3" spans="1:13">
      <c r="A3" s="11" t="s">
        <v>9</v>
      </c>
      <c r="B3" s="12" t="s">
        <v>1</v>
      </c>
      <c r="C3" s="11">
        <v>672</v>
      </c>
      <c r="D3" s="12">
        <v>10.5</v>
      </c>
      <c r="E3" s="110">
        <v>6.0000000000000001E-3</v>
      </c>
      <c r="F3" s="12">
        <v>3</v>
      </c>
      <c r="G3" s="12">
        <v>3</v>
      </c>
      <c r="H3" s="111">
        <v>500</v>
      </c>
      <c r="I3" s="112">
        <v>100</v>
      </c>
      <c r="J3" s="11">
        <v>2</v>
      </c>
      <c r="K3" s="110">
        <v>1.1999999999999999E-3</v>
      </c>
      <c r="L3" s="12">
        <v>0.7</v>
      </c>
      <c r="M3" s="113">
        <v>1</v>
      </c>
    </row>
    <row r="4" spans="1:13">
      <c r="A4" s="11" t="s">
        <v>15</v>
      </c>
      <c r="B4" s="12" t="s">
        <v>2</v>
      </c>
      <c r="C4" s="11">
        <v>400</v>
      </c>
      <c r="D4" s="12">
        <v>6.5</v>
      </c>
      <c r="E4" s="110">
        <v>1.4E-2</v>
      </c>
      <c r="F4" s="12">
        <v>7</v>
      </c>
      <c r="G4" s="12">
        <v>1</v>
      </c>
      <c r="H4" s="111">
        <v>310</v>
      </c>
      <c r="I4" s="112">
        <v>150</v>
      </c>
      <c r="J4" s="11">
        <v>1.1000000000000001</v>
      </c>
      <c r="K4" s="110">
        <v>8.9999999999999998E-4</v>
      </c>
      <c r="L4" s="12">
        <v>0.05</v>
      </c>
      <c r="M4" s="113">
        <v>1.3</v>
      </c>
    </row>
    <row r="5" spans="1:13">
      <c r="A5" s="11" t="s">
        <v>0</v>
      </c>
      <c r="B5" s="12" t="s">
        <v>18</v>
      </c>
      <c r="C5" s="11">
        <v>1200</v>
      </c>
      <c r="D5" s="12">
        <v>12</v>
      </c>
      <c r="E5" s="110">
        <v>9.4999999999999998E-3</v>
      </c>
      <c r="F5" s="12">
        <v>3</v>
      </c>
      <c r="G5" s="12">
        <v>3</v>
      </c>
      <c r="H5" s="111">
        <v>750</v>
      </c>
      <c r="I5" s="112">
        <v>0</v>
      </c>
      <c r="J5" s="11">
        <v>0.2</v>
      </c>
      <c r="K5" s="110">
        <v>1.9E-3</v>
      </c>
      <c r="L5" s="12">
        <v>0.7</v>
      </c>
      <c r="M5" s="113">
        <v>1.4</v>
      </c>
    </row>
    <row r="6" spans="1:13">
      <c r="A6" s="11" t="s">
        <v>9</v>
      </c>
      <c r="B6" s="12" t="s">
        <v>21</v>
      </c>
      <c r="C6" s="11">
        <v>168</v>
      </c>
      <c r="D6" s="12">
        <v>11</v>
      </c>
      <c r="E6" s="110">
        <v>0.01</v>
      </c>
      <c r="F6" s="12">
        <v>3</v>
      </c>
      <c r="G6" s="12">
        <v>5</v>
      </c>
      <c r="H6" s="111">
        <v>600</v>
      </c>
      <c r="I6" s="112">
        <v>60</v>
      </c>
      <c r="J6" s="11">
        <v>1</v>
      </c>
      <c r="K6" s="110">
        <v>1.8E-3</v>
      </c>
      <c r="L6" s="12">
        <v>0.9</v>
      </c>
      <c r="M6" s="113">
        <v>0.9</v>
      </c>
    </row>
    <row r="7" spans="1:13">
      <c r="A7" s="11" t="s">
        <v>13</v>
      </c>
      <c r="B7" s="12" t="s">
        <v>20</v>
      </c>
      <c r="C7" s="11">
        <v>84</v>
      </c>
      <c r="D7" s="12">
        <v>12</v>
      </c>
      <c r="E7" s="110">
        <v>7.0000000000000001E-3</v>
      </c>
      <c r="F7" s="12">
        <v>1</v>
      </c>
      <c r="G7" s="12">
        <v>5</v>
      </c>
      <c r="H7" s="111">
        <v>600</v>
      </c>
      <c r="I7" s="112">
        <v>75</v>
      </c>
      <c r="J7" s="11">
        <v>1.3</v>
      </c>
      <c r="K7" s="110">
        <v>1.2999999999999999E-3</v>
      </c>
      <c r="L7" s="12">
        <v>0.6</v>
      </c>
      <c r="M7" s="113">
        <v>0.3</v>
      </c>
    </row>
    <row r="8" spans="1:13">
      <c r="A8" s="11" t="s">
        <v>14</v>
      </c>
      <c r="B8" s="12" t="s">
        <v>19</v>
      </c>
      <c r="C8" s="11">
        <v>210</v>
      </c>
      <c r="D8" s="12">
        <v>10</v>
      </c>
      <c r="E8" s="110">
        <v>7.0000000000000001E-3</v>
      </c>
      <c r="F8" s="12">
        <v>1</v>
      </c>
      <c r="G8" s="12">
        <v>5</v>
      </c>
      <c r="H8" s="111">
        <v>625</v>
      </c>
      <c r="I8" s="112">
        <v>50</v>
      </c>
      <c r="J8" s="11">
        <v>1.4</v>
      </c>
      <c r="K8" s="110">
        <v>8.9999999999999998E-4</v>
      </c>
      <c r="L8" s="12">
        <v>0.4</v>
      </c>
      <c r="M8" s="113">
        <v>1</v>
      </c>
    </row>
    <row r="9" spans="1:13">
      <c r="A9" s="11" t="s">
        <v>17</v>
      </c>
      <c r="B9" s="12" t="s">
        <v>3</v>
      </c>
      <c r="C9" s="11">
        <v>588</v>
      </c>
      <c r="D9" s="12">
        <v>9</v>
      </c>
      <c r="E9" s="110">
        <v>1.35E-2</v>
      </c>
      <c r="F9" s="12">
        <v>7</v>
      </c>
      <c r="G9" s="12">
        <v>3</v>
      </c>
      <c r="H9" s="111">
        <v>440</v>
      </c>
      <c r="I9" s="112">
        <v>120</v>
      </c>
      <c r="J9" s="11">
        <v>0.3</v>
      </c>
      <c r="K9" s="110">
        <v>1.9E-3</v>
      </c>
      <c r="L9" s="12">
        <v>0.2</v>
      </c>
      <c r="M9" s="113">
        <v>0.3</v>
      </c>
    </row>
    <row r="10" spans="1:13">
      <c r="A10" s="11" t="s">
        <v>11</v>
      </c>
      <c r="B10" s="12" t="s">
        <v>5</v>
      </c>
      <c r="C10" s="11">
        <v>168</v>
      </c>
      <c r="D10" s="12">
        <v>15</v>
      </c>
      <c r="E10" s="110">
        <v>1.0999999999999999E-2</v>
      </c>
      <c r="F10" s="12">
        <v>4</v>
      </c>
      <c r="G10" s="12">
        <v>8</v>
      </c>
      <c r="H10" s="111">
        <v>600</v>
      </c>
      <c r="I10" s="112">
        <v>110</v>
      </c>
      <c r="J10" s="11">
        <v>0.8</v>
      </c>
      <c r="K10" s="110">
        <v>1.1999999999999999E-3</v>
      </c>
      <c r="L10" s="12">
        <v>0.4</v>
      </c>
      <c r="M10" s="113">
        <v>0.9</v>
      </c>
    </row>
    <row r="11" spans="1:13">
      <c r="A11" s="11" t="s">
        <v>16</v>
      </c>
      <c r="B11" s="12" t="s">
        <v>4</v>
      </c>
      <c r="C11" s="11">
        <v>300</v>
      </c>
      <c r="D11" s="12">
        <v>8</v>
      </c>
      <c r="E11" s="110">
        <v>1.2999999999999999E-2</v>
      </c>
      <c r="F11" s="12">
        <v>8</v>
      </c>
      <c r="G11" s="12">
        <v>3</v>
      </c>
      <c r="H11" s="111">
        <v>300</v>
      </c>
      <c r="I11" s="112">
        <v>90</v>
      </c>
      <c r="J11" s="11">
        <v>1</v>
      </c>
      <c r="K11" s="110">
        <v>1.6999999999999999E-3</v>
      </c>
      <c r="L11" s="12">
        <v>0.5</v>
      </c>
      <c r="M11" s="113">
        <v>0.2</v>
      </c>
    </row>
    <row r="12" spans="1:13">
      <c r="A12" s="11" t="s">
        <v>12</v>
      </c>
      <c r="B12" s="12" t="s">
        <v>6</v>
      </c>
      <c r="C12" s="11">
        <v>210</v>
      </c>
      <c r="D12" s="12">
        <v>13</v>
      </c>
      <c r="E12" s="110">
        <v>1.2999999999999999E-2</v>
      </c>
      <c r="F12" s="12">
        <v>3</v>
      </c>
      <c r="G12" s="12">
        <v>5</v>
      </c>
      <c r="H12" s="111">
        <v>460</v>
      </c>
      <c r="I12" s="112">
        <v>130</v>
      </c>
      <c r="J12" s="11">
        <v>0.9</v>
      </c>
      <c r="K12" s="110">
        <v>1.6999999999999999E-3</v>
      </c>
      <c r="L12" s="12">
        <v>0.7</v>
      </c>
      <c r="M12" s="113">
        <v>0.1</v>
      </c>
    </row>
    <row r="13" spans="1:13">
      <c r="A13" s="14" t="s">
        <v>10</v>
      </c>
      <c r="B13" s="15" t="s">
        <v>7</v>
      </c>
      <c r="C13" s="14">
        <v>180</v>
      </c>
      <c r="D13" s="15">
        <v>14</v>
      </c>
      <c r="E13" s="114">
        <v>5.0000000000000001E-3</v>
      </c>
      <c r="F13" s="15">
        <v>3</v>
      </c>
      <c r="G13" s="15">
        <v>9</v>
      </c>
      <c r="H13" s="115">
        <v>505</v>
      </c>
      <c r="I13" s="116">
        <v>115</v>
      </c>
      <c r="J13" s="14">
        <v>0.6</v>
      </c>
      <c r="K13" s="114">
        <v>6.9999999999999999E-4</v>
      </c>
      <c r="L13" s="15">
        <v>0.9</v>
      </c>
      <c r="M13" s="117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3"/>
  <sheetViews>
    <sheetView tabSelected="1" workbookViewId="0">
      <selection activeCell="G27" sqref="G27"/>
    </sheetView>
  </sheetViews>
  <sheetFormatPr baseColWidth="10" defaultRowHeight="15" x14ac:dyDescent="0"/>
  <cols>
    <col min="1" max="1" width="23" customWidth="1"/>
    <col min="2" max="2" width="15.6640625" customWidth="1"/>
    <col min="3" max="5" width="15" customWidth="1"/>
    <col min="6" max="101" width="13.83203125" bestFit="1" customWidth="1"/>
  </cols>
  <sheetData>
    <row r="1" spans="1:17">
      <c r="A1" t="s">
        <v>37</v>
      </c>
      <c r="B1" t="s">
        <v>51</v>
      </c>
      <c r="D1" t="s">
        <v>50</v>
      </c>
      <c r="N1" t="s">
        <v>66</v>
      </c>
    </row>
    <row r="2" spans="1:17">
      <c r="A2" s="25">
        <f>SUM(C17:E18)</f>
        <v>1249999.999999481</v>
      </c>
      <c r="B2" s="32">
        <v>1250000</v>
      </c>
      <c r="D2" s="62">
        <v>1.4194995811466662</v>
      </c>
      <c r="N2" t="s">
        <v>67</v>
      </c>
    </row>
    <row r="3" spans="1:17">
      <c r="N3" t="s">
        <v>68</v>
      </c>
    </row>
    <row r="4" spans="1:17">
      <c r="A4" t="s">
        <v>36</v>
      </c>
      <c r="N4" s="9" t="s">
        <v>65</v>
      </c>
      <c r="O4" s="10"/>
      <c r="P4" s="10"/>
      <c r="Q4" s="106"/>
    </row>
    <row r="5" spans="1:17" ht="30">
      <c r="A5" s="18" t="s">
        <v>27</v>
      </c>
      <c r="B5" s="19" t="s">
        <v>28</v>
      </c>
      <c r="C5" s="18" t="s">
        <v>29</v>
      </c>
      <c r="D5" s="19" t="s">
        <v>31</v>
      </c>
      <c r="E5" s="20" t="s">
        <v>30</v>
      </c>
      <c r="F5" s="19" t="s">
        <v>45</v>
      </c>
      <c r="G5" s="18" t="s">
        <v>22</v>
      </c>
      <c r="H5" s="19" t="s">
        <v>23</v>
      </c>
      <c r="I5" s="19" t="s">
        <v>24</v>
      </c>
      <c r="J5" s="19" t="s">
        <v>33</v>
      </c>
      <c r="K5" s="19" t="s">
        <v>32</v>
      </c>
      <c r="L5" s="19" t="s">
        <v>35</v>
      </c>
      <c r="M5" s="20" t="s">
        <v>26</v>
      </c>
      <c r="N5" s="107" t="s">
        <v>23</v>
      </c>
      <c r="O5" s="109" t="s">
        <v>24</v>
      </c>
      <c r="P5" s="109" t="s">
        <v>33</v>
      </c>
      <c r="Q5" s="108" t="s">
        <v>32</v>
      </c>
    </row>
    <row r="6" spans="1:17">
      <c r="A6" s="9" t="s">
        <v>9</v>
      </c>
      <c r="B6" s="10" t="s">
        <v>1</v>
      </c>
      <c r="C6" s="53">
        <v>0</v>
      </c>
      <c r="D6" s="27">
        <v>0</v>
      </c>
      <c r="E6" s="54">
        <v>0</v>
      </c>
      <c r="F6" s="28">
        <f>SUM(C6:E6)</f>
        <v>0</v>
      </c>
      <c r="G6" s="11">
        <v>672</v>
      </c>
      <c r="H6" s="12">
        <v>10.5</v>
      </c>
      <c r="I6" s="13">
        <v>6.0000000000000001E-3</v>
      </c>
      <c r="J6" s="12">
        <v>3</v>
      </c>
      <c r="K6" s="12">
        <v>3</v>
      </c>
      <c r="L6" s="21">
        <v>500</v>
      </c>
      <c r="M6" s="22">
        <v>100</v>
      </c>
      <c r="N6" s="11">
        <v>2</v>
      </c>
      <c r="O6" s="110">
        <v>1.1999999999999999E-3</v>
      </c>
      <c r="P6" s="12">
        <v>0.7</v>
      </c>
      <c r="Q6" s="113">
        <v>1</v>
      </c>
    </row>
    <row r="7" spans="1:17">
      <c r="A7" s="11" t="s">
        <v>15</v>
      </c>
      <c r="B7" s="12" t="s">
        <v>2</v>
      </c>
      <c r="C7" s="55">
        <v>0</v>
      </c>
      <c r="D7" s="26">
        <v>0</v>
      </c>
      <c r="E7" s="56">
        <v>0</v>
      </c>
      <c r="F7" s="29">
        <f t="shared" ref="F7:F16" si="0">SUM(C7:E7)</f>
        <v>0</v>
      </c>
      <c r="G7" s="11">
        <v>400</v>
      </c>
      <c r="H7" s="12">
        <v>6.5</v>
      </c>
      <c r="I7" s="13">
        <v>1.4E-2</v>
      </c>
      <c r="J7" s="12">
        <v>7</v>
      </c>
      <c r="K7" s="12">
        <v>1</v>
      </c>
      <c r="L7" s="21">
        <v>310</v>
      </c>
      <c r="M7" s="22">
        <v>150</v>
      </c>
      <c r="N7" s="11">
        <v>1.1000000000000001</v>
      </c>
      <c r="O7" s="110">
        <v>8.9999999999999998E-4</v>
      </c>
      <c r="P7" s="12">
        <v>0.05</v>
      </c>
      <c r="Q7" s="113">
        <v>1.3</v>
      </c>
    </row>
    <row r="8" spans="1:17">
      <c r="A8" s="11" t="s">
        <v>0</v>
      </c>
      <c r="B8" s="12" t="s">
        <v>18</v>
      </c>
      <c r="C8" s="55">
        <v>239.99999999999989</v>
      </c>
      <c r="D8" s="26">
        <v>240.0000000000048</v>
      </c>
      <c r="E8" s="56">
        <v>280</v>
      </c>
      <c r="F8" s="29">
        <f t="shared" si="0"/>
        <v>760.00000000000466</v>
      </c>
      <c r="G8" s="11">
        <v>1200</v>
      </c>
      <c r="H8" s="12">
        <v>12</v>
      </c>
      <c r="I8" s="13">
        <v>9.4999999999999998E-3</v>
      </c>
      <c r="J8" s="12">
        <v>3</v>
      </c>
      <c r="K8" s="12">
        <v>3</v>
      </c>
      <c r="L8" s="21">
        <v>750</v>
      </c>
      <c r="M8" s="22">
        <v>0</v>
      </c>
      <c r="N8" s="11">
        <v>0.2</v>
      </c>
      <c r="O8" s="110">
        <v>1.9E-3</v>
      </c>
      <c r="P8" s="12">
        <v>0.7</v>
      </c>
      <c r="Q8" s="113">
        <v>1.4</v>
      </c>
    </row>
    <row r="9" spans="1:17">
      <c r="A9" s="11" t="s">
        <v>9</v>
      </c>
      <c r="B9" s="12" t="s">
        <v>21</v>
      </c>
      <c r="C9" s="55">
        <v>16.901330582166686</v>
      </c>
      <c r="D9" s="26">
        <v>75.607020961943149</v>
      </c>
      <c r="E9" s="56">
        <v>71.193182227248386</v>
      </c>
      <c r="F9" s="29">
        <f t="shared" si="0"/>
        <v>163.70153377135824</v>
      </c>
      <c r="G9" s="11">
        <v>168</v>
      </c>
      <c r="H9" s="12">
        <v>11</v>
      </c>
      <c r="I9" s="13">
        <v>0.01</v>
      </c>
      <c r="J9" s="12">
        <v>3</v>
      </c>
      <c r="K9" s="12">
        <v>5</v>
      </c>
      <c r="L9" s="21">
        <v>600</v>
      </c>
      <c r="M9" s="22">
        <v>60</v>
      </c>
      <c r="N9" s="11">
        <v>1</v>
      </c>
      <c r="O9" s="110">
        <v>1.8E-3</v>
      </c>
      <c r="P9" s="12">
        <v>0.9</v>
      </c>
      <c r="Q9" s="113">
        <v>0.9</v>
      </c>
    </row>
    <row r="10" spans="1:17">
      <c r="A10" s="11" t="s">
        <v>13</v>
      </c>
      <c r="B10" s="12" t="s">
        <v>20</v>
      </c>
      <c r="C10" s="55">
        <v>67.948133779522607</v>
      </c>
      <c r="D10" s="26">
        <v>0</v>
      </c>
      <c r="E10" s="56">
        <v>16.051866220073983</v>
      </c>
      <c r="F10" s="29">
        <f t="shared" si="0"/>
        <v>83.999999999596582</v>
      </c>
      <c r="G10" s="11">
        <v>84</v>
      </c>
      <c r="H10" s="12">
        <v>12</v>
      </c>
      <c r="I10" s="13">
        <v>7.0000000000000001E-3</v>
      </c>
      <c r="J10" s="12">
        <v>1</v>
      </c>
      <c r="K10" s="12">
        <v>5</v>
      </c>
      <c r="L10" s="21">
        <v>600</v>
      </c>
      <c r="M10" s="22">
        <v>75</v>
      </c>
      <c r="N10" s="11">
        <v>1.3</v>
      </c>
      <c r="O10" s="110">
        <v>1.2999999999999999E-3</v>
      </c>
      <c r="P10" s="12">
        <v>0.6</v>
      </c>
      <c r="Q10" s="113">
        <v>0.3</v>
      </c>
    </row>
    <row r="11" spans="1:17">
      <c r="A11" s="11" t="s">
        <v>14</v>
      </c>
      <c r="B11" s="12" t="s">
        <v>19</v>
      </c>
      <c r="C11" s="55">
        <v>105.61609081219186</v>
      </c>
      <c r="D11" s="26">
        <v>0</v>
      </c>
      <c r="E11" s="56">
        <v>0</v>
      </c>
      <c r="F11" s="29">
        <f t="shared" si="0"/>
        <v>105.61609081219186</v>
      </c>
      <c r="G11" s="11">
        <v>210</v>
      </c>
      <c r="H11" s="12">
        <v>10</v>
      </c>
      <c r="I11" s="13">
        <v>7.0000000000000001E-3</v>
      </c>
      <c r="J11" s="12">
        <v>1</v>
      </c>
      <c r="K11" s="12">
        <v>5</v>
      </c>
      <c r="L11" s="21">
        <v>625</v>
      </c>
      <c r="M11" s="22">
        <v>50</v>
      </c>
      <c r="N11" s="11">
        <v>1.4</v>
      </c>
      <c r="O11" s="110">
        <v>8.9999999999999998E-4</v>
      </c>
      <c r="P11" s="12">
        <v>0.4</v>
      </c>
      <c r="Q11" s="113">
        <v>1</v>
      </c>
    </row>
    <row r="12" spans="1:17">
      <c r="A12" s="11" t="s">
        <v>17</v>
      </c>
      <c r="B12" s="12" t="s">
        <v>3</v>
      </c>
      <c r="C12" s="55">
        <v>0</v>
      </c>
      <c r="D12" s="26">
        <v>0</v>
      </c>
      <c r="E12" s="56">
        <v>0</v>
      </c>
      <c r="F12" s="29">
        <f t="shared" si="0"/>
        <v>0</v>
      </c>
      <c r="G12" s="11">
        <v>588</v>
      </c>
      <c r="H12" s="12">
        <v>9</v>
      </c>
      <c r="I12" s="13">
        <v>1.35E-2</v>
      </c>
      <c r="J12" s="12">
        <v>7</v>
      </c>
      <c r="K12" s="12">
        <v>3</v>
      </c>
      <c r="L12" s="21">
        <v>440</v>
      </c>
      <c r="M12" s="22">
        <v>120</v>
      </c>
      <c r="N12" s="11">
        <v>0.3</v>
      </c>
      <c r="O12" s="110">
        <v>1.9E-3</v>
      </c>
      <c r="P12" s="12">
        <v>0.2</v>
      </c>
      <c r="Q12" s="113">
        <v>0.3</v>
      </c>
    </row>
    <row r="13" spans="1:17">
      <c r="A13" s="11" t="s">
        <v>11</v>
      </c>
      <c r="B13" s="12" t="s">
        <v>5</v>
      </c>
      <c r="C13" s="55">
        <v>13.335106595125545</v>
      </c>
      <c r="D13" s="26">
        <v>85.877814132257811</v>
      </c>
      <c r="E13" s="56">
        <v>68.787079272616523</v>
      </c>
      <c r="F13" s="29">
        <f t="shared" si="0"/>
        <v>167.99999999999989</v>
      </c>
      <c r="G13" s="11">
        <v>168</v>
      </c>
      <c r="H13" s="12">
        <v>15</v>
      </c>
      <c r="I13" s="13">
        <v>1.0999999999999999E-2</v>
      </c>
      <c r="J13" s="12">
        <v>4</v>
      </c>
      <c r="K13" s="12">
        <v>8</v>
      </c>
      <c r="L13" s="21">
        <v>600</v>
      </c>
      <c r="M13" s="22">
        <v>110</v>
      </c>
      <c r="N13" s="11">
        <v>0.8</v>
      </c>
      <c r="O13" s="110">
        <v>1.1999999999999999E-3</v>
      </c>
      <c r="P13" s="12">
        <v>0.4</v>
      </c>
      <c r="Q13" s="113">
        <v>0.9</v>
      </c>
    </row>
    <row r="14" spans="1:17">
      <c r="A14" s="11" t="s">
        <v>16</v>
      </c>
      <c r="B14" s="12" t="s">
        <v>4</v>
      </c>
      <c r="C14" s="55">
        <v>58.147035254376142</v>
      </c>
      <c r="D14" s="26">
        <v>0</v>
      </c>
      <c r="E14" s="56">
        <v>170.53534016217316</v>
      </c>
      <c r="F14" s="29">
        <f t="shared" si="0"/>
        <v>228.68237541654929</v>
      </c>
      <c r="G14" s="11">
        <v>300</v>
      </c>
      <c r="H14" s="12">
        <v>8</v>
      </c>
      <c r="I14" s="13">
        <v>1.2999999999999999E-2</v>
      </c>
      <c r="J14" s="12">
        <v>8</v>
      </c>
      <c r="K14" s="12">
        <v>3</v>
      </c>
      <c r="L14" s="21">
        <v>300</v>
      </c>
      <c r="M14" s="22">
        <v>90</v>
      </c>
      <c r="N14" s="11">
        <v>1</v>
      </c>
      <c r="O14" s="110">
        <v>1.6999999999999999E-3</v>
      </c>
      <c r="P14" s="12">
        <v>0.5</v>
      </c>
      <c r="Q14" s="113">
        <v>0.2</v>
      </c>
    </row>
    <row r="15" spans="1:17">
      <c r="A15" s="11" t="s">
        <v>12</v>
      </c>
      <c r="B15" s="12" t="s">
        <v>6</v>
      </c>
      <c r="C15" s="55">
        <v>32.054965924407455</v>
      </c>
      <c r="D15" s="26">
        <v>177.94503407559247</v>
      </c>
      <c r="E15" s="56">
        <v>0</v>
      </c>
      <c r="F15" s="29">
        <f t="shared" si="0"/>
        <v>209.99999999999994</v>
      </c>
      <c r="G15" s="11">
        <v>210</v>
      </c>
      <c r="H15" s="12">
        <v>13</v>
      </c>
      <c r="I15" s="13">
        <v>1.2999999999999999E-2</v>
      </c>
      <c r="J15" s="12">
        <v>3</v>
      </c>
      <c r="K15" s="12">
        <v>5</v>
      </c>
      <c r="L15" s="21">
        <v>460</v>
      </c>
      <c r="M15" s="22">
        <v>130</v>
      </c>
      <c r="N15" s="11">
        <v>0.9</v>
      </c>
      <c r="O15" s="110">
        <v>1.6999999999999999E-3</v>
      </c>
      <c r="P15" s="12">
        <v>0.7</v>
      </c>
      <c r="Q15" s="113">
        <v>0.1</v>
      </c>
    </row>
    <row r="16" spans="1:17">
      <c r="A16" s="14" t="s">
        <v>10</v>
      </c>
      <c r="B16" s="15" t="s">
        <v>7</v>
      </c>
      <c r="C16" s="57">
        <v>65.997337052253386</v>
      </c>
      <c r="D16" s="30">
        <v>20.570130829700258</v>
      </c>
      <c r="E16" s="58">
        <v>93.432532117997624</v>
      </c>
      <c r="F16" s="31">
        <f t="shared" si="0"/>
        <v>179.99999999995129</v>
      </c>
      <c r="G16" s="14">
        <v>180</v>
      </c>
      <c r="H16" s="15">
        <v>14</v>
      </c>
      <c r="I16" s="16">
        <v>5.0000000000000001E-3</v>
      </c>
      <c r="J16" s="15">
        <v>3</v>
      </c>
      <c r="K16" s="15">
        <v>9</v>
      </c>
      <c r="L16" s="23">
        <v>505</v>
      </c>
      <c r="M16" s="24">
        <v>115</v>
      </c>
      <c r="N16" s="14">
        <v>0.6</v>
      </c>
      <c r="O16" s="114">
        <v>6.9999999999999999E-4</v>
      </c>
      <c r="P16" s="15">
        <v>0.9</v>
      </c>
      <c r="Q16" s="117">
        <v>0.1</v>
      </c>
    </row>
    <row r="17" spans="1:9">
      <c r="A17" s="11" t="s">
        <v>46</v>
      </c>
      <c r="B17" s="12" t="s">
        <v>25</v>
      </c>
      <c r="C17" s="33">
        <f>SUMPRODUCT(C6:C16, $L$6:$L$16)</f>
        <v>370438.84944463696</v>
      </c>
      <c r="D17" s="34">
        <f t="shared" ref="D17:E17" si="1">SUMPRODUCT(D6:D16, $L$6:$L$16)</f>
        <v>369133.53280029539</v>
      </c>
      <c r="E17" s="35">
        <f t="shared" si="1"/>
        <v>401963.30740020407</v>
      </c>
      <c r="F17" s="32"/>
    </row>
    <row r="18" spans="1:9">
      <c r="B18" s="12" t="s">
        <v>26</v>
      </c>
      <c r="C18" s="36">
        <f>SUMPRODUCT(C6:C16, $M$6:$M$16)</f>
        <v>29847.928638543563</v>
      </c>
      <c r="D18" s="37">
        <f t="shared" ref="D18:E18" si="2">SUMPRODUCT(D6:D16, $M$6:$M$16)</f>
        <v>39481.400287507502</v>
      </c>
      <c r="E18" s="38">
        <f t="shared" si="2"/>
        <v>39134.981428293584</v>
      </c>
      <c r="F18" s="32"/>
    </row>
    <row r="20" spans="1:9">
      <c r="A20" s="12" t="s">
        <v>38</v>
      </c>
      <c r="C20" s="39">
        <f>SUM(C6:C16)</f>
        <v>600.00000000004366</v>
      </c>
      <c r="D20" s="40">
        <f t="shared" ref="D20:E20" si="3">SUM(D6:D16)</f>
        <v>599.99999999949853</v>
      </c>
      <c r="E20" s="41">
        <f t="shared" si="3"/>
        <v>700.00000000010971</v>
      </c>
    </row>
    <row r="21" spans="1:9">
      <c r="A21" s="12" t="s">
        <v>39</v>
      </c>
      <c r="C21" s="3">
        <v>600</v>
      </c>
      <c r="D21" s="2">
        <v>600</v>
      </c>
      <c r="E21" s="4">
        <v>700</v>
      </c>
    </row>
    <row r="23" spans="1:9">
      <c r="A23" t="s">
        <v>42</v>
      </c>
      <c r="C23" s="39">
        <f>C8</f>
        <v>239.99999999999989</v>
      </c>
      <c r="D23" s="40">
        <f t="shared" ref="D23:E23" si="4">D8</f>
        <v>240.0000000000048</v>
      </c>
      <c r="E23" s="41">
        <f t="shared" si="4"/>
        <v>280</v>
      </c>
    </row>
    <row r="24" spans="1:9">
      <c r="A24" t="s">
        <v>43</v>
      </c>
      <c r="C24" s="3">
        <f>0.4*C21</f>
        <v>240</v>
      </c>
      <c r="D24" s="2">
        <f>0.4*D21</f>
        <v>240</v>
      </c>
      <c r="E24" s="4">
        <f>0.4*E21</f>
        <v>280</v>
      </c>
    </row>
    <row r="26" spans="1:9">
      <c r="A26" s="45" t="s">
        <v>49</v>
      </c>
      <c r="B26" s="8" t="s">
        <v>40</v>
      </c>
      <c r="C26" s="46"/>
      <c r="D26" s="46"/>
      <c r="E26" s="46"/>
      <c r="F26" s="61" t="s">
        <v>41</v>
      </c>
      <c r="G26" s="60" t="s">
        <v>44</v>
      </c>
      <c r="H26" s="46" t="s">
        <v>40</v>
      </c>
      <c r="I26" s="47" t="s">
        <v>41</v>
      </c>
    </row>
    <row r="27" spans="1:9">
      <c r="A27" s="7" t="s">
        <v>34</v>
      </c>
      <c r="B27" s="48">
        <f>H27-G27*(I27-H27)</f>
        <v>10.411864384797127</v>
      </c>
      <c r="C27" s="5">
        <f>SUMPRODUCT(C$6:C$16, $H$6:$H$16)/C$21</f>
        <v>11.572222177651264</v>
      </c>
      <c r="D27" s="5">
        <f t="shared" ref="D27:E27" si="5">SUMPRODUCT(D$6:D$16, $H$6:$H$16)/D$21</f>
        <v>12.668519528606343</v>
      </c>
      <c r="E27" s="5">
        <f t="shared" si="5"/>
        <v>11.485559655970313</v>
      </c>
      <c r="F27" s="48">
        <f>I27+G27*(I27-H27)</f>
        <v>13.588135615202873</v>
      </c>
      <c r="G27" s="63">
        <v>1.0881356152028729</v>
      </c>
      <c r="H27" s="42">
        <v>11.5</v>
      </c>
      <c r="I27" s="48">
        <v>12.5</v>
      </c>
    </row>
    <row r="28" spans="1:9">
      <c r="A28" s="1" t="s">
        <v>8</v>
      </c>
      <c r="B28" s="49">
        <f t="shared" ref="B28:B30" si="6">H28-G28*(I28-H28)</f>
        <v>4.4876619703617818E-3</v>
      </c>
      <c r="C28" s="52">
        <f>SUMPRODUCT(C$6:C$16, $I$6:$I$16)/C$21</f>
        <v>8.8554362518258375E-3</v>
      </c>
      <c r="D28" s="52">
        <f t="shared" ref="D28:E28" si="7">SUMPRODUCT(D$6:D$16, $I$6:$I$16)/D$21</f>
        <v>1.0661437103675861E-2</v>
      </c>
      <c r="E28" s="52">
        <f t="shared" si="7"/>
        <v>9.8929640578714617E-3</v>
      </c>
      <c r="F28" s="49">
        <f>I28+G28*(I28-H28)</f>
        <v>1.3012338029638217E-2</v>
      </c>
      <c r="G28" s="63">
        <v>1.204935211855287</v>
      </c>
      <c r="H28" s="59">
        <v>7.4999999999999997E-3</v>
      </c>
      <c r="I28" s="51">
        <v>0.01</v>
      </c>
    </row>
    <row r="29" spans="1:9">
      <c r="A29" s="1" t="s">
        <v>47</v>
      </c>
      <c r="B29" s="49">
        <f t="shared" si="6"/>
        <v>-1.0172574974850721</v>
      </c>
      <c r="C29" s="17">
        <f>SUMPRODUCT(C$6:C$16, $J$6:$J$16)/C$21</f>
        <v>2.928236389472846</v>
      </c>
      <c r="D29" s="17">
        <f t="shared" ref="D29:E29" si="8">SUMPRODUCT(D$6:D$16, $J$6:$J$16)/D$21</f>
        <v>3.1431296902179224</v>
      </c>
      <c r="E29" s="17">
        <f t="shared" si="8"/>
        <v>4.2705143537766626</v>
      </c>
      <c r="F29" s="49">
        <f>I29+G29*(I29-H29)</f>
        <v>5.0172574974850725</v>
      </c>
      <c r="G29" s="63">
        <v>0.25431437437126803</v>
      </c>
      <c r="H29" s="43">
        <v>0</v>
      </c>
      <c r="I29" s="49">
        <v>4</v>
      </c>
    </row>
    <row r="30" spans="1:9">
      <c r="A30" s="3" t="s">
        <v>48</v>
      </c>
      <c r="B30" s="50">
        <f t="shared" si="6"/>
        <v>3.0805004188532732</v>
      </c>
      <c r="C30" s="6">
        <f>SUMPRODUCT(C$6:C$16, $K$6:$K$16)/C$21</f>
        <v>4.512834329143093</v>
      </c>
      <c r="D30" s="6">
        <f t="shared" ref="D30:E30" si="9">SUMPRODUCT(D$6:D$16, $K$6:$K$16)/D$21</f>
        <v>4.7665232761884289</v>
      </c>
      <c r="E30" s="6">
        <f t="shared" si="9"/>
        <v>4.5414581228086313</v>
      </c>
      <c r="F30" s="50">
        <f>I30+G30*(I30-H30)</f>
        <v>6.9194995811467273</v>
      </c>
      <c r="G30" s="64">
        <v>1.4194995811467268</v>
      </c>
      <c r="H30" s="44">
        <v>4.5</v>
      </c>
      <c r="I30" s="50">
        <v>5.5</v>
      </c>
    </row>
    <row r="33" spans="1:103">
      <c r="A33" s="118" t="s">
        <v>70</v>
      </c>
      <c r="B33" s="118">
        <v>1</v>
      </c>
      <c r="C33" s="118">
        <v>2</v>
      </c>
      <c r="D33" s="118">
        <v>3</v>
      </c>
      <c r="E33" s="118">
        <v>4</v>
      </c>
      <c r="F33" s="118">
        <v>5</v>
      </c>
      <c r="G33" s="118">
        <v>6</v>
      </c>
      <c r="H33" s="118">
        <v>7</v>
      </c>
      <c r="I33" s="118">
        <v>8</v>
      </c>
      <c r="J33" s="118">
        <v>9</v>
      </c>
      <c r="K33" s="118">
        <v>10</v>
      </c>
      <c r="L33" s="118">
        <v>11</v>
      </c>
      <c r="M33" s="118">
        <v>12</v>
      </c>
      <c r="N33" s="118">
        <v>13</v>
      </c>
      <c r="O33" s="118">
        <v>14</v>
      </c>
      <c r="P33" s="118">
        <v>15</v>
      </c>
      <c r="Q33" s="118">
        <v>16</v>
      </c>
      <c r="R33" s="118">
        <v>17</v>
      </c>
      <c r="S33" s="118">
        <v>18</v>
      </c>
      <c r="T33" s="118">
        <v>19</v>
      </c>
      <c r="U33" s="118">
        <v>20</v>
      </c>
      <c r="V33" s="118">
        <v>21</v>
      </c>
      <c r="W33" s="118">
        <v>22</v>
      </c>
      <c r="X33" s="118">
        <v>23</v>
      </c>
      <c r="Y33" s="118">
        <v>24</v>
      </c>
      <c r="Z33" s="118">
        <v>25</v>
      </c>
      <c r="AA33" s="118">
        <v>26</v>
      </c>
      <c r="AB33" s="118">
        <v>27</v>
      </c>
      <c r="AC33" s="118">
        <v>28</v>
      </c>
      <c r="AD33" s="118">
        <v>29</v>
      </c>
      <c r="AE33" s="118">
        <v>30</v>
      </c>
      <c r="AF33" s="118">
        <v>31</v>
      </c>
      <c r="AG33" s="118">
        <v>32</v>
      </c>
      <c r="AH33" s="118">
        <v>33</v>
      </c>
      <c r="AI33" s="118">
        <v>34</v>
      </c>
      <c r="AJ33" s="118">
        <v>35</v>
      </c>
      <c r="AK33" s="118">
        <v>36</v>
      </c>
      <c r="AL33" s="118">
        <v>37</v>
      </c>
      <c r="AM33" s="118">
        <v>38</v>
      </c>
      <c r="AN33" s="118">
        <v>39</v>
      </c>
      <c r="AO33" s="118">
        <v>40</v>
      </c>
      <c r="AP33" s="118">
        <v>41</v>
      </c>
      <c r="AQ33" s="118">
        <v>42</v>
      </c>
      <c r="AR33" s="118">
        <v>43</v>
      </c>
      <c r="AS33" s="118">
        <v>44</v>
      </c>
      <c r="AT33" s="118">
        <v>45</v>
      </c>
      <c r="AU33" s="118">
        <v>46</v>
      </c>
      <c r="AV33" s="118">
        <v>47</v>
      </c>
      <c r="AW33" s="118">
        <v>48</v>
      </c>
      <c r="AX33" s="118">
        <v>49</v>
      </c>
      <c r="AY33" s="118">
        <v>50</v>
      </c>
      <c r="AZ33" s="118">
        <v>51</v>
      </c>
      <c r="BA33" s="118">
        <v>52</v>
      </c>
      <c r="BB33" s="118">
        <v>53</v>
      </c>
      <c r="BC33" s="118">
        <v>54</v>
      </c>
      <c r="BD33" s="118">
        <v>55</v>
      </c>
      <c r="BE33" s="118">
        <v>56</v>
      </c>
      <c r="BF33" s="118">
        <v>57</v>
      </c>
      <c r="BG33" s="118">
        <v>58</v>
      </c>
      <c r="BH33" s="118">
        <v>59</v>
      </c>
      <c r="BI33" s="118">
        <v>60</v>
      </c>
      <c r="BJ33" s="118">
        <v>61</v>
      </c>
      <c r="BK33" s="118">
        <v>62</v>
      </c>
      <c r="BL33" s="118">
        <v>63</v>
      </c>
      <c r="BM33" s="118">
        <v>64</v>
      </c>
      <c r="BN33" s="118">
        <v>65</v>
      </c>
      <c r="BO33" s="118">
        <v>66</v>
      </c>
      <c r="BP33" s="118">
        <v>67</v>
      </c>
      <c r="BQ33" s="118">
        <v>68</v>
      </c>
      <c r="BR33" s="118">
        <v>69</v>
      </c>
      <c r="BS33" s="118">
        <v>70</v>
      </c>
      <c r="BT33" s="118">
        <v>71</v>
      </c>
      <c r="BU33" s="118">
        <v>72</v>
      </c>
      <c r="BV33" s="118">
        <v>73</v>
      </c>
      <c r="BW33" s="118">
        <v>74</v>
      </c>
      <c r="BX33" s="118">
        <v>75</v>
      </c>
      <c r="BY33" s="118">
        <v>76</v>
      </c>
      <c r="BZ33" s="118">
        <v>77</v>
      </c>
      <c r="CA33" s="118">
        <v>78</v>
      </c>
      <c r="CB33" s="118">
        <v>79</v>
      </c>
      <c r="CC33" s="118">
        <v>80</v>
      </c>
      <c r="CD33" s="118">
        <v>81</v>
      </c>
      <c r="CE33" s="118">
        <v>82</v>
      </c>
      <c r="CF33" s="118">
        <v>83</v>
      </c>
      <c r="CG33" s="118">
        <v>84</v>
      </c>
      <c r="CH33" s="118">
        <v>85</v>
      </c>
      <c r="CI33" s="118">
        <v>86</v>
      </c>
      <c r="CJ33" s="118">
        <v>87</v>
      </c>
      <c r="CK33" s="118">
        <v>88</v>
      </c>
      <c r="CL33" s="118">
        <v>89</v>
      </c>
      <c r="CM33" s="118">
        <v>90</v>
      </c>
      <c r="CN33" s="118">
        <v>91</v>
      </c>
      <c r="CO33" s="118">
        <v>92</v>
      </c>
      <c r="CP33" s="118">
        <v>93</v>
      </c>
      <c r="CQ33" s="118">
        <v>94</v>
      </c>
      <c r="CR33" s="118">
        <v>95</v>
      </c>
      <c r="CS33" s="118">
        <v>96</v>
      </c>
      <c r="CT33" s="118">
        <v>97</v>
      </c>
      <c r="CU33" s="118">
        <v>98</v>
      </c>
      <c r="CV33" s="118">
        <v>99</v>
      </c>
      <c r="CW33" s="118">
        <v>100</v>
      </c>
    </row>
    <row r="34" spans="1:103">
      <c r="A34" t="s">
        <v>34</v>
      </c>
      <c r="B34" s="119">
        <v>9.4021841012139777</v>
      </c>
      <c r="C34" s="119">
        <v>13.24693549305529</v>
      </c>
      <c r="D34" s="119">
        <v>9.1171897029457867</v>
      </c>
      <c r="E34" s="119">
        <v>9.9760925521423687</v>
      </c>
      <c r="F34" s="119">
        <v>14.147802212424173</v>
      </c>
      <c r="G34" s="119">
        <v>10.769521072751191</v>
      </c>
      <c r="H34" s="119">
        <v>11.43947313828442</v>
      </c>
      <c r="I34" s="119">
        <v>9.8411426368979509</v>
      </c>
      <c r="J34" s="119">
        <v>12.755940682175568</v>
      </c>
      <c r="K34" s="119">
        <v>11.865848352870351</v>
      </c>
      <c r="L34" s="119">
        <v>8.3842889761206916</v>
      </c>
      <c r="M34" s="119">
        <v>10.224236100853235</v>
      </c>
      <c r="N34" s="119">
        <v>9.9507417428297416</v>
      </c>
      <c r="O34" s="119">
        <v>8.7480151429770654</v>
      </c>
      <c r="P34" s="119">
        <v>12.102740594164459</v>
      </c>
      <c r="Q34" s="119">
        <v>6.8934667467235267</v>
      </c>
      <c r="R34" s="119">
        <v>8.7369904344418803</v>
      </c>
      <c r="S34" s="119">
        <v>9.6000981324580152</v>
      </c>
      <c r="T34" s="119">
        <v>14.351241310376766</v>
      </c>
      <c r="U34" s="119">
        <v>11.226584738985121</v>
      </c>
      <c r="V34" s="119">
        <v>13.150650706743523</v>
      </c>
      <c r="W34" s="119">
        <v>13.385754183372345</v>
      </c>
      <c r="X34" s="119">
        <v>11.297507569976847</v>
      </c>
      <c r="Y34" s="119">
        <v>10.953318760695415</v>
      </c>
      <c r="Z34" s="119">
        <v>10.893870205438885</v>
      </c>
      <c r="AA34" s="119">
        <v>12.232885928331777</v>
      </c>
      <c r="AB34" s="119">
        <v>11.110629328052282</v>
      </c>
      <c r="AC34" s="119">
        <v>10.245723210304739</v>
      </c>
      <c r="AD34" s="119">
        <v>11.297322798242018</v>
      </c>
      <c r="AE34" s="119">
        <v>10.657864518222619</v>
      </c>
      <c r="AF34" s="119">
        <v>12.930084969166099</v>
      </c>
      <c r="AG34" s="119">
        <v>10.993863205225667</v>
      </c>
      <c r="AH34" s="119">
        <v>11.335906163777187</v>
      </c>
      <c r="AI34" s="119">
        <v>11.077709624641999</v>
      </c>
      <c r="AJ34" s="119">
        <v>8.5665504145118536</v>
      </c>
      <c r="AK34" s="119">
        <v>8.4791208500793722</v>
      </c>
      <c r="AL34" s="119">
        <v>9.9028670855979719</v>
      </c>
      <c r="AM34" s="119">
        <v>9.5779615857609919</v>
      </c>
      <c r="AN34" s="119">
        <v>8.7753208385060777</v>
      </c>
      <c r="AO34" s="119">
        <v>10.309866610029292</v>
      </c>
      <c r="AP34" s="119">
        <v>12.798380366006567</v>
      </c>
      <c r="AQ34" s="119">
        <v>8.9622351643474367</v>
      </c>
      <c r="AR34" s="119">
        <v>11.571607693058967</v>
      </c>
      <c r="AS34" s="119">
        <v>10.546718124122687</v>
      </c>
      <c r="AT34" s="119">
        <v>8.3071487268240816</v>
      </c>
      <c r="AU34" s="119">
        <v>9.7663041219226727</v>
      </c>
      <c r="AV34" s="119">
        <v>12.891303410568568</v>
      </c>
      <c r="AW34" s="119">
        <v>9.3383759617388282</v>
      </c>
      <c r="AX34" s="119">
        <v>13.491424572833973</v>
      </c>
      <c r="AY34" s="119">
        <v>14.033035256785499</v>
      </c>
      <c r="AZ34" s="119">
        <v>11.127108271834462</v>
      </c>
      <c r="BA34" s="119">
        <v>13.320205401093125</v>
      </c>
      <c r="BB34" s="119">
        <v>10.839327179291205</v>
      </c>
      <c r="BC34" s="119">
        <v>11.924988413317894</v>
      </c>
      <c r="BD34" s="119">
        <v>10.979163294912773</v>
      </c>
      <c r="BE34" s="119">
        <v>8.6996098231698653</v>
      </c>
      <c r="BF34" s="119">
        <v>8.4394496613680765</v>
      </c>
      <c r="BG34" s="119">
        <v>14.875703919887714</v>
      </c>
      <c r="BH34" s="119">
        <v>8.0749967238183942</v>
      </c>
      <c r="BI34" s="119">
        <v>11.764331435788328</v>
      </c>
      <c r="BJ34" s="119">
        <v>13.395127386374192</v>
      </c>
      <c r="BK34" s="119">
        <v>10.970384696489912</v>
      </c>
      <c r="BL34" s="119">
        <v>10.979466757514885</v>
      </c>
      <c r="BM34" s="119">
        <v>6.2848714562643195</v>
      </c>
      <c r="BN34" s="119">
        <v>11.034194913319498</v>
      </c>
      <c r="BO34" s="119">
        <v>11.220824258639325</v>
      </c>
      <c r="BP34" s="119">
        <v>8.2014990201584776</v>
      </c>
      <c r="BQ34" s="119">
        <v>8.7934783255747853</v>
      </c>
      <c r="BR34" s="119">
        <v>8.540944056518601</v>
      </c>
      <c r="BS34" s="119">
        <v>13.504405997813734</v>
      </c>
      <c r="BT34" s="119">
        <v>8.249205237027887</v>
      </c>
      <c r="BU34" s="119">
        <v>13.747438137072994</v>
      </c>
      <c r="BV34" s="119">
        <v>8.447970935143907</v>
      </c>
      <c r="BW34" s="119">
        <v>8.3501331712589604</v>
      </c>
      <c r="BX34" s="119">
        <v>13.097339582270166</v>
      </c>
      <c r="BY34" s="119">
        <v>8.9256256571816195</v>
      </c>
      <c r="BZ34" s="119">
        <v>10.107816865261336</v>
      </c>
      <c r="CA34" s="119">
        <v>12.53784888910087</v>
      </c>
      <c r="CB34" s="119">
        <v>10.92246427679019</v>
      </c>
      <c r="CC34" s="119">
        <v>9.836362040023074</v>
      </c>
      <c r="CD34" s="119">
        <v>10.305692482807356</v>
      </c>
      <c r="CE34" s="119">
        <v>12.031505210435615</v>
      </c>
      <c r="CF34" s="119">
        <v>9.4299439080734402</v>
      </c>
      <c r="CG34" s="119">
        <v>13.248259965985214</v>
      </c>
      <c r="CH34" s="119">
        <v>10.347401674576311</v>
      </c>
      <c r="CI34" s="119">
        <v>13.639319549064126</v>
      </c>
      <c r="CJ34" s="119">
        <v>10.832276034175695</v>
      </c>
      <c r="CK34" s="119">
        <v>8.7451482658843585</v>
      </c>
      <c r="CL34" s="119">
        <v>7.9475226110768631</v>
      </c>
      <c r="CM34" s="119">
        <v>9.7409919974308323</v>
      </c>
      <c r="CN34" s="119">
        <v>8.1560297599961782</v>
      </c>
      <c r="CO34" s="119">
        <v>11.078173546380871</v>
      </c>
      <c r="CP34" s="119">
        <v>11.9308994114831</v>
      </c>
      <c r="CQ34" s="119">
        <v>6.5004592209374259</v>
      </c>
      <c r="CR34" s="119">
        <v>10.135561969854606</v>
      </c>
      <c r="CS34" s="119">
        <v>10.58666034069882</v>
      </c>
      <c r="CT34" s="119">
        <v>14.475316347948237</v>
      </c>
      <c r="CU34" s="119">
        <v>11.368657098670342</v>
      </c>
      <c r="CV34" s="119">
        <v>11.256464716542533</v>
      </c>
      <c r="CW34" s="119">
        <v>6.1467967861674389</v>
      </c>
      <c r="CY34">
        <f ca="1">NORMINV(RAND(), $H6, $N6)</f>
        <v>9.7292966075509941</v>
      </c>
    </row>
    <row r="35" spans="1:103">
      <c r="B35" s="119">
        <v>7.1672058208158127</v>
      </c>
      <c r="C35" s="119">
        <v>8.754149465242639</v>
      </c>
      <c r="D35" s="119">
        <v>7.289407415565937</v>
      </c>
      <c r="E35" s="119">
        <v>6.4047671300076194</v>
      </c>
      <c r="F35" s="119">
        <v>6.347108643605651</v>
      </c>
      <c r="G35" s="119">
        <v>7.2499863161226017</v>
      </c>
      <c r="H35" s="119">
        <v>8.5954765335365764</v>
      </c>
      <c r="I35" s="119">
        <v>7.5987568713737677</v>
      </c>
      <c r="J35" s="119">
        <v>8.213984850287309</v>
      </c>
      <c r="K35" s="119">
        <v>10.08742812564253</v>
      </c>
      <c r="L35" s="119">
        <v>7.3354405065466102</v>
      </c>
      <c r="M35" s="119">
        <v>4.234770548344561</v>
      </c>
      <c r="N35" s="119">
        <v>6.2034635278007126</v>
      </c>
      <c r="O35" s="119">
        <v>7.8316839774516254</v>
      </c>
      <c r="P35" s="119">
        <v>6.0296944177466765</v>
      </c>
      <c r="Q35" s="119">
        <v>5.714464126502433</v>
      </c>
      <c r="R35" s="119">
        <v>5.7479406366623511</v>
      </c>
      <c r="S35" s="119">
        <v>7.8820409910400313</v>
      </c>
      <c r="T35" s="119">
        <v>6.5605476810453212</v>
      </c>
      <c r="U35" s="119">
        <v>6.5502580433323363</v>
      </c>
      <c r="V35" s="119">
        <v>7.0198628002305776</v>
      </c>
      <c r="W35" s="119">
        <v>6.7394759023089703</v>
      </c>
      <c r="X35" s="119">
        <v>7.2855736350692553</v>
      </c>
      <c r="Y35" s="119">
        <v>5.4692090356881256</v>
      </c>
      <c r="Z35" s="119">
        <v>6.108745846802222</v>
      </c>
      <c r="AA35" s="119">
        <v>7.2432361169387152</v>
      </c>
      <c r="AB35" s="119">
        <v>4.9361819401765388</v>
      </c>
      <c r="AC35" s="119">
        <v>7.9141455728360146</v>
      </c>
      <c r="AD35" s="119">
        <v>7.7384277783141862</v>
      </c>
      <c r="AE35" s="119">
        <v>6.3904772730117765</v>
      </c>
      <c r="AF35" s="119">
        <v>6.228093999018081</v>
      </c>
      <c r="AG35" s="119">
        <v>7.1954700569076513</v>
      </c>
      <c r="AH35" s="119">
        <v>6.7716562175595927</v>
      </c>
      <c r="AI35" s="119">
        <v>5.862501475550209</v>
      </c>
      <c r="AJ35" s="119">
        <v>7.2801262882024895</v>
      </c>
      <c r="AK35" s="119">
        <v>7.3638317407705056</v>
      </c>
      <c r="AL35" s="119">
        <v>7.423408011652687</v>
      </c>
      <c r="AM35" s="119">
        <v>7.1470281228122801</v>
      </c>
      <c r="AN35" s="119">
        <v>7.4241005142601271</v>
      </c>
      <c r="AO35" s="119">
        <v>6.66182720382937</v>
      </c>
      <c r="AP35" s="119">
        <v>6.9022573534804108</v>
      </c>
      <c r="AQ35" s="119">
        <v>6.8226898892205963</v>
      </c>
      <c r="AR35" s="119">
        <v>7.1510546765874503</v>
      </c>
      <c r="AS35" s="119">
        <v>6.6456608874874163</v>
      </c>
      <c r="AT35" s="119">
        <v>7.0715693784712315</v>
      </c>
      <c r="AU35" s="119">
        <v>5.8631409379667101</v>
      </c>
      <c r="AV35" s="119">
        <v>6.2714502061779775</v>
      </c>
      <c r="AW35" s="119">
        <v>9.2985498077787838</v>
      </c>
      <c r="AX35" s="119">
        <v>7.6984961144042305</v>
      </c>
      <c r="AY35" s="119">
        <v>6.8151239122150944</v>
      </c>
      <c r="AZ35" s="119">
        <v>5.5261508736105167</v>
      </c>
      <c r="BA35" s="119">
        <v>4.3703194232522655</v>
      </c>
      <c r="BB35" s="119">
        <v>5.1944719904401637</v>
      </c>
      <c r="BC35" s="119">
        <v>7.4133093066735265</v>
      </c>
      <c r="BD35" s="119">
        <v>7.7234704588474266</v>
      </c>
      <c r="BE35" s="119">
        <v>6.7501519420810343</v>
      </c>
      <c r="BF35" s="119">
        <v>8.2520889166721414</v>
      </c>
      <c r="BG35" s="119">
        <v>5.849039057949474</v>
      </c>
      <c r="BH35" s="119">
        <v>7.4250754410227948</v>
      </c>
      <c r="BI35" s="119">
        <v>8.3190663486710648</v>
      </c>
      <c r="BJ35" s="119">
        <v>5.8228247708533578</v>
      </c>
      <c r="BK35" s="119">
        <v>4.8558047578602466</v>
      </c>
      <c r="BL35" s="119">
        <v>9.4567188716292474</v>
      </c>
      <c r="BM35" s="119">
        <v>6.074820970995261</v>
      </c>
      <c r="BN35" s="119">
        <v>6.3950518298965804</v>
      </c>
      <c r="BO35" s="119">
        <v>5.0191753657378735</v>
      </c>
      <c r="BP35" s="119">
        <v>6.5367294994242702</v>
      </c>
      <c r="BQ35" s="119">
        <v>4.0883849422093466</v>
      </c>
      <c r="BR35" s="119">
        <v>6.6502040656179178</v>
      </c>
      <c r="BS35" s="119">
        <v>5.7818155464726795</v>
      </c>
      <c r="BT35" s="119">
        <v>5.9078484856511118</v>
      </c>
      <c r="BU35" s="119">
        <v>5.0142734889458875</v>
      </c>
      <c r="BV35" s="119">
        <v>7.1829178915249532</v>
      </c>
      <c r="BW35" s="119">
        <v>6.1955314322245805</v>
      </c>
      <c r="BX35" s="119">
        <v>6.211590597606798</v>
      </c>
      <c r="BY35" s="119">
        <v>6.931368624433432</v>
      </c>
      <c r="BZ35" s="119">
        <v>5.2919900695133002</v>
      </c>
      <c r="CA35" s="119">
        <v>6.5543612403379647</v>
      </c>
      <c r="CB35" s="119">
        <v>6.9455199046618965</v>
      </c>
      <c r="CC35" s="119">
        <v>4.6596143774394907</v>
      </c>
      <c r="CD35" s="119">
        <v>5.3766832640940549</v>
      </c>
      <c r="CE35" s="119">
        <v>6.4334682331275532</v>
      </c>
      <c r="CF35" s="119">
        <v>7.3118116363683185</v>
      </c>
      <c r="CG35" s="119">
        <v>6.6527649947984742</v>
      </c>
      <c r="CH35" s="119">
        <v>7.7309625696889324</v>
      </c>
      <c r="CI35" s="119">
        <v>6.0969802447478729</v>
      </c>
      <c r="CJ35" s="119">
        <v>6.8248540708943857</v>
      </c>
      <c r="CK35" s="119">
        <v>7.3326435705104736</v>
      </c>
      <c r="CL35" s="119">
        <v>3.1820730537395638</v>
      </c>
      <c r="CM35" s="119">
        <v>6.6798592644582575</v>
      </c>
      <c r="CN35" s="119">
        <v>6.3949951486399312</v>
      </c>
      <c r="CO35" s="119">
        <v>3.9582356128343585</v>
      </c>
      <c r="CP35" s="119">
        <v>5.424968377373701</v>
      </c>
      <c r="CQ35" s="119">
        <v>7.7168962503339564</v>
      </c>
      <c r="CR35" s="119">
        <v>5.7416036606430847</v>
      </c>
      <c r="CS35" s="119">
        <v>6.7905078117446021</v>
      </c>
      <c r="CT35" s="119">
        <v>7.1897507778587686</v>
      </c>
      <c r="CU35" s="119">
        <v>6.3726504998101534</v>
      </c>
      <c r="CV35" s="119">
        <v>8.2715651172826696</v>
      </c>
      <c r="CW35" s="119">
        <v>7.6993574352942558</v>
      </c>
      <c r="CY35">
        <f t="shared" ref="CY35" ca="1" si="10">NORMINV(RAND(), $H7, $N7)</f>
        <v>6.3439812249723495</v>
      </c>
    </row>
    <row r="36" spans="1:103">
      <c r="B36" s="119">
        <v>11.96502536133303</v>
      </c>
      <c r="C36" s="119">
        <v>12.018209886925034</v>
      </c>
      <c r="D36" s="119">
        <v>11.887557702604719</v>
      </c>
      <c r="E36" s="119">
        <v>12.298671598351509</v>
      </c>
      <c r="F36" s="119">
        <v>11.86275672512911</v>
      </c>
      <c r="G36" s="119">
        <v>11.836709976468237</v>
      </c>
      <c r="H36" s="119">
        <v>12.072330432165307</v>
      </c>
      <c r="I36" s="119">
        <v>11.857017048420259</v>
      </c>
      <c r="J36" s="119">
        <v>12.059505886899162</v>
      </c>
      <c r="K36" s="119">
        <v>12.066053134886713</v>
      </c>
      <c r="L36" s="119">
        <v>12.074056988726849</v>
      </c>
      <c r="M36" s="119">
        <v>11.945774339168835</v>
      </c>
      <c r="N36" s="119">
        <v>12.070497222158966</v>
      </c>
      <c r="O36" s="119">
        <v>11.88695082628079</v>
      </c>
      <c r="P36" s="119">
        <v>11.865407463351628</v>
      </c>
      <c r="Q36" s="119">
        <v>11.533233635551094</v>
      </c>
      <c r="R36" s="119">
        <v>11.971758513563781</v>
      </c>
      <c r="S36" s="119">
        <v>11.705871492378536</v>
      </c>
      <c r="T36" s="119">
        <v>11.770266075096302</v>
      </c>
      <c r="U36" s="119">
        <v>12.138023329656303</v>
      </c>
      <c r="V36" s="119">
        <v>11.958444897201698</v>
      </c>
      <c r="W36" s="119">
        <v>12.119531796982145</v>
      </c>
      <c r="X36" s="119">
        <v>11.802714754350784</v>
      </c>
      <c r="Y36" s="119">
        <v>12.410127641482841</v>
      </c>
      <c r="Z36" s="119">
        <v>11.989552225919422</v>
      </c>
      <c r="AA36" s="119">
        <v>11.902257778077342</v>
      </c>
      <c r="AB36" s="119">
        <v>12.393420527938716</v>
      </c>
      <c r="AC36" s="119">
        <v>12.357357733065792</v>
      </c>
      <c r="AD36" s="119">
        <v>11.846520291583547</v>
      </c>
      <c r="AE36" s="119">
        <v>11.74842399560074</v>
      </c>
      <c r="AF36" s="119">
        <v>12.03708640210551</v>
      </c>
      <c r="AG36" s="119">
        <v>11.834371847071271</v>
      </c>
      <c r="AH36" s="119">
        <v>11.879514505252136</v>
      </c>
      <c r="AI36" s="119">
        <v>11.626781063977216</v>
      </c>
      <c r="AJ36" s="119">
        <v>12.183072264454871</v>
      </c>
      <c r="AK36" s="119">
        <v>11.809300343723002</v>
      </c>
      <c r="AL36" s="119">
        <v>11.948736079908008</v>
      </c>
      <c r="AM36" s="119">
        <v>11.721594473034353</v>
      </c>
      <c r="AN36" s="119">
        <v>12.335482022834343</v>
      </c>
      <c r="AO36" s="119">
        <v>11.564082145863798</v>
      </c>
      <c r="AP36" s="119">
        <v>11.932724620334907</v>
      </c>
      <c r="AQ36" s="119">
        <v>11.400389784732742</v>
      </c>
      <c r="AR36" s="119">
        <v>12.027570818382319</v>
      </c>
      <c r="AS36" s="119">
        <v>12.044263814973247</v>
      </c>
      <c r="AT36" s="119">
        <v>12.139542204443309</v>
      </c>
      <c r="AU36" s="119">
        <v>12.270340487265083</v>
      </c>
      <c r="AV36" s="119">
        <v>12.144054642470582</v>
      </c>
      <c r="AW36" s="119">
        <v>12.251961894374247</v>
      </c>
      <c r="AX36" s="119">
        <v>12.184997713968951</v>
      </c>
      <c r="AY36" s="119">
        <v>11.942024372060033</v>
      </c>
      <c r="AZ36" s="119">
        <v>11.90168823128929</v>
      </c>
      <c r="BA36" s="119">
        <v>12.079323685303889</v>
      </c>
      <c r="BB36" s="119">
        <v>11.870121384094897</v>
      </c>
      <c r="BC36" s="119">
        <v>11.824016292923979</v>
      </c>
      <c r="BD36" s="119">
        <v>12.028729917013649</v>
      </c>
      <c r="BE36" s="119">
        <v>12.019224195384439</v>
      </c>
      <c r="BF36" s="119">
        <v>12.002436909130868</v>
      </c>
      <c r="BG36" s="119">
        <v>11.991739681256627</v>
      </c>
      <c r="BH36" s="119">
        <v>11.774783027402663</v>
      </c>
      <c r="BI36" s="119">
        <v>12.123342971360023</v>
      </c>
      <c r="BJ36" s="119">
        <v>12.023046191977308</v>
      </c>
      <c r="BK36" s="119">
        <v>11.8881971393436</v>
      </c>
      <c r="BL36" s="119">
        <v>12.361274375775059</v>
      </c>
      <c r="BM36" s="119">
        <v>11.718461550895604</v>
      </c>
      <c r="BN36" s="119">
        <v>12.009834407444</v>
      </c>
      <c r="BO36" s="119">
        <v>12.100976131014725</v>
      </c>
      <c r="BP36" s="119">
        <v>12.338406332234872</v>
      </c>
      <c r="BQ36" s="119">
        <v>12.13523285557366</v>
      </c>
      <c r="BR36" s="119">
        <v>11.72741051037131</v>
      </c>
      <c r="BS36" s="119">
        <v>11.835802281508451</v>
      </c>
      <c r="BT36" s="119">
        <v>12.043078601676338</v>
      </c>
      <c r="BU36" s="119">
        <v>12.004553317974276</v>
      </c>
      <c r="BV36" s="119">
        <v>11.920464980255421</v>
      </c>
      <c r="BW36" s="119">
        <v>12.037252282332602</v>
      </c>
      <c r="BX36" s="119">
        <v>11.895510899900909</v>
      </c>
      <c r="BY36" s="119">
        <v>11.483971251176097</v>
      </c>
      <c r="BZ36" s="119">
        <v>12.36463963609903</v>
      </c>
      <c r="CA36" s="119">
        <v>11.921375711141055</v>
      </c>
      <c r="CB36" s="119">
        <v>12.063896235172809</v>
      </c>
      <c r="CC36" s="119">
        <v>11.929301705987712</v>
      </c>
      <c r="CD36" s="119">
        <v>11.899125049620357</v>
      </c>
      <c r="CE36" s="119">
        <v>11.980196898582944</v>
      </c>
      <c r="CF36" s="119">
        <v>11.944448547580794</v>
      </c>
      <c r="CG36" s="119">
        <v>11.936367739421382</v>
      </c>
      <c r="CH36" s="119">
        <v>12.203380493596386</v>
      </c>
      <c r="CI36" s="119">
        <v>11.657602717400245</v>
      </c>
      <c r="CJ36" s="119">
        <v>12.033996938623817</v>
      </c>
      <c r="CK36" s="119">
        <v>11.553208345774452</v>
      </c>
      <c r="CL36" s="119">
        <v>12.104760157613413</v>
      </c>
      <c r="CM36" s="119">
        <v>12.205466363932704</v>
      </c>
      <c r="CN36" s="119">
        <v>12.250192666997322</v>
      </c>
      <c r="CO36" s="119">
        <v>12.306380703408342</v>
      </c>
      <c r="CP36" s="119">
        <v>12.295737886386954</v>
      </c>
      <c r="CQ36" s="119">
        <v>11.899204637927932</v>
      </c>
      <c r="CR36" s="119">
        <v>11.910515456705133</v>
      </c>
      <c r="CS36" s="119">
        <v>12.120468597194561</v>
      </c>
      <c r="CT36" s="119">
        <v>12.559355086327303</v>
      </c>
      <c r="CU36" s="119">
        <v>11.611733060531556</v>
      </c>
      <c r="CV36" s="119">
        <v>11.761470840570482</v>
      </c>
      <c r="CW36" s="119">
        <v>11.903313351229654</v>
      </c>
      <c r="CY36">
        <f t="shared" ref="CY36" ca="1" si="11">NORMINV(RAND(), $H8, $N8)</f>
        <v>11.83546370971502</v>
      </c>
    </row>
    <row r="37" spans="1:103">
      <c r="B37" s="119">
        <v>11.344684475057829</v>
      </c>
      <c r="C37" s="119">
        <v>9.5934696935458028</v>
      </c>
      <c r="D37" s="119">
        <v>11.650898833068933</v>
      </c>
      <c r="E37" s="119">
        <v>10.619241963636265</v>
      </c>
      <c r="F37" s="119">
        <v>11.200159789062267</v>
      </c>
      <c r="G37" s="119">
        <v>10.701348404287838</v>
      </c>
      <c r="H37" s="119">
        <v>10.596998091749436</v>
      </c>
      <c r="I37" s="119">
        <v>9.8115575540105979</v>
      </c>
      <c r="J37" s="119">
        <v>11.595991298038214</v>
      </c>
      <c r="K37" s="119">
        <v>10.853521807510162</v>
      </c>
      <c r="L37" s="119">
        <v>10.448510972707252</v>
      </c>
      <c r="M37" s="119">
        <v>11.475367403388443</v>
      </c>
      <c r="N37" s="119">
        <v>10.912746482945179</v>
      </c>
      <c r="O37" s="119">
        <v>12.08299018499685</v>
      </c>
      <c r="P37" s="119">
        <v>12.315578678414699</v>
      </c>
      <c r="Q37" s="119">
        <v>12.396486062875606</v>
      </c>
      <c r="R37" s="119">
        <v>9.2922787522751875</v>
      </c>
      <c r="S37" s="119">
        <v>10.482095652790765</v>
      </c>
      <c r="T37" s="119">
        <v>11.065110119452038</v>
      </c>
      <c r="U37" s="119">
        <v>9.1629767110350731</v>
      </c>
      <c r="V37" s="119">
        <v>12.542419188477924</v>
      </c>
      <c r="W37" s="119">
        <v>11.079835881062552</v>
      </c>
      <c r="X37" s="119">
        <v>10.321391278919883</v>
      </c>
      <c r="Y37" s="119">
        <v>12.693814062423176</v>
      </c>
      <c r="Z37" s="119">
        <v>9.04894667639552</v>
      </c>
      <c r="AA37" s="119">
        <v>12.216692043429596</v>
      </c>
      <c r="AB37" s="119">
        <v>11.266340857922625</v>
      </c>
      <c r="AC37" s="119">
        <v>11.463574536594964</v>
      </c>
      <c r="AD37" s="119">
        <v>11.157860114543654</v>
      </c>
      <c r="AE37" s="119">
        <v>10.781496682413081</v>
      </c>
      <c r="AF37" s="119">
        <v>11.553500815223147</v>
      </c>
      <c r="AG37" s="119">
        <v>11.379220055550922</v>
      </c>
      <c r="AH37" s="119">
        <v>10.152792191335699</v>
      </c>
      <c r="AI37" s="119">
        <v>11.949587798718509</v>
      </c>
      <c r="AJ37" s="119">
        <v>9.9651089596562805</v>
      </c>
      <c r="AK37" s="119">
        <v>10.767582106346218</v>
      </c>
      <c r="AL37" s="119">
        <v>9.4487104535692801</v>
      </c>
      <c r="AM37" s="119">
        <v>10.471840880432</v>
      </c>
      <c r="AN37" s="119">
        <v>10.427732677923713</v>
      </c>
      <c r="AO37" s="119">
        <v>10.528770805762239</v>
      </c>
      <c r="AP37" s="119">
        <v>11.848286841032252</v>
      </c>
      <c r="AQ37" s="119">
        <v>10.539501325704665</v>
      </c>
      <c r="AR37" s="119">
        <v>11.073896093257645</v>
      </c>
      <c r="AS37" s="119">
        <v>11.443821624674397</v>
      </c>
      <c r="AT37" s="119">
        <v>11.116414301764372</v>
      </c>
      <c r="AU37" s="119">
        <v>11.388824494614862</v>
      </c>
      <c r="AV37" s="119">
        <v>10.976452069516341</v>
      </c>
      <c r="AW37" s="119">
        <v>11.121843909850256</v>
      </c>
      <c r="AX37" s="119">
        <v>11.148340546507365</v>
      </c>
      <c r="AY37" s="119">
        <v>12.341660641156375</v>
      </c>
      <c r="AZ37" s="119">
        <v>11.781209698459378</v>
      </c>
      <c r="BA37" s="119">
        <v>12.011871053901119</v>
      </c>
      <c r="BB37" s="119">
        <v>10.96789906188819</v>
      </c>
      <c r="BC37" s="119">
        <v>13.224703476102585</v>
      </c>
      <c r="BD37" s="119">
        <v>11.565113050643223</v>
      </c>
      <c r="BE37" s="119">
        <v>11.482278010725949</v>
      </c>
      <c r="BF37" s="119">
        <v>11.582699441599022</v>
      </c>
      <c r="BG37" s="119">
        <v>9.247669218833293</v>
      </c>
      <c r="BH37" s="119">
        <v>13.27956333826808</v>
      </c>
      <c r="BI37" s="119">
        <v>11.905019218806229</v>
      </c>
      <c r="BJ37" s="119">
        <v>11.354220655197519</v>
      </c>
      <c r="BK37" s="119">
        <v>11.890751309668094</v>
      </c>
      <c r="BL37" s="119">
        <v>9.9928191992732796</v>
      </c>
      <c r="BM37" s="119">
        <v>12.72969071777907</v>
      </c>
      <c r="BN37" s="119">
        <v>9.4317981305146823</v>
      </c>
      <c r="BO37" s="119">
        <v>12.128010923264478</v>
      </c>
      <c r="BP37" s="119">
        <v>11.655123104100435</v>
      </c>
      <c r="BQ37" s="119">
        <v>7.9757382719391909</v>
      </c>
      <c r="BR37" s="119">
        <v>11.16168115070972</v>
      </c>
      <c r="BS37" s="119">
        <v>10.437717833458329</v>
      </c>
      <c r="BT37" s="119">
        <v>8.9832931934692404</v>
      </c>
      <c r="BU37" s="119">
        <v>11.461859812448845</v>
      </c>
      <c r="BV37" s="119">
        <v>11.448808222045194</v>
      </c>
      <c r="BW37" s="119">
        <v>11.290585844419677</v>
      </c>
      <c r="BX37" s="119">
        <v>9.5105454719261839</v>
      </c>
      <c r="BY37" s="119">
        <v>10.465027633686137</v>
      </c>
      <c r="BZ37" s="119">
        <v>11.418017899181317</v>
      </c>
      <c r="CA37" s="119">
        <v>10.236252710933151</v>
      </c>
      <c r="CB37" s="119">
        <v>11.657204121037104</v>
      </c>
      <c r="CC37" s="119">
        <v>10.485807400726404</v>
      </c>
      <c r="CD37" s="119">
        <v>9.2230057284768261</v>
      </c>
      <c r="CE37" s="119">
        <v>13.143324907303654</v>
      </c>
      <c r="CF37" s="119">
        <v>11.403599378021614</v>
      </c>
      <c r="CG37" s="119">
        <v>12.238542532884342</v>
      </c>
      <c r="CH37" s="119">
        <v>11.263654541573599</v>
      </c>
      <c r="CI37" s="119">
        <v>11.052680299900111</v>
      </c>
      <c r="CJ37" s="119">
        <v>10.834039581561584</v>
      </c>
      <c r="CK37" s="119">
        <v>10.270549579498603</v>
      </c>
      <c r="CL37" s="119">
        <v>12.098763609006145</v>
      </c>
      <c r="CM37" s="119">
        <v>11.713159776199692</v>
      </c>
      <c r="CN37" s="119">
        <v>9.1641436184805265</v>
      </c>
      <c r="CO37" s="119">
        <v>10.17125544475517</v>
      </c>
      <c r="CP37" s="119">
        <v>12.673203307733637</v>
      </c>
      <c r="CQ37" s="119">
        <v>12.651752012034859</v>
      </c>
      <c r="CR37" s="119">
        <v>9.9955281557264879</v>
      </c>
      <c r="CS37" s="119">
        <v>10.780081911623729</v>
      </c>
      <c r="CT37" s="119">
        <v>9.9584311728610864</v>
      </c>
      <c r="CU37" s="119">
        <v>10.812155566246597</v>
      </c>
      <c r="CV37" s="119">
        <v>11.04121134314472</v>
      </c>
      <c r="CW37" s="119">
        <v>10.26375674495935</v>
      </c>
      <c r="CY37">
        <f t="shared" ref="CY37" ca="1" si="12">NORMINV(RAND(), $H9, $N9)</f>
        <v>9.1868702802060405</v>
      </c>
    </row>
    <row r="38" spans="1:103">
      <c r="B38" s="119">
        <v>12.719609362661577</v>
      </c>
      <c r="C38" s="119">
        <v>11.350990711180206</v>
      </c>
      <c r="D38" s="119">
        <v>12.451474552254972</v>
      </c>
      <c r="E38" s="119">
        <v>12.901030827452017</v>
      </c>
      <c r="F38" s="119">
        <v>9.7758494420592648</v>
      </c>
      <c r="G38" s="119">
        <v>11.857998286652295</v>
      </c>
      <c r="H38" s="119">
        <v>12.398967994870857</v>
      </c>
      <c r="I38" s="119">
        <v>13.74719086852069</v>
      </c>
      <c r="J38" s="119">
        <v>12.993017235990637</v>
      </c>
      <c r="K38" s="119">
        <v>14.61223332683506</v>
      </c>
      <c r="L38" s="119">
        <v>11.742058397305158</v>
      </c>
      <c r="M38" s="119">
        <v>10.136843737380502</v>
      </c>
      <c r="N38" s="119">
        <v>12.386858154343161</v>
      </c>
      <c r="O38" s="119">
        <v>10.864543044640149</v>
      </c>
      <c r="P38" s="119">
        <v>15.942540716743954</v>
      </c>
      <c r="Q38" s="119">
        <v>11.288803800932573</v>
      </c>
      <c r="R38" s="119">
        <v>12.256533772560912</v>
      </c>
      <c r="S38" s="119">
        <v>11.877412442900852</v>
      </c>
      <c r="T38" s="119">
        <v>11.808344100787957</v>
      </c>
      <c r="U38" s="119">
        <v>11.206039991882292</v>
      </c>
      <c r="V38" s="119">
        <v>12.4686242854148</v>
      </c>
      <c r="W38" s="119">
        <v>11.524334184512604</v>
      </c>
      <c r="X38" s="119">
        <v>13.01260302997208</v>
      </c>
      <c r="Y38" s="119">
        <v>11.803917826493302</v>
      </c>
      <c r="Z38" s="119">
        <v>10.429937970426705</v>
      </c>
      <c r="AA38" s="119">
        <v>10.948038333214026</v>
      </c>
      <c r="AB38" s="119">
        <v>11.381095458444268</v>
      </c>
      <c r="AC38" s="119">
        <v>15.266796001491736</v>
      </c>
      <c r="AD38" s="119">
        <v>12.218810322146494</v>
      </c>
      <c r="AE38" s="119">
        <v>9.3428439880138523</v>
      </c>
      <c r="AF38" s="119">
        <v>11.550550031846404</v>
      </c>
      <c r="AG38" s="119">
        <v>12.837099627525372</v>
      </c>
      <c r="AH38" s="119">
        <v>13.326126185125444</v>
      </c>
      <c r="AI38" s="119">
        <v>12.969244995120901</v>
      </c>
      <c r="AJ38" s="119">
        <v>12.103685891444679</v>
      </c>
      <c r="AK38" s="119">
        <v>14.685575514228423</v>
      </c>
      <c r="AL38" s="119">
        <v>13.619104736048119</v>
      </c>
      <c r="AM38" s="119">
        <v>14.229253820668049</v>
      </c>
      <c r="AN38" s="119">
        <v>13.551439395418873</v>
      </c>
      <c r="AO38" s="119">
        <v>11.383696543936901</v>
      </c>
      <c r="AP38" s="119">
        <v>10.016361392621761</v>
      </c>
      <c r="AQ38" s="119">
        <v>11.678502369419528</v>
      </c>
      <c r="AR38" s="119">
        <v>10.835337790986454</v>
      </c>
      <c r="AS38" s="119">
        <v>11.556583113809289</v>
      </c>
      <c r="AT38" s="119">
        <v>10.183722833585593</v>
      </c>
      <c r="AU38" s="119">
        <v>13.298345584571369</v>
      </c>
      <c r="AV38" s="119">
        <v>10.484158415219548</v>
      </c>
      <c r="AW38" s="119">
        <v>13.222392620774691</v>
      </c>
      <c r="AX38" s="119">
        <v>11.091865224736571</v>
      </c>
      <c r="AY38" s="119">
        <v>10.941170551679262</v>
      </c>
      <c r="AZ38" s="119">
        <v>12.336895839248374</v>
      </c>
      <c r="BA38" s="119">
        <v>14.96611631801718</v>
      </c>
      <c r="BB38" s="119">
        <v>14.22970068595912</v>
      </c>
      <c r="BC38" s="119">
        <v>14.714481895914739</v>
      </c>
      <c r="BD38" s="119">
        <v>8.9320709837615908</v>
      </c>
      <c r="BE38" s="119">
        <v>13.798635803181453</v>
      </c>
      <c r="BF38" s="119">
        <v>13.748635915129514</v>
      </c>
      <c r="BG38" s="119">
        <v>10.887049202522904</v>
      </c>
      <c r="BH38" s="119">
        <v>10.635678407792923</v>
      </c>
      <c r="BI38" s="119">
        <v>11.585760007916168</v>
      </c>
      <c r="BJ38" s="119">
        <v>11.284716928853333</v>
      </c>
      <c r="BK38" s="119">
        <v>13.867321506894257</v>
      </c>
      <c r="BL38" s="119">
        <v>12.85821388026682</v>
      </c>
      <c r="BM38" s="119">
        <v>11.567451237903761</v>
      </c>
      <c r="BN38" s="119">
        <v>12.737235920879204</v>
      </c>
      <c r="BO38" s="119">
        <v>12.79145444236738</v>
      </c>
      <c r="BP38" s="119">
        <v>11.622596768231283</v>
      </c>
      <c r="BQ38" s="119">
        <v>13.772409373494288</v>
      </c>
      <c r="BR38" s="119">
        <v>11.68261771554999</v>
      </c>
      <c r="BS38" s="119">
        <v>10.279622074073131</v>
      </c>
      <c r="BT38" s="119">
        <v>11.555752070674444</v>
      </c>
      <c r="BU38" s="119">
        <v>12.688016382517334</v>
      </c>
      <c r="BV38" s="119">
        <v>14.004870539977356</v>
      </c>
      <c r="BW38" s="119">
        <v>13.065964284700957</v>
      </c>
      <c r="BX38" s="119">
        <v>10.069085893395762</v>
      </c>
      <c r="BY38" s="119">
        <v>10.447558163896637</v>
      </c>
      <c r="BZ38" s="119">
        <v>12.460286343875584</v>
      </c>
      <c r="CA38" s="119">
        <v>11.095770710336508</v>
      </c>
      <c r="CB38" s="119">
        <v>13.30250328772232</v>
      </c>
      <c r="CC38" s="119">
        <v>12.074423492010446</v>
      </c>
      <c r="CD38" s="119">
        <v>12.051166930430051</v>
      </c>
      <c r="CE38" s="119">
        <v>11.348430691013693</v>
      </c>
      <c r="CF38" s="119">
        <v>11.325667842654886</v>
      </c>
      <c r="CG38" s="119">
        <v>13.266462987529652</v>
      </c>
      <c r="CH38" s="119">
        <v>11.427912264212065</v>
      </c>
      <c r="CI38" s="119">
        <v>12.406440496321393</v>
      </c>
      <c r="CJ38" s="119">
        <v>13.40497176609507</v>
      </c>
      <c r="CK38" s="119">
        <v>12.036368297841845</v>
      </c>
      <c r="CL38" s="119">
        <v>14.133308640287407</v>
      </c>
      <c r="CM38" s="119">
        <v>11.461759136560286</v>
      </c>
      <c r="CN38" s="119">
        <v>11.99575801236459</v>
      </c>
      <c r="CO38" s="119">
        <v>11.529602719137277</v>
      </c>
      <c r="CP38" s="119">
        <v>12.797842957407392</v>
      </c>
      <c r="CQ38" s="119">
        <v>14.42852935478712</v>
      </c>
      <c r="CR38" s="119">
        <v>11.737044052764654</v>
      </c>
      <c r="CS38" s="119">
        <v>13.146710995241934</v>
      </c>
      <c r="CT38" s="119">
        <v>11.459274797970274</v>
      </c>
      <c r="CU38" s="119">
        <v>11.652167711458889</v>
      </c>
      <c r="CV38" s="119">
        <v>11.877128667920797</v>
      </c>
      <c r="CW38" s="119">
        <v>14.611833550634731</v>
      </c>
      <c r="CY38">
        <f t="shared" ref="CY38" ca="1" si="13">NORMINV(RAND(), $H10, $N10)</f>
        <v>13.505269517070898</v>
      </c>
    </row>
    <row r="39" spans="1:103">
      <c r="B39" s="119">
        <v>13.155159568226406</v>
      </c>
      <c r="C39" s="119">
        <v>7.3103405704394717</v>
      </c>
      <c r="D39" s="119">
        <v>8.1271789731371946</v>
      </c>
      <c r="E39" s="119">
        <v>7.9719939864846765</v>
      </c>
      <c r="F39" s="119">
        <v>8.8046400819178015</v>
      </c>
      <c r="G39" s="119">
        <v>9.0450987559242826</v>
      </c>
      <c r="H39" s="119">
        <v>8.4814304525283912</v>
      </c>
      <c r="I39" s="119">
        <v>9.0002129224752334</v>
      </c>
      <c r="J39" s="119">
        <v>12.176885658478135</v>
      </c>
      <c r="K39" s="119">
        <v>11.240234590340396</v>
      </c>
      <c r="L39" s="119">
        <v>10.432240048429891</v>
      </c>
      <c r="M39" s="119">
        <v>10.172077087570216</v>
      </c>
      <c r="N39" s="119">
        <v>11.303148396442973</v>
      </c>
      <c r="O39" s="119">
        <v>11.905019144999789</v>
      </c>
      <c r="P39" s="119">
        <v>8.7731397992224149</v>
      </c>
      <c r="Q39" s="119">
        <v>9.6066581127539035</v>
      </c>
      <c r="R39" s="119">
        <v>7.1997194176849213</v>
      </c>
      <c r="S39" s="119">
        <v>12.907060595955747</v>
      </c>
      <c r="T39" s="119">
        <v>10.912311195693675</v>
      </c>
      <c r="U39" s="119">
        <v>10.353727593120334</v>
      </c>
      <c r="V39" s="119">
        <v>9.3458815046599089</v>
      </c>
      <c r="W39" s="119">
        <v>8.5795677075282519</v>
      </c>
      <c r="X39" s="119">
        <v>11.386799355445467</v>
      </c>
      <c r="Y39" s="119">
        <v>11.014609842320445</v>
      </c>
      <c r="Z39" s="119">
        <v>11.956307725172906</v>
      </c>
      <c r="AA39" s="119">
        <v>9.9497461252095913</v>
      </c>
      <c r="AB39" s="119">
        <v>8.575787625281869</v>
      </c>
      <c r="AC39" s="119">
        <v>11.288278063048717</v>
      </c>
      <c r="AD39" s="119">
        <v>10.597797418518644</v>
      </c>
      <c r="AE39" s="119">
        <v>9.9018908657721472</v>
      </c>
      <c r="AF39" s="119">
        <v>8.7842911356219613</v>
      </c>
      <c r="AG39" s="119">
        <v>9.2173541025521697</v>
      </c>
      <c r="AH39" s="119">
        <v>11.262231955489014</v>
      </c>
      <c r="AI39" s="119">
        <v>10.95882112856977</v>
      </c>
      <c r="AJ39" s="119">
        <v>10.420732053182512</v>
      </c>
      <c r="AK39" s="119">
        <v>11.574810862267979</v>
      </c>
      <c r="AL39" s="119">
        <v>8.3520842150693237</v>
      </c>
      <c r="AM39" s="119">
        <v>11.077758874299272</v>
      </c>
      <c r="AN39" s="119">
        <v>11.217590139009291</v>
      </c>
      <c r="AO39" s="119">
        <v>7.3044207017134575</v>
      </c>
      <c r="AP39" s="119">
        <v>9.0553056901831912</v>
      </c>
      <c r="AQ39" s="119">
        <v>9.6281802732672972</v>
      </c>
      <c r="AR39" s="119">
        <v>11.657446780178857</v>
      </c>
      <c r="AS39" s="119">
        <v>11.488489806227578</v>
      </c>
      <c r="AT39" s="119">
        <v>9.693238842492832</v>
      </c>
      <c r="AU39" s="119">
        <v>11.307143826654027</v>
      </c>
      <c r="AV39" s="119">
        <v>9.5739566797553959</v>
      </c>
      <c r="AW39" s="119">
        <v>11.014503494006208</v>
      </c>
      <c r="AX39" s="119">
        <v>11.357934904576076</v>
      </c>
      <c r="AY39" s="119">
        <v>10.09596184150652</v>
      </c>
      <c r="AZ39" s="119">
        <v>8.300633512689906</v>
      </c>
      <c r="BA39" s="119">
        <v>10.416554030746004</v>
      </c>
      <c r="BB39" s="119">
        <v>7.9698752195422458</v>
      </c>
      <c r="BC39" s="119">
        <v>10.488086566914742</v>
      </c>
      <c r="BD39" s="119">
        <v>10.627526754161158</v>
      </c>
      <c r="BE39" s="119">
        <v>10.242901282406937</v>
      </c>
      <c r="BF39" s="119">
        <v>8.1063671466063703</v>
      </c>
      <c r="BG39" s="119">
        <v>9.586724958908718</v>
      </c>
      <c r="BH39" s="119">
        <v>9.4435685245452952</v>
      </c>
      <c r="BI39" s="119">
        <v>10.188681393194704</v>
      </c>
      <c r="BJ39" s="119">
        <v>9.6598570909264527</v>
      </c>
      <c r="BK39" s="119">
        <v>7.2927882408450717</v>
      </c>
      <c r="BL39" s="119">
        <v>8.1796932681774326</v>
      </c>
      <c r="BM39" s="119">
        <v>9.0403698646296196</v>
      </c>
      <c r="BN39" s="119">
        <v>10.015720004101977</v>
      </c>
      <c r="BO39" s="119">
        <v>11.779255932048121</v>
      </c>
      <c r="BP39" s="119">
        <v>10.616543867816629</v>
      </c>
      <c r="BQ39" s="119">
        <v>8.5039895763864557</v>
      </c>
      <c r="BR39" s="119">
        <v>7.6501628804084767</v>
      </c>
      <c r="BS39" s="119">
        <v>9.7843294855402032</v>
      </c>
      <c r="BT39" s="119">
        <v>11.57492406385472</v>
      </c>
      <c r="BU39" s="119">
        <v>10.978328493391633</v>
      </c>
      <c r="BV39" s="119">
        <v>8.9200070821388842</v>
      </c>
      <c r="BW39" s="119">
        <v>11.193843158880382</v>
      </c>
      <c r="BX39" s="119">
        <v>8.8778390579190614</v>
      </c>
      <c r="BY39" s="119">
        <v>11.71769625651218</v>
      </c>
      <c r="BZ39" s="119">
        <v>9.8339835619456206</v>
      </c>
      <c r="CA39" s="119">
        <v>8.7718182524269466</v>
      </c>
      <c r="CB39" s="119">
        <v>11.939166981031015</v>
      </c>
      <c r="CC39" s="119">
        <v>9.8256773464301705</v>
      </c>
      <c r="CD39" s="119">
        <v>9.9888862671722034</v>
      </c>
      <c r="CE39" s="119">
        <v>12.04516460513514</v>
      </c>
      <c r="CF39" s="119">
        <v>11.243598924914913</v>
      </c>
      <c r="CG39" s="119">
        <v>8.4679005851886835</v>
      </c>
      <c r="CH39" s="119">
        <v>7.4926480721576212</v>
      </c>
      <c r="CI39" s="119">
        <v>8.284593319653359</v>
      </c>
      <c r="CJ39" s="119">
        <v>10.651470834219948</v>
      </c>
      <c r="CK39" s="119">
        <v>10.114337332262091</v>
      </c>
      <c r="CL39" s="119">
        <v>9.8312728722941287</v>
      </c>
      <c r="CM39" s="119">
        <v>10.81464730919487</v>
      </c>
      <c r="CN39" s="119">
        <v>9.9623066013892867</v>
      </c>
      <c r="CO39" s="119">
        <v>9.3398735404695152</v>
      </c>
      <c r="CP39" s="119">
        <v>11.176878534590523</v>
      </c>
      <c r="CQ39" s="119">
        <v>12.07485941588558</v>
      </c>
      <c r="CR39" s="119">
        <v>8.1184798499992326</v>
      </c>
      <c r="CS39" s="119">
        <v>9.2096947288361015</v>
      </c>
      <c r="CT39" s="119">
        <v>8.8728954290100202</v>
      </c>
      <c r="CU39" s="119">
        <v>10.179725771971203</v>
      </c>
      <c r="CV39" s="119">
        <v>9.6939176339305693</v>
      </c>
      <c r="CW39" s="119">
        <v>8.9334171662723527</v>
      </c>
      <c r="CY39">
        <f t="shared" ref="CY39" ca="1" si="14">NORMINV(RAND(), $H11, $N11)</f>
        <v>9.4028157966768511</v>
      </c>
    </row>
    <row r="40" spans="1:103">
      <c r="B40" s="119">
        <v>8.9412036304343907</v>
      </c>
      <c r="C40" s="119">
        <v>8.5628112150662528</v>
      </c>
      <c r="D40" s="119">
        <v>8.8077570305528852</v>
      </c>
      <c r="E40" s="119">
        <v>9.4777322115371589</v>
      </c>
      <c r="F40" s="119">
        <v>9.0972215405311889</v>
      </c>
      <c r="G40" s="119">
        <v>8.5214029870801724</v>
      </c>
      <c r="H40" s="119">
        <v>9.4099052271350505</v>
      </c>
      <c r="I40" s="119">
        <v>8.4524548544540306</v>
      </c>
      <c r="J40" s="119">
        <v>9.0890160847789332</v>
      </c>
      <c r="K40" s="119">
        <v>8.9500215396113081</v>
      </c>
      <c r="L40" s="119">
        <v>8.7477598131690186</v>
      </c>
      <c r="M40" s="119">
        <v>8.8546562027400135</v>
      </c>
      <c r="N40" s="119">
        <v>9.4287778962914466</v>
      </c>
      <c r="O40" s="119">
        <v>9.1327025620977107</v>
      </c>
      <c r="P40" s="119">
        <v>9.1259047528641037</v>
      </c>
      <c r="Q40" s="119">
        <v>9.1003237538427832</v>
      </c>
      <c r="R40" s="119">
        <v>8.7777493596897749</v>
      </c>
      <c r="S40" s="119">
        <v>9.5211818058552495</v>
      </c>
      <c r="T40" s="119">
        <v>8.8030490925030076</v>
      </c>
      <c r="U40" s="119">
        <v>9.0474258469412021</v>
      </c>
      <c r="V40" s="119">
        <v>8.9599033525063181</v>
      </c>
      <c r="W40" s="119">
        <v>8.9115051362990254</v>
      </c>
      <c r="X40" s="119">
        <v>9.250520987870388</v>
      </c>
      <c r="Y40" s="119">
        <v>9.2746085514412453</v>
      </c>
      <c r="Z40" s="119">
        <v>8.4944377315954132</v>
      </c>
      <c r="AA40" s="119">
        <v>8.8978625044017026</v>
      </c>
      <c r="AB40" s="119">
        <v>9.0184342022946904</v>
      </c>
      <c r="AC40" s="119">
        <v>9.3833580418217437</v>
      </c>
      <c r="AD40" s="119">
        <v>8.6907045701616585</v>
      </c>
      <c r="AE40" s="119">
        <v>9.341193450962729</v>
      </c>
      <c r="AF40" s="119">
        <v>9.4101639120735072</v>
      </c>
      <c r="AG40" s="119">
        <v>8.9637303735321971</v>
      </c>
      <c r="AH40" s="119">
        <v>8.7073543898380894</v>
      </c>
      <c r="AI40" s="119">
        <v>9.3278594762742006</v>
      </c>
      <c r="AJ40" s="119">
        <v>9.0864389911493273</v>
      </c>
      <c r="AK40" s="119">
        <v>8.496552550460839</v>
      </c>
      <c r="AL40" s="119">
        <v>8.7851240511557425</v>
      </c>
      <c r="AM40" s="119">
        <v>8.7096678890056811</v>
      </c>
      <c r="AN40" s="119">
        <v>8.7078685408550172</v>
      </c>
      <c r="AO40" s="119">
        <v>9.723084376724314</v>
      </c>
      <c r="AP40" s="119">
        <v>9.4111200745102082</v>
      </c>
      <c r="AQ40" s="119">
        <v>9.0237593637724487</v>
      </c>
      <c r="AR40" s="119">
        <v>9.2532886769914136</v>
      </c>
      <c r="AS40" s="119">
        <v>8.7030848222775337</v>
      </c>
      <c r="AT40" s="119">
        <v>8.7456949889030682</v>
      </c>
      <c r="AU40" s="119">
        <v>9.0997390300716177</v>
      </c>
      <c r="AV40" s="119">
        <v>8.9114288458461761</v>
      </c>
      <c r="AW40" s="119">
        <v>9.2539950298072036</v>
      </c>
      <c r="AX40" s="119">
        <v>9.2474958837118653</v>
      </c>
      <c r="AY40" s="119">
        <v>9.2101235553797576</v>
      </c>
      <c r="AZ40" s="119">
        <v>8.7294720889948803</v>
      </c>
      <c r="BA40" s="119">
        <v>9.2363879473902024</v>
      </c>
      <c r="BB40" s="119">
        <v>8.8854067764703721</v>
      </c>
      <c r="BC40" s="119">
        <v>8.68947015557751</v>
      </c>
      <c r="BD40" s="119">
        <v>8.6122859520842461</v>
      </c>
      <c r="BE40" s="119">
        <v>9.390167584901473</v>
      </c>
      <c r="BF40" s="119">
        <v>9.5409257376702339</v>
      </c>
      <c r="BG40" s="119">
        <v>8.5211603360391486</v>
      </c>
      <c r="BH40" s="119">
        <v>9.1042457516224609</v>
      </c>
      <c r="BI40" s="119">
        <v>8.683720365594267</v>
      </c>
      <c r="BJ40" s="119">
        <v>9.3786836021062712</v>
      </c>
      <c r="BK40" s="119">
        <v>8.7456991246682687</v>
      </c>
      <c r="BL40" s="119">
        <v>8.9762399422860089</v>
      </c>
      <c r="BM40" s="119">
        <v>9.4865747565699348</v>
      </c>
      <c r="BN40" s="119">
        <v>9.1196249464424106</v>
      </c>
      <c r="BO40" s="119">
        <v>9.2232215250658243</v>
      </c>
      <c r="BP40" s="119">
        <v>9.2878717557766404</v>
      </c>
      <c r="BQ40" s="119">
        <v>9.3862894917460373</v>
      </c>
      <c r="BR40" s="119">
        <v>9.2610521819010909</v>
      </c>
      <c r="BS40" s="119">
        <v>8.7942562149412051</v>
      </c>
      <c r="BT40" s="119">
        <v>9.8279652275076366</v>
      </c>
      <c r="BU40" s="119">
        <v>8.9097373473780035</v>
      </c>
      <c r="BV40" s="119">
        <v>8.9513344368616252</v>
      </c>
      <c r="BW40" s="119">
        <v>9.4422313312285873</v>
      </c>
      <c r="BX40" s="119">
        <v>9.1956766587768186</v>
      </c>
      <c r="BY40" s="119">
        <v>9.1266411564884962</v>
      </c>
      <c r="BZ40" s="119">
        <v>9.5476042167361808</v>
      </c>
      <c r="CA40" s="119">
        <v>8.6240831769982389</v>
      </c>
      <c r="CB40" s="119">
        <v>8.9142558851838594</v>
      </c>
      <c r="CC40" s="119">
        <v>8.9569376354340928</v>
      </c>
      <c r="CD40" s="119">
        <v>8.8608887261518987</v>
      </c>
      <c r="CE40" s="119">
        <v>9.0132039203887349</v>
      </c>
      <c r="CF40" s="119">
        <v>8.8912526374208607</v>
      </c>
      <c r="CG40" s="119">
        <v>9.0681934808254265</v>
      </c>
      <c r="CH40" s="119">
        <v>9.2043508379282812</v>
      </c>
      <c r="CI40" s="119">
        <v>8.8990515504626142</v>
      </c>
      <c r="CJ40" s="119">
        <v>9.0159174915709883</v>
      </c>
      <c r="CK40" s="119">
        <v>9.1555659846207149</v>
      </c>
      <c r="CL40" s="119">
        <v>8.9867152915385962</v>
      </c>
      <c r="CM40" s="119">
        <v>8.8340925662990504</v>
      </c>
      <c r="CN40" s="119">
        <v>8.7616810169140944</v>
      </c>
      <c r="CO40" s="119">
        <v>8.8587043657187472</v>
      </c>
      <c r="CP40" s="119">
        <v>8.8145181978772555</v>
      </c>
      <c r="CQ40" s="119">
        <v>9.3695895430058442</v>
      </c>
      <c r="CR40" s="119">
        <v>8.8195071170040809</v>
      </c>
      <c r="CS40" s="119">
        <v>8.9956828598632708</v>
      </c>
      <c r="CT40" s="119">
        <v>9.0540680355446508</v>
      </c>
      <c r="CU40" s="119">
        <v>9.0023145024489892</v>
      </c>
      <c r="CV40" s="119">
        <v>8.3453538395807616</v>
      </c>
      <c r="CW40" s="119">
        <v>8.8601015672848025</v>
      </c>
      <c r="CY40">
        <f t="shared" ref="CY40" ca="1" si="15">NORMINV(RAND(), $H12, $N12)</f>
        <v>9.0133927423580964</v>
      </c>
    </row>
    <row r="41" spans="1:103">
      <c r="B41" s="119">
        <v>15.549793355824466</v>
      </c>
      <c r="C41" s="119">
        <v>15.298945006697014</v>
      </c>
      <c r="D41" s="119">
        <v>16.13588704099659</v>
      </c>
      <c r="E41" s="119">
        <v>15.189642826859055</v>
      </c>
      <c r="F41" s="119">
        <v>15.045634007449662</v>
      </c>
      <c r="G41" s="119">
        <v>14.433433680824292</v>
      </c>
      <c r="H41" s="119">
        <v>14.947714804740267</v>
      </c>
      <c r="I41" s="119">
        <v>13.927645790476497</v>
      </c>
      <c r="J41" s="119">
        <v>14.473211013921496</v>
      </c>
      <c r="K41" s="119">
        <v>15.954121653566506</v>
      </c>
      <c r="L41" s="119">
        <v>14.296332706960886</v>
      </c>
      <c r="M41" s="119">
        <v>14.364476739408694</v>
      </c>
      <c r="N41" s="119">
        <v>15.398140298032839</v>
      </c>
      <c r="O41" s="119">
        <v>14.54081036082756</v>
      </c>
      <c r="P41" s="119">
        <v>15.827968586769481</v>
      </c>
      <c r="Q41" s="119">
        <v>16.359987819594117</v>
      </c>
      <c r="R41" s="119">
        <v>15.596093032831673</v>
      </c>
      <c r="S41" s="119">
        <v>13.959503638228995</v>
      </c>
      <c r="T41" s="119">
        <v>14.535352767672467</v>
      </c>
      <c r="U41" s="119">
        <v>14.34680169105736</v>
      </c>
      <c r="V41" s="119">
        <v>15.221681476034846</v>
      </c>
      <c r="W41" s="119">
        <v>15.27390357944085</v>
      </c>
      <c r="X41" s="119">
        <v>14.307409247442244</v>
      </c>
      <c r="Y41" s="119">
        <v>16.624837512684742</v>
      </c>
      <c r="Z41" s="119">
        <v>16.186257163309808</v>
      </c>
      <c r="AA41" s="119">
        <v>14.344179445101906</v>
      </c>
      <c r="AB41" s="119">
        <v>15.324941696076742</v>
      </c>
      <c r="AC41" s="119">
        <v>14.117104435401828</v>
      </c>
      <c r="AD41" s="119">
        <v>13.01025077645496</v>
      </c>
      <c r="AE41" s="119">
        <v>14.243672200889698</v>
      </c>
      <c r="AF41" s="119">
        <v>15.393455120121002</v>
      </c>
      <c r="AG41" s="119">
        <v>14.700627904992212</v>
      </c>
      <c r="AH41" s="119">
        <v>15.083451945624303</v>
      </c>
      <c r="AI41" s="119">
        <v>13.780108355610967</v>
      </c>
      <c r="AJ41" s="119">
        <v>14.700065155254817</v>
      </c>
      <c r="AK41" s="119">
        <v>15.833082301518623</v>
      </c>
      <c r="AL41" s="119">
        <v>15.272256358180256</v>
      </c>
      <c r="AM41" s="119">
        <v>15.171724542754799</v>
      </c>
      <c r="AN41" s="119">
        <v>16.078880268322166</v>
      </c>
      <c r="AO41" s="119">
        <v>15.562230172846261</v>
      </c>
      <c r="AP41" s="119">
        <v>15.062563012799908</v>
      </c>
      <c r="AQ41" s="119">
        <v>13.938898347503928</v>
      </c>
      <c r="AR41" s="119">
        <v>13.461143512606581</v>
      </c>
      <c r="AS41" s="119">
        <v>14.722319353868373</v>
      </c>
      <c r="AT41" s="119">
        <v>15.003542001118749</v>
      </c>
      <c r="AU41" s="119">
        <v>14.731737639295199</v>
      </c>
      <c r="AV41" s="119">
        <v>15.2871202949552</v>
      </c>
      <c r="AW41" s="119">
        <v>14.933196667236746</v>
      </c>
      <c r="AX41" s="119">
        <v>14.219461403354346</v>
      </c>
      <c r="AY41" s="119">
        <v>16.359274147897921</v>
      </c>
      <c r="AZ41" s="119">
        <v>15.83529611877934</v>
      </c>
      <c r="BA41" s="119">
        <v>14.132597518151567</v>
      </c>
      <c r="BB41" s="119">
        <v>16.7976757423123</v>
      </c>
      <c r="BC41" s="119">
        <v>15.018959282560596</v>
      </c>
      <c r="BD41" s="119">
        <v>15.685775179386138</v>
      </c>
      <c r="BE41" s="119">
        <v>14.317794065763138</v>
      </c>
      <c r="BF41" s="119">
        <v>15.525859840964864</v>
      </c>
      <c r="BG41" s="119">
        <v>15.690113800790508</v>
      </c>
      <c r="BH41" s="119">
        <v>15.034612991459893</v>
      </c>
      <c r="BI41" s="119">
        <v>14.485440772240091</v>
      </c>
      <c r="BJ41" s="119">
        <v>15.463731071262014</v>
      </c>
      <c r="BK41" s="119">
        <v>14.302456056313938</v>
      </c>
      <c r="BL41" s="119">
        <v>14.986117326228884</v>
      </c>
      <c r="BM41" s="119">
        <v>15.662626785001658</v>
      </c>
      <c r="BN41" s="119">
        <v>15.580509794684311</v>
      </c>
      <c r="BO41" s="119">
        <v>14.616673063914579</v>
      </c>
      <c r="BP41" s="119">
        <v>14.704835488600516</v>
      </c>
      <c r="BQ41" s="119">
        <v>14.713821237448336</v>
      </c>
      <c r="BR41" s="119">
        <v>14.725292736750362</v>
      </c>
      <c r="BS41" s="119">
        <v>16.060164142960062</v>
      </c>
      <c r="BT41" s="119">
        <v>15.667231229202898</v>
      </c>
      <c r="BU41" s="119">
        <v>14.741610870338274</v>
      </c>
      <c r="BV41" s="119">
        <v>15.463243276593039</v>
      </c>
      <c r="BW41" s="119">
        <v>13.366610947813227</v>
      </c>
      <c r="BX41" s="119">
        <v>16.239196019269333</v>
      </c>
      <c r="BY41" s="119">
        <v>13.814637073969292</v>
      </c>
      <c r="BZ41" s="119">
        <v>15.268837563577762</v>
      </c>
      <c r="CA41" s="119">
        <v>15.767186386650097</v>
      </c>
      <c r="CB41" s="119">
        <v>15.925910444058259</v>
      </c>
      <c r="CC41" s="119">
        <v>15.296544703405235</v>
      </c>
      <c r="CD41" s="119">
        <v>14.476745132926077</v>
      </c>
      <c r="CE41" s="119">
        <v>15.480148840613747</v>
      </c>
      <c r="CF41" s="119">
        <v>14.592140736099097</v>
      </c>
      <c r="CG41" s="119">
        <v>14.356334824746714</v>
      </c>
      <c r="CH41" s="119">
        <v>15.139744671211401</v>
      </c>
      <c r="CI41" s="119">
        <v>15.525650861111147</v>
      </c>
      <c r="CJ41" s="119">
        <v>15.814684818038909</v>
      </c>
      <c r="CK41" s="119">
        <v>14.91987667026056</v>
      </c>
      <c r="CL41" s="119">
        <v>14.975675428297814</v>
      </c>
      <c r="CM41" s="119">
        <v>15.041278225131</v>
      </c>
      <c r="CN41" s="119">
        <v>14.577406412764459</v>
      </c>
      <c r="CO41" s="119">
        <v>13.625221700429252</v>
      </c>
      <c r="CP41" s="119">
        <v>14.150062370226482</v>
      </c>
      <c r="CQ41" s="119">
        <v>15.621904081600315</v>
      </c>
      <c r="CR41" s="119">
        <v>15.354285395419364</v>
      </c>
      <c r="CS41" s="119">
        <v>14.783910913895896</v>
      </c>
      <c r="CT41" s="119">
        <v>14.134030476441941</v>
      </c>
      <c r="CU41" s="119">
        <v>14.102524221552171</v>
      </c>
      <c r="CV41" s="119">
        <v>17.079869042297993</v>
      </c>
      <c r="CW41" s="119">
        <v>15.025154939831083</v>
      </c>
      <c r="CY41">
        <f t="shared" ref="CY41" ca="1" si="16">NORMINV(RAND(), $H13, $N13)</f>
        <v>14.724603787254077</v>
      </c>
    </row>
    <row r="42" spans="1:103">
      <c r="B42" s="119">
        <v>6.549873420486211</v>
      </c>
      <c r="C42" s="119">
        <v>6.1461975185358924</v>
      </c>
      <c r="D42" s="119">
        <v>8.6319940922001628</v>
      </c>
      <c r="E42" s="119">
        <v>8.60372091986385</v>
      </c>
      <c r="F42" s="119">
        <v>6.871095279112196</v>
      </c>
      <c r="G42" s="119">
        <v>7.7602678466044708</v>
      </c>
      <c r="H42" s="119">
        <v>8.0967330595273062</v>
      </c>
      <c r="I42" s="119">
        <v>9.5149781562188274</v>
      </c>
      <c r="J42" s="119">
        <v>7.4172110567506744</v>
      </c>
      <c r="K42" s="119">
        <v>8.4981398881633456</v>
      </c>
      <c r="L42" s="119">
        <v>10.938911500101227</v>
      </c>
      <c r="M42" s="119">
        <v>7.8718246242474867</v>
      </c>
      <c r="N42" s="119">
        <v>8.8323295414231637</v>
      </c>
      <c r="O42" s="119">
        <v>9.3449734531214386</v>
      </c>
      <c r="P42" s="119">
        <v>6.738688632784938</v>
      </c>
      <c r="Q42" s="119">
        <v>9.5187512863893264</v>
      </c>
      <c r="R42" s="119">
        <v>8.3467700176151194</v>
      </c>
      <c r="S42" s="119">
        <v>8.1512360268721622</v>
      </c>
      <c r="T42" s="119">
        <v>9.1939476171433068</v>
      </c>
      <c r="U42" s="119">
        <v>8.1495011197900045</v>
      </c>
      <c r="V42" s="119">
        <v>7.423897447453724</v>
      </c>
      <c r="W42" s="119">
        <v>9.6093371313304612</v>
      </c>
      <c r="X42" s="119">
        <v>8.991752980207286</v>
      </c>
      <c r="Y42" s="119">
        <v>7.0017317130445607</v>
      </c>
      <c r="Z42" s="119">
        <v>8.7527498728551691</v>
      </c>
      <c r="AA42" s="119">
        <v>7.7612795089538666</v>
      </c>
      <c r="AB42" s="119">
        <v>6.1364688811282564</v>
      </c>
      <c r="AC42" s="119">
        <v>9.2034717570303197</v>
      </c>
      <c r="AD42" s="119">
        <v>8.0455323371128298</v>
      </c>
      <c r="AE42" s="119">
        <v>8.0750345009994984</v>
      </c>
      <c r="AF42" s="119">
        <v>6.5440149372832153</v>
      </c>
      <c r="AG42" s="119">
        <v>9.5863366155162222</v>
      </c>
      <c r="AH42" s="119">
        <v>6.6713989060382062</v>
      </c>
      <c r="AI42" s="119">
        <v>7.4871956745146964</v>
      </c>
      <c r="AJ42" s="119">
        <v>8.9080862714294646</v>
      </c>
      <c r="AK42" s="119">
        <v>8.7151237356204927</v>
      </c>
      <c r="AL42" s="119">
        <v>10.029506555302355</v>
      </c>
      <c r="AM42" s="119">
        <v>8.5237955628944455</v>
      </c>
      <c r="AN42" s="119">
        <v>8.7618495095853532</v>
      </c>
      <c r="AO42" s="119">
        <v>7.2635151135158011</v>
      </c>
      <c r="AP42" s="119">
        <v>8.2864218452071654</v>
      </c>
      <c r="AQ42" s="119">
        <v>6.4034067692025403</v>
      </c>
      <c r="AR42" s="119">
        <v>6.4945586962090269</v>
      </c>
      <c r="AS42" s="119">
        <v>6.9119747275615211</v>
      </c>
      <c r="AT42" s="119">
        <v>8.5897100995175037</v>
      </c>
      <c r="AU42" s="119">
        <v>9.6230559487391236</v>
      </c>
      <c r="AV42" s="119">
        <v>7.948217305753114</v>
      </c>
      <c r="AW42" s="119">
        <v>8.0605416255015658</v>
      </c>
      <c r="AX42" s="119">
        <v>9.6125386087327769</v>
      </c>
      <c r="AY42" s="119">
        <v>9.2608077758338947</v>
      </c>
      <c r="AZ42" s="119">
        <v>8.6947760667745673</v>
      </c>
      <c r="BA42" s="119">
        <v>10.248217666940013</v>
      </c>
      <c r="BB42" s="119">
        <v>7.5436915611663089</v>
      </c>
      <c r="BC42" s="119">
        <v>9.2222903997844927</v>
      </c>
      <c r="BD42" s="119">
        <v>9.6834619698212627</v>
      </c>
      <c r="BE42" s="119">
        <v>7.1091016174393404</v>
      </c>
      <c r="BF42" s="119">
        <v>7.6751130005192882</v>
      </c>
      <c r="BG42" s="119">
        <v>7.7884822468725199</v>
      </c>
      <c r="BH42" s="119">
        <v>9.3297370291591335</v>
      </c>
      <c r="BI42" s="119">
        <v>9.2929660256945645</v>
      </c>
      <c r="BJ42" s="119">
        <v>10.135036615945886</v>
      </c>
      <c r="BK42" s="119">
        <v>7.290809535827421</v>
      </c>
      <c r="BL42" s="119">
        <v>7.0367662796476562</v>
      </c>
      <c r="BM42" s="119">
        <v>9.6089111636668019</v>
      </c>
      <c r="BN42" s="119">
        <v>7.1920998828763398</v>
      </c>
      <c r="BO42" s="119">
        <v>7.7444914955011503</v>
      </c>
      <c r="BP42" s="119">
        <v>7.6014986947278906</v>
      </c>
      <c r="BQ42" s="119">
        <v>7.437243928308594</v>
      </c>
      <c r="BR42" s="119">
        <v>8.5207541063228955</v>
      </c>
      <c r="BS42" s="119">
        <v>8.1624142907888864</v>
      </c>
      <c r="BT42" s="119">
        <v>9.4570122971155897</v>
      </c>
      <c r="BU42" s="119">
        <v>7.7704888795547156</v>
      </c>
      <c r="BV42" s="119">
        <v>7.0955754297091493</v>
      </c>
      <c r="BW42" s="119">
        <v>8.7565317505519769</v>
      </c>
      <c r="BX42" s="119">
        <v>7.5666232435147309</v>
      </c>
      <c r="BY42" s="119">
        <v>8.9721886756151541</v>
      </c>
      <c r="BZ42" s="119">
        <v>7.41487880675328</v>
      </c>
      <c r="CA42" s="119">
        <v>7.6267937355720425</v>
      </c>
      <c r="CB42" s="119">
        <v>8.5166649994892865</v>
      </c>
      <c r="CC42" s="119">
        <v>9.4072371794797682</v>
      </c>
      <c r="CD42" s="119">
        <v>7.4142735002437208</v>
      </c>
      <c r="CE42" s="119">
        <v>7.4655578374688902</v>
      </c>
      <c r="CF42" s="119">
        <v>7.3224048861232518</v>
      </c>
      <c r="CG42" s="119">
        <v>7.7889060065657407</v>
      </c>
      <c r="CH42" s="119">
        <v>8.874208053221869</v>
      </c>
      <c r="CI42" s="119">
        <v>9.2880760506521121</v>
      </c>
      <c r="CJ42" s="119">
        <v>8.0644104903844749</v>
      </c>
      <c r="CK42" s="119">
        <v>7.6590765343449094</v>
      </c>
      <c r="CL42" s="119">
        <v>8.6480449323283359</v>
      </c>
      <c r="CM42" s="119">
        <v>9.8507708508136282</v>
      </c>
      <c r="CN42" s="119">
        <v>9.4814760983494679</v>
      </c>
      <c r="CO42" s="119">
        <v>6.6365625826609582</v>
      </c>
      <c r="CP42" s="119">
        <v>8.0804970710168433</v>
      </c>
      <c r="CQ42" s="119">
        <v>8.6940420155115348</v>
      </c>
      <c r="CR42" s="119">
        <v>7.895800416426793</v>
      </c>
      <c r="CS42" s="119">
        <v>7.9453261935565767</v>
      </c>
      <c r="CT42" s="119">
        <v>7.2359345749982005</v>
      </c>
      <c r="CU42" s="119">
        <v>7.6606415124071079</v>
      </c>
      <c r="CV42" s="119">
        <v>7.5158681710547173</v>
      </c>
      <c r="CW42" s="119">
        <v>7.6164104679752835</v>
      </c>
      <c r="CY42">
        <f t="shared" ref="CY42" ca="1" si="17">NORMINV(RAND(), $H14, $N14)</f>
        <v>6.9132574292055136</v>
      </c>
    </row>
    <row r="43" spans="1:103">
      <c r="B43" s="119">
        <v>14.084955770057238</v>
      </c>
      <c r="C43" s="119">
        <v>13.043526828513759</v>
      </c>
      <c r="D43" s="119">
        <v>13.405903559120718</v>
      </c>
      <c r="E43" s="119">
        <v>13.292140826491565</v>
      </c>
      <c r="F43" s="119">
        <v>12.965963565219521</v>
      </c>
      <c r="G43" s="119">
        <v>12.808696501701187</v>
      </c>
      <c r="H43" s="119">
        <v>12.638268480763537</v>
      </c>
      <c r="I43" s="119">
        <v>12.632896250835568</v>
      </c>
      <c r="J43" s="119">
        <v>13.010003818400453</v>
      </c>
      <c r="K43" s="119">
        <v>14.148025262555819</v>
      </c>
      <c r="L43" s="119">
        <v>13.112928543626056</v>
      </c>
      <c r="M43" s="119">
        <v>12.542303033120264</v>
      </c>
      <c r="N43" s="119">
        <v>13.529443773587172</v>
      </c>
      <c r="O43" s="119">
        <v>11.347734965106476</v>
      </c>
      <c r="P43" s="119">
        <v>13.896045045633096</v>
      </c>
      <c r="Q43" s="119">
        <v>12.934021553186314</v>
      </c>
      <c r="R43" s="119">
        <v>12.276492544046965</v>
      </c>
      <c r="S43" s="119">
        <v>12.958100945526606</v>
      </c>
      <c r="T43" s="119">
        <v>13.073749073488381</v>
      </c>
      <c r="U43" s="119">
        <v>13.433986228809088</v>
      </c>
      <c r="V43" s="119">
        <v>13.041215642254581</v>
      </c>
      <c r="W43" s="119">
        <v>13.571669583739244</v>
      </c>
      <c r="X43" s="119">
        <v>15.236268620619862</v>
      </c>
      <c r="Y43" s="119">
        <v>12.240515441186881</v>
      </c>
      <c r="Z43" s="119">
        <v>13.42666064529206</v>
      </c>
      <c r="AA43" s="119">
        <v>15.397193576493239</v>
      </c>
      <c r="AB43" s="119">
        <v>14.126722746003599</v>
      </c>
      <c r="AC43" s="119">
        <v>12.247623183964807</v>
      </c>
      <c r="AD43" s="119">
        <v>12.429981395513394</v>
      </c>
      <c r="AE43" s="119">
        <v>13.354982858182394</v>
      </c>
      <c r="AF43" s="119">
        <v>12.145599137562087</v>
      </c>
      <c r="AG43" s="119">
        <v>13.25749403194164</v>
      </c>
      <c r="AH43" s="119">
        <v>13.008312345461691</v>
      </c>
      <c r="AI43" s="119">
        <v>12.540862989229323</v>
      </c>
      <c r="AJ43" s="119">
        <v>14.227115298330464</v>
      </c>
      <c r="AK43" s="119">
        <v>11.548887258004555</v>
      </c>
      <c r="AL43" s="119">
        <v>13.057922702102887</v>
      </c>
      <c r="AM43" s="119">
        <v>14.312847652461233</v>
      </c>
      <c r="AN43" s="119">
        <v>15.442766043171751</v>
      </c>
      <c r="AO43" s="119">
        <v>13.701100914389384</v>
      </c>
      <c r="AP43" s="119">
        <v>14.312458027119451</v>
      </c>
      <c r="AQ43" s="119">
        <v>12.450811222339633</v>
      </c>
      <c r="AR43" s="119">
        <v>12.41247744359768</v>
      </c>
      <c r="AS43" s="119">
        <v>13.256448864015592</v>
      </c>
      <c r="AT43" s="119">
        <v>12.462028657198784</v>
      </c>
      <c r="AU43" s="119">
        <v>12.465359075538647</v>
      </c>
      <c r="AV43" s="119">
        <v>13.916927168581584</v>
      </c>
      <c r="AW43" s="119">
        <v>13.113568490396142</v>
      </c>
      <c r="AX43" s="119">
        <v>13.025734454576018</v>
      </c>
      <c r="AY43" s="119">
        <v>12.86763704151701</v>
      </c>
      <c r="AZ43" s="119">
        <v>13.105838849811619</v>
      </c>
      <c r="BA43" s="119">
        <v>14.495299856157644</v>
      </c>
      <c r="BB43" s="119">
        <v>11.752849389975982</v>
      </c>
      <c r="BC43" s="119">
        <v>13.615280939975474</v>
      </c>
      <c r="BD43" s="119">
        <v>13.133900357029381</v>
      </c>
      <c r="BE43" s="119">
        <v>13.547171878925608</v>
      </c>
      <c r="BF43" s="119">
        <v>13.350756223191164</v>
      </c>
      <c r="BG43" s="119">
        <v>13.687313749074113</v>
      </c>
      <c r="BH43" s="119">
        <v>12.837014891061798</v>
      </c>
      <c r="BI43" s="119">
        <v>13.207828565546054</v>
      </c>
      <c r="BJ43" s="119">
        <v>12.469313619882534</v>
      </c>
      <c r="BK43" s="119">
        <v>13.47187333133253</v>
      </c>
      <c r="BL43" s="119">
        <v>12.258359765129745</v>
      </c>
      <c r="BM43" s="119">
        <v>13.837414019180594</v>
      </c>
      <c r="BN43" s="119">
        <v>11.681751016483613</v>
      </c>
      <c r="BO43" s="119">
        <v>11.806438398232977</v>
      </c>
      <c r="BP43" s="119">
        <v>13.630657953922899</v>
      </c>
      <c r="BQ43" s="119">
        <v>12.318052630216838</v>
      </c>
      <c r="BR43" s="119">
        <v>11.669670702926446</v>
      </c>
      <c r="BS43" s="119">
        <v>12.808183277992052</v>
      </c>
      <c r="BT43" s="119">
        <v>13.37412809001933</v>
      </c>
      <c r="BU43" s="119">
        <v>11.778754282179451</v>
      </c>
      <c r="BV43" s="119">
        <v>12.994442036744314</v>
      </c>
      <c r="BW43" s="119">
        <v>12.074986658232204</v>
      </c>
      <c r="BX43" s="119">
        <v>12.000578623901996</v>
      </c>
      <c r="BY43" s="119">
        <v>13.075740369725327</v>
      </c>
      <c r="BZ43" s="119">
        <v>12.516067294076972</v>
      </c>
      <c r="CA43" s="119">
        <v>13.898195174311214</v>
      </c>
      <c r="CB43" s="119">
        <v>13.47806895601239</v>
      </c>
      <c r="CC43" s="119">
        <v>12.251590499666218</v>
      </c>
      <c r="CD43" s="119">
        <v>14.252994305372029</v>
      </c>
      <c r="CE43" s="119">
        <v>12.085245944747552</v>
      </c>
      <c r="CF43" s="119">
        <v>11.082246967085895</v>
      </c>
      <c r="CG43" s="119">
        <v>12.006839421778448</v>
      </c>
      <c r="CH43" s="119">
        <v>13.160418705742172</v>
      </c>
      <c r="CI43" s="119">
        <v>13.504957479963958</v>
      </c>
      <c r="CJ43" s="119">
        <v>10.294599773651345</v>
      </c>
      <c r="CK43" s="119">
        <v>11.684918207925204</v>
      </c>
      <c r="CL43" s="119">
        <v>12.869291983213859</v>
      </c>
      <c r="CM43" s="119">
        <v>14.159137486157643</v>
      </c>
      <c r="CN43" s="119">
        <v>13.617912053459795</v>
      </c>
      <c r="CO43" s="119">
        <v>11.162457433008631</v>
      </c>
      <c r="CP43" s="119">
        <v>14.001140964960975</v>
      </c>
      <c r="CQ43" s="119">
        <v>13.072851503008664</v>
      </c>
      <c r="CR43" s="119">
        <v>14.450250788980373</v>
      </c>
      <c r="CS43" s="119">
        <v>13.06679350507452</v>
      </c>
      <c r="CT43" s="119">
        <v>11.291602456593603</v>
      </c>
      <c r="CU43" s="119">
        <v>13.999918101348065</v>
      </c>
      <c r="CV43" s="119">
        <v>14.487507864078639</v>
      </c>
      <c r="CW43" s="119">
        <v>12.480774688874853</v>
      </c>
      <c r="CY43">
        <f t="shared" ref="CY43" ca="1" si="18">NORMINV(RAND(), $H15, $N15)</f>
        <v>11.906516155595003</v>
      </c>
    </row>
    <row r="44" spans="1:103">
      <c r="B44" s="119">
        <v>15.124215173784931</v>
      </c>
      <c r="C44" s="119">
        <v>14.542113792573844</v>
      </c>
      <c r="D44" s="119">
        <v>14.642480592959553</v>
      </c>
      <c r="E44" s="119">
        <v>13.932891190148741</v>
      </c>
      <c r="F44" s="119">
        <v>14.207761626634236</v>
      </c>
      <c r="G44" s="119">
        <v>13.888953013607155</v>
      </c>
      <c r="H44" s="119">
        <v>14.643809158879757</v>
      </c>
      <c r="I44" s="119">
        <v>14.488450532674092</v>
      </c>
      <c r="J44" s="119">
        <v>13.964928562948971</v>
      </c>
      <c r="K44" s="119">
        <v>13.68432660357151</v>
      </c>
      <c r="L44" s="119">
        <v>14.517606906244623</v>
      </c>
      <c r="M44" s="119">
        <v>14.173678838959752</v>
      </c>
      <c r="N44" s="119">
        <v>14.996514325477989</v>
      </c>
      <c r="O44" s="119">
        <v>13.458108741344505</v>
      </c>
      <c r="P44" s="119">
        <v>13.741330335897135</v>
      </c>
      <c r="Q44" s="119">
        <v>14.000938597282401</v>
      </c>
      <c r="R44" s="119">
        <v>13.552405645859141</v>
      </c>
      <c r="S44" s="119">
        <v>14.854980259451521</v>
      </c>
      <c r="T44" s="119">
        <v>13.519838925082489</v>
      </c>
      <c r="U44" s="119">
        <v>13.610935908713799</v>
      </c>
      <c r="V44" s="119">
        <v>13.191911655281487</v>
      </c>
      <c r="W44" s="119">
        <v>14.372111611886492</v>
      </c>
      <c r="X44" s="119">
        <v>15.099049686986659</v>
      </c>
      <c r="Y44" s="119">
        <v>13.281339332639643</v>
      </c>
      <c r="Z44" s="119">
        <v>13.432499471785873</v>
      </c>
      <c r="AA44" s="119">
        <v>13.577999501809604</v>
      </c>
      <c r="AB44" s="119">
        <v>14.358145192862407</v>
      </c>
      <c r="AC44" s="119">
        <v>13.483006502210248</v>
      </c>
      <c r="AD44" s="119">
        <v>13.713796372780672</v>
      </c>
      <c r="AE44" s="119">
        <v>14.780365614868934</v>
      </c>
      <c r="AF44" s="119">
        <v>14.415505320780598</v>
      </c>
      <c r="AG44" s="119">
        <v>13.853290195241575</v>
      </c>
      <c r="AH44" s="119">
        <v>13.586843251091647</v>
      </c>
      <c r="AI44" s="119">
        <v>13.949223089595826</v>
      </c>
      <c r="AJ44" s="119">
        <v>13.523073102724325</v>
      </c>
      <c r="AK44" s="119">
        <v>14.603411098480064</v>
      </c>
      <c r="AL44" s="119">
        <v>14.094715515893487</v>
      </c>
      <c r="AM44" s="119">
        <v>14.553025998653084</v>
      </c>
      <c r="AN44" s="119">
        <v>13.377321799498867</v>
      </c>
      <c r="AO44" s="119">
        <v>14.285977602008096</v>
      </c>
      <c r="AP44" s="119">
        <v>13.572599998108037</v>
      </c>
      <c r="AQ44" s="119">
        <v>14.266597493508772</v>
      </c>
      <c r="AR44" s="119">
        <v>13.944116834233517</v>
      </c>
      <c r="AS44" s="119">
        <v>13.656325887071004</v>
      </c>
      <c r="AT44" s="119">
        <v>14.643118126494727</v>
      </c>
      <c r="AU44" s="119">
        <v>13.607523652225264</v>
      </c>
      <c r="AV44" s="119">
        <v>14.539096137481337</v>
      </c>
      <c r="AW44" s="119">
        <v>15.037364540028397</v>
      </c>
      <c r="AX44" s="119">
        <v>13.188778535361871</v>
      </c>
      <c r="AY44" s="119">
        <v>14.285780176562669</v>
      </c>
      <c r="AZ44" s="119">
        <v>13.524695183024704</v>
      </c>
      <c r="BA44" s="119">
        <v>14.414713392238548</v>
      </c>
      <c r="BB44" s="119">
        <v>13.845853673718983</v>
      </c>
      <c r="BC44" s="119">
        <v>13.632502032399247</v>
      </c>
      <c r="BD44" s="119">
        <v>14.053337982055508</v>
      </c>
      <c r="BE44" s="119">
        <v>15.313559792185714</v>
      </c>
      <c r="BF44" s="119">
        <v>13.905169531436458</v>
      </c>
      <c r="BG44" s="119">
        <v>13.898201230355284</v>
      </c>
      <c r="BH44" s="119">
        <v>14.514912299305038</v>
      </c>
      <c r="BI44" s="119">
        <v>13.521680509688073</v>
      </c>
      <c r="BJ44" s="119">
        <v>14.33128076712368</v>
      </c>
      <c r="BK44" s="119">
        <v>14.283948851506194</v>
      </c>
      <c r="BL44" s="119">
        <v>13.403402538366434</v>
      </c>
      <c r="BM44" s="119">
        <v>14.051965042249202</v>
      </c>
      <c r="BN44" s="119">
        <v>14.49549583134824</v>
      </c>
      <c r="BO44" s="119">
        <v>13.124258295905989</v>
      </c>
      <c r="BP44" s="119">
        <v>13.224175653554649</v>
      </c>
      <c r="BQ44" s="119">
        <v>14.3370597641131</v>
      </c>
      <c r="BR44" s="119">
        <v>13.847661895776227</v>
      </c>
      <c r="BS44" s="119">
        <v>15.088669990539621</v>
      </c>
      <c r="BT44" s="119">
        <v>14.627770023485713</v>
      </c>
      <c r="BU44" s="119">
        <v>13.182257270996471</v>
      </c>
      <c r="BV44" s="119">
        <v>13.959928544800041</v>
      </c>
      <c r="BW44" s="119">
        <v>13.810441991294075</v>
      </c>
      <c r="BX44" s="119">
        <v>13.804031081726551</v>
      </c>
      <c r="BY44" s="119">
        <v>14.268648447151909</v>
      </c>
      <c r="BZ44" s="119">
        <v>14.250713057528083</v>
      </c>
      <c r="CA44" s="119">
        <v>14.850951213051085</v>
      </c>
      <c r="CB44" s="119">
        <v>14.652787964484579</v>
      </c>
      <c r="CC44" s="119">
        <v>14.113082740145416</v>
      </c>
      <c r="CD44" s="119">
        <v>13.689242866364069</v>
      </c>
      <c r="CE44" s="119">
        <v>13.726011429785569</v>
      </c>
      <c r="CF44" s="119">
        <v>14.664116666437945</v>
      </c>
      <c r="CG44" s="119">
        <v>13.872569329257473</v>
      </c>
      <c r="CH44" s="119">
        <v>12.870640116321706</v>
      </c>
      <c r="CI44" s="119">
        <v>14.461258101441148</v>
      </c>
      <c r="CJ44" s="119">
        <v>14.22260004531403</v>
      </c>
      <c r="CK44" s="119">
        <v>14.31987969327737</v>
      </c>
      <c r="CL44" s="119">
        <v>14.512030856151267</v>
      </c>
      <c r="CM44" s="119">
        <v>14.458938544794391</v>
      </c>
      <c r="CN44" s="119">
        <v>13.997260591866196</v>
      </c>
      <c r="CO44" s="119">
        <v>14.434023791300865</v>
      </c>
      <c r="CP44" s="119">
        <v>13.348261103765948</v>
      </c>
      <c r="CQ44" s="119">
        <v>14.318912246639282</v>
      </c>
      <c r="CR44" s="119">
        <v>14.067347992122471</v>
      </c>
      <c r="CS44" s="119">
        <v>14.622148535881564</v>
      </c>
      <c r="CT44" s="119">
        <v>13.961107451069015</v>
      </c>
      <c r="CU44" s="119">
        <v>13.529330496812166</v>
      </c>
      <c r="CV44" s="119">
        <v>13.487877484049596</v>
      </c>
      <c r="CW44" s="119">
        <v>13.977612795526079</v>
      </c>
      <c r="CY44">
        <f t="shared" ref="CY44" ca="1" si="19">NORMINV(RAND(), $H16, $N16)</f>
        <v>14.67527830480604</v>
      </c>
    </row>
    <row r="45" spans="1:103">
      <c r="A45" t="s">
        <v>8</v>
      </c>
      <c r="B45" s="120">
        <v>6.6901821913423233E-3</v>
      </c>
      <c r="C45" s="120">
        <v>5.9118637912528253E-3</v>
      </c>
      <c r="D45" s="120">
        <v>6.1962164834615148E-3</v>
      </c>
      <c r="E45" s="120">
        <v>6.0843809016053905E-3</v>
      </c>
      <c r="F45" s="120">
        <v>3.3813616231938761E-3</v>
      </c>
      <c r="G45" s="120">
        <v>6.5502856409692571E-3</v>
      </c>
      <c r="H45" s="120">
        <v>5.8694885901728689E-3</v>
      </c>
      <c r="I45" s="120">
        <v>2.6703197419428106E-3</v>
      </c>
      <c r="J45" s="120">
        <v>8.0522871226174214E-3</v>
      </c>
      <c r="K45" s="120">
        <v>5.3296826394539209E-3</v>
      </c>
      <c r="L45" s="120">
        <v>3.3197140744480203E-3</v>
      </c>
      <c r="M45" s="120">
        <v>5.409820112979232E-3</v>
      </c>
      <c r="N45" s="120">
        <v>5.748694616388E-3</v>
      </c>
      <c r="O45" s="120">
        <v>5.5308607014800636E-3</v>
      </c>
      <c r="P45" s="120">
        <v>3.2565016807256388E-3</v>
      </c>
      <c r="Q45" s="120">
        <v>6.1632952876735396E-3</v>
      </c>
      <c r="R45" s="120">
        <v>7.4223686113695205E-3</v>
      </c>
      <c r="S45" s="120">
        <v>6.8875802754761063E-3</v>
      </c>
      <c r="T45" s="120">
        <v>7.7713517666588242E-3</v>
      </c>
      <c r="U45" s="120">
        <v>5.3592730016786879E-3</v>
      </c>
      <c r="V45" s="120">
        <v>4.4820244228368925E-3</v>
      </c>
      <c r="W45" s="120">
        <v>5.6909405606000918E-3</v>
      </c>
      <c r="X45" s="120">
        <v>6.1466584659956684E-3</v>
      </c>
      <c r="Y45" s="120">
        <v>6.3021378991858033E-3</v>
      </c>
      <c r="Z45" s="120">
        <v>5.2994200067615965E-3</v>
      </c>
      <c r="AA45" s="120">
        <v>7.8321480478298362E-3</v>
      </c>
      <c r="AB45" s="120">
        <v>4.0874826948174544E-3</v>
      </c>
      <c r="AC45" s="120">
        <v>6.7807210910084039E-3</v>
      </c>
      <c r="AD45" s="120">
        <v>4.6665237199350765E-3</v>
      </c>
      <c r="AE45" s="120">
        <v>3.1327667931043447E-3</v>
      </c>
      <c r="AF45" s="120">
        <v>5.986486892329868E-3</v>
      </c>
      <c r="AG45" s="120">
        <v>5.358383910280793E-3</v>
      </c>
      <c r="AH45" s="120">
        <v>6.4093873265919999E-3</v>
      </c>
      <c r="AI45" s="120">
        <v>3.4179414296517051E-3</v>
      </c>
      <c r="AJ45" s="120">
        <v>7.4884986231387382E-3</v>
      </c>
      <c r="AK45" s="120">
        <v>5.0919031780848317E-3</v>
      </c>
      <c r="AL45" s="120">
        <v>6.4237879736800474E-3</v>
      </c>
      <c r="AM45" s="120">
        <v>4.9578127843336334E-3</v>
      </c>
      <c r="AN45" s="120">
        <v>3.9828841168396256E-3</v>
      </c>
      <c r="AO45" s="120">
        <v>6.1343669099714381E-3</v>
      </c>
      <c r="AP45" s="120">
        <v>6.3224703290569945E-3</v>
      </c>
      <c r="AQ45" s="120">
        <v>6.445935056614646E-3</v>
      </c>
      <c r="AR45" s="120">
        <v>5.3858296873729745E-3</v>
      </c>
      <c r="AS45" s="120">
        <v>5.8602899680728635E-3</v>
      </c>
      <c r="AT45" s="120">
        <v>5.2057522042527303E-3</v>
      </c>
      <c r="AU45" s="120">
        <v>5.5800879172903748E-3</v>
      </c>
      <c r="AV45" s="120">
        <v>5.4192230843358898E-3</v>
      </c>
      <c r="AW45" s="120">
        <v>6.071678114820493E-3</v>
      </c>
      <c r="AX45" s="120">
        <v>4.5114894466003934E-3</v>
      </c>
      <c r="AY45" s="120">
        <v>6.5043272345077299E-3</v>
      </c>
      <c r="AZ45" s="120">
        <v>6.646907641538833E-3</v>
      </c>
      <c r="BA45" s="120">
        <v>4.2579520594601995E-3</v>
      </c>
      <c r="BB45" s="120">
        <v>6.1521390219176865E-3</v>
      </c>
      <c r="BC45" s="120">
        <v>8.3475630185356198E-3</v>
      </c>
      <c r="BD45" s="120">
        <v>5.2839377197358697E-3</v>
      </c>
      <c r="BE45" s="120">
        <v>8.5920562404991144E-3</v>
      </c>
      <c r="BF45" s="120">
        <v>5.2296845290002647E-3</v>
      </c>
      <c r="BG45" s="120">
        <v>6.2757217476414025E-3</v>
      </c>
      <c r="BH45" s="120">
        <v>5.4658644028437921E-3</v>
      </c>
      <c r="BI45" s="120">
        <v>7.6104172026024656E-3</v>
      </c>
      <c r="BJ45" s="120">
        <v>6.5138243051577355E-3</v>
      </c>
      <c r="BK45" s="120">
        <v>7.2772655768169395E-3</v>
      </c>
      <c r="BL45" s="120">
        <v>5.5746396753149343E-3</v>
      </c>
      <c r="BM45" s="120">
        <v>5.8499354294124332E-3</v>
      </c>
      <c r="BN45" s="120">
        <v>5.4762139956258575E-3</v>
      </c>
      <c r="BO45" s="120">
        <v>4.9920932958666554E-3</v>
      </c>
      <c r="BP45" s="120">
        <v>5.274546007732691E-3</v>
      </c>
      <c r="BQ45" s="120">
        <v>5.1799718663907961E-3</v>
      </c>
      <c r="BR45" s="120">
        <v>6.5961276076879748E-3</v>
      </c>
      <c r="BS45" s="120">
        <v>3.9350308337980618E-3</v>
      </c>
      <c r="BT45" s="120">
        <v>6.5871679274988222E-3</v>
      </c>
      <c r="BU45" s="120">
        <v>4.4315943727821789E-3</v>
      </c>
      <c r="BV45" s="120">
        <v>7.2346716150135607E-3</v>
      </c>
      <c r="BW45" s="120">
        <v>5.8163381522608002E-3</v>
      </c>
      <c r="BX45" s="120">
        <v>6.1369844099839468E-3</v>
      </c>
      <c r="BY45" s="120">
        <v>6.946426676491241E-3</v>
      </c>
      <c r="BZ45" s="120">
        <v>3.8505971330583763E-3</v>
      </c>
      <c r="CA45" s="120">
        <v>3.7023164838934828E-3</v>
      </c>
      <c r="CB45" s="120">
        <v>7.4067066625513808E-3</v>
      </c>
      <c r="CC45" s="120">
        <v>4.7934278644712943E-3</v>
      </c>
      <c r="CD45" s="120">
        <v>5.4836857543891651E-3</v>
      </c>
      <c r="CE45" s="120">
        <v>7.4891378754566515E-3</v>
      </c>
      <c r="CF45" s="120">
        <v>5.2141353454831507E-3</v>
      </c>
      <c r="CG45" s="120">
        <v>7.302089129597923E-3</v>
      </c>
      <c r="CH45" s="120">
        <v>6.7798400924772469E-3</v>
      </c>
      <c r="CI45" s="120">
        <v>5.7811260245493818E-3</v>
      </c>
      <c r="CJ45" s="120">
        <v>4.8361357332824774E-3</v>
      </c>
      <c r="CK45" s="120">
        <v>6.5456316978671899E-3</v>
      </c>
      <c r="CL45" s="120">
        <v>7.3644756588517463E-3</v>
      </c>
      <c r="CM45" s="120">
        <v>6.7368902915529169E-3</v>
      </c>
      <c r="CN45" s="120">
        <v>6.3623100123330672E-3</v>
      </c>
      <c r="CO45" s="120">
        <v>6.1521943812233746E-3</v>
      </c>
      <c r="CP45" s="120">
        <v>6.3286464109599677E-3</v>
      </c>
      <c r="CQ45" s="120">
        <v>7.4450159007500658E-3</v>
      </c>
      <c r="CR45" s="120">
        <v>8.0347181925056466E-3</v>
      </c>
      <c r="CS45" s="120">
        <v>7.1013281131051525E-3</v>
      </c>
      <c r="CT45" s="120">
        <v>6.1130470128183323E-3</v>
      </c>
      <c r="CU45" s="120">
        <v>6.0058756195499633E-3</v>
      </c>
      <c r="CV45" s="120">
        <v>4.1068457244861859E-3</v>
      </c>
      <c r="CW45" s="120">
        <v>4.4699704639265484E-3</v>
      </c>
      <c r="CY45">
        <f ca="1">NORMINV(RAND(), $I6, $O6)</f>
        <v>5.7799168567876447E-3</v>
      </c>
    </row>
    <row r="46" spans="1:103">
      <c r="B46" s="120">
        <v>1.5089533522691035E-2</v>
      </c>
      <c r="C46" s="120">
        <v>1.5104787423344777E-2</v>
      </c>
      <c r="D46" s="120">
        <v>1.3922345662334782E-2</v>
      </c>
      <c r="E46" s="120">
        <v>1.5595327691067713E-2</v>
      </c>
      <c r="F46" s="120">
        <v>1.4831621162219285E-2</v>
      </c>
      <c r="G46" s="120">
        <v>1.3690026905901327E-2</v>
      </c>
      <c r="H46" s="120">
        <v>1.3887012322824946E-2</v>
      </c>
      <c r="I46" s="120">
        <v>1.2970962084513985E-2</v>
      </c>
      <c r="J46" s="120">
        <v>1.5282873641123552E-2</v>
      </c>
      <c r="K46" s="120">
        <v>1.348185331221532E-2</v>
      </c>
      <c r="L46" s="120">
        <v>1.4986493005587048E-2</v>
      </c>
      <c r="M46" s="120">
        <v>1.488042268487821E-2</v>
      </c>
      <c r="N46" s="120">
        <v>1.3874678904792503E-2</v>
      </c>
      <c r="O46" s="120">
        <v>1.3761205490625874E-2</v>
      </c>
      <c r="P46" s="120">
        <v>1.3752582781068468E-2</v>
      </c>
      <c r="Q46" s="120">
        <v>1.4641925545126E-2</v>
      </c>
      <c r="R46" s="120">
        <v>1.486188632055349E-2</v>
      </c>
      <c r="S46" s="120">
        <v>1.2057918371055409E-2</v>
      </c>
      <c r="T46" s="120">
        <v>1.2144016003262171E-2</v>
      </c>
      <c r="U46" s="120">
        <v>1.581647624750266E-2</v>
      </c>
      <c r="V46" s="120">
        <v>1.3815078916762492E-2</v>
      </c>
      <c r="W46" s="120">
        <v>1.3060203595325642E-2</v>
      </c>
      <c r="X46" s="120">
        <v>1.2007402249895263E-2</v>
      </c>
      <c r="Y46" s="120">
        <v>1.45769843950577E-2</v>
      </c>
      <c r="Z46" s="120">
        <v>1.1726968821687443E-2</v>
      </c>
      <c r="AA46" s="120">
        <v>1.3440550053102619E-2</v>
      </c>
      <c r="AB46" s="120">
        <v>1.4590547920277336E-2</v>
      </c>
      <c r="AC46" s="120">
        <v>1.5032915896097116E-2</v>
      </c>
      <c r="AD46" s="120">
        <v>1.4398151202309129E-2</v>
      </c>
      <c r="AE46" s="120">
        <v>1.3441499944562818E-2</v>
      </c>
      <c r="AF46" s="120">
        <v>1.2311939314929337E-2</v>
      </c>
      <c r="AG46" s="120">
        <v>1.5621917389921377E-2</v>
      </c>
      <c r="AH46" s="120">
        <v>1.335721754648323E-2</v>
      </c>
      <c r="AI46" s="120">
        <v>1.4939290627740328E-2</v>
      </c>
      <c r="AJ46" s="120">
        <v>1.3398438069795265E-2</v>
      </c>
      <c r="AK46" s="120">
        <v>1.37402832008957E-2</v>
      </c>
      <c r="AL46" s="120">
        <v>1.2451472985780107E-2</v>
      </c>
      <c r="AM46" s="120">
        <v>1.4001524085902353E-2</v>
      </c>
      <c r="AN46" s="120">
        <v>1.477902347030821E-2</v>
      </c>
      <c r="AO46" s="120">
        <v>1.3995298038992274E-2</v>
      </c>
      <c r="AP46" s="120">
        <v>1.3375668119413977E-2</v>
      </c>
      <c r="AQ46" s="120">
        <v>1.4543748806984206E-2</v>
      </c>
      <c r="AR46" s="120">
        <v>1.4069349660132588E-2</v>
      </c>
      <c r="AS46" s="120">
        <v>1.2353805398948505E-2</v>
      </c>
      <c r="AT46" s="120">
        <v>1.6065609487973108E-2</v>
      </c>
      <c r="AU46" s="120">
        <v>1.5141819342236525E-2</v>
      </c>
      <c r="AV46" s="120">
        <v>1.4340132111740822E-2</v>
      </c>
      <c r="AW46" s="120">
        <v>1.4690344766404833E-2</v>
      </c>
      <c r="AX46" s="120">
        <v>1.3430881851047662E-2</v>
      </c>
      <c r="AY46" s="120">
        <v>1.2819669266560344E-2</v>
      </c>
      <c r="AZ46" s="120">
        <v>1.3905070246058625E-2</v>
      </c>
      <c r="BA46" s="120">
        <v>1.2632341652819052E-2</v>
      </c>
      <c r="BB46" s="120">
        <v>1.4487438361390199E-2</v>
      </c>
      <c r="BC46" s="120">
        <v>1.5104352385725118E-2</v>
      </c>
      <c r="BD46" s="120">
        <v>1.4394286806513846E-2</v>
      </c>
      <c r="BE46" s="120">
        <v>1.5219126505476955E-2</v>
      </c>
      <c r="BF46" s="120">
        <v>1.1998403849541726E-2</v>
      </c>
      <c r="BG46" s="120">
        <v>1.470517057764552E-2</v>
      </c>
      <c r="BH46" s="120">
        <v>1.421853854207371E-2</v>
      </c>
      <c r="BI46" s="120">
        <v>1.4259398454155848E-2</v>
      </c>
      <c r="BJ46" s="120">
        <v>1.3863979677464194E-2</v>
      </c>
      <c r="BK46" s="120">
        <v>1.5852820756052526E-2</v>
      </c>
      <c r="BL46" s="120">
        <v>1.3470120803461194E-2</v>
      </c>
      <c r="BM46" s="120">
        <v>1.3674479253160473E-2</v>
      </c>
      <c r="BN46" s="120">
        <v>1.5135285160942827E-2</v>
      </c>
      <c r="BO46" s="120">
        <v>1.3407670951435561E-2</v>
      </c>
      <c r="BP46" s="120">
        <v>1.4649748918528962E-2</v>
      </c>
      <c r="BQ46" s="120">
        <v>1.3743950847465224E-2</v>
      </c>
      <c r="BR46" s="120">
        <v>1.4315806144589389E-2</v>
      </c>
      <c r="BS46" s="120">
        <v>1.3697812285670467E-2</v>
      </c>
      <c r="BT46" s="120">
        <v>1.2133910462563161E-2</v>
      </c>
      <c r="BU46" s="120">
        <v>1.4271712827146529E-2</v>
      </c>
      <c r="BV46" s="120">
        <v>1.3989672555996816E-2</v>
      </c>
      <c r="BW46" s="120">
        <v>1.5262873657848503E-2</v>
      </c>
      <c r="BX46" s="120">
        <v>1.3492027052596197E-2</v>
      </c>
      <c r="BY46" s="120">
        <v>1.3063901155196334E-2</v>
      </c>
      <c r="BZ46" s="120">
        <v>1.4180940699812242E-2</v>
      </c>
      <c r="CA46" s="120">
        <v>1.3829703612088545E-2</v>
      </c>
      <c r="CB46" s="120">
        <v>1.2620727175710601E-2</v>
      </c>
      <c r="CC46" s="120">
        <v>1.389250319094228E-2</v>
      </c>
      <c r="CD46" s="120">
        <v>1.2841641132678612E-2</v>
      </c>
      <c r="CE46" s="120">
        <v>1.4690334959348442E-2</v>
      </c>
      <c r="CF46" s="120">
        <v>1.3594825100658505E-2</v>
      </c>
      <c r="CG46" s="120">
        <v>1.2709365490293214E-2</v>
      </c>
      <c r="CH46" s="120">
        <v>1.2642728760497466E-2</v>
      </c>
      <c r="CI46" s="120">
        <v>1.3804591795562985E-2</v>
      </c>
      <c r="CJ46" s="120">
        <v>1.4937293088129569E-2</v>
      </c>
      <c r="CK46" s="120">
        <v>1.4386685029737277E-2</v>
      </c>
      <c r="CL46" s="120">
        <v>1.4296001717462231E-2</v>
      </c>
      <c r="CM46" s="120">
        <v>1.3787514270072998E-2</v>
      </c>
      <c r="CN46" s="120">
        <v>1.3647453172462394E-2</v>
      </c>
      <c r="CO46" s="120">
        <v>1.4133574858080096E-2</v>
      </c>
      <c r="CP46" s="120">
        <v>1.3996351714162586E-2</v>
      </c>
      <c r="CQ46" s="120">
        <v>1.2842890393268734E-2</v>
      </c>
      <c r="CR46" s="120">
        <v>1.3203810661796437E-2</v>
      </c>
      <c r="CS46" s="120">
        <v>1.4081823971575201E-2</v>
      </c>
      <c r="CT46" s="120">
        <v>1.3425242056369604E-2</v>
      </c>
      <c r="CU46" s="120">
        <v>1.3359615991133878E-2</v>
      </c>
      <c r="CV46" s="120">
        <v>1.2389818234360993E-2</v>
      </c>
      <c r="CW46" s="120">
        <v>1.1834643860910916E-2</v>
      </c>
      <c r="CY46">
        <f t="shared" ref="CY46" ca="1" si="20">NORMINV(RAND(), $I7, $O7)</f>
        <v>1.4072796702884716E-2</v>
      </c>
    </row>
    <row r="47" spans="1:103">
      <c r="B47" s="120">
        <v>1.282873466465294E-2</v>
      </c>
      <c r="C47" s="120">
        <v>1.1075224666501916E-2</v>
      </c>
      <c r="D47" s="120">
        <v>8.923040503841094E-3</v>
      </c>
      <c r="E47" s="120">
        <v>6.8282123175211398E-3</v>
      </c>
      <c r="F47" s="120">
        <v>9.4209584424815567E-3</v>
      </c>
      <c r="G47" s="120">
        <v>8.123126717812075E-3</v>
      </c>
      <c r="H47" s="120">
        <v>6.4837286337891334E-3</v>
      </c>
      <c r="I47" s="120">
        <v>1.1133884161891837E-2</v>
      </c>
      <c r="J47" s="120">
        <v>9.2245762455542297E-3</v>
      </c>
      <c r="K47" s="120">
        <v>1.1069132758916083E-2</v>
      </c>
      <c r="L47" s="120">
        <v>9.5475249634367522E-3</v>
      </c>
      <c r="M47" s="120">
        <v>1.2677800325572263E-2</v>
      </c>
      <c r="N47" s="120">
        <v>9.4824468074024143E-3</v>
      </c>
      <c r="O47" s="120">
        <v>9.9619742164713237E-3</v>
      </c>
      <c r="P47" s="120">
        <v>9.4665835602374335E-3</v>
      </c>
      <c r="Q47" s="120">
        <v>7.6551936227478483E-3</v>
      </c>
      <c r="R47" s="120">
        <v>9.5096107927225351E-3</v>
      </c>
      <c r="S47" s="120">
        <v>1.0576598270643535E-2</v>
      </c>
      <c r="T47" s="120">
        <v>1.0748336694273726E-2</v>
      </c>
      <c r="U47" s="120">
        <v>8.224910983063112E-3</v>
      </c>
      <c r="V47" s="120">
        <v>9.3599462714077982E-3</v>
      </c>
      <c r="W47" s="120">
        <v>1.0450419379301031E-2</v>
      </c>
      <c r="X47" s="120">
        <v>1.1064987860218367E-2</v>
      </c>
      <c r="Y47" s="120">
        <v>9.567600646062319E-3</v>
      </c>
      <c r="Z47" s="120">
        <v>1.3930661631786129E-2</v>
      </c>
      <c r="AA47" s="120">
        <v>6.3374784913065498E-3</v>
      </c>
      <c r="AB47" s="120">
        <v>1.1424888095191717E-2</v>
      </c>
      <c r="AC47" s="120">
        <v>8.3095177524575587E-3</v>
      </c>
      <c r="AD47" s="120">
        <v>8.9440841554813341E-3</v>
      </c>
      <c r="AE47" s="120">
        <v>9.7420273887926009E-3</v>
      </c>
      <c r="AF47" s="120">
        <v>1.2348909880336561E-2</v>
      </c>
      <c r="AG47" s="120">
        <v>1.2170361984516849E-2</v>
      </c>
      <c r="AH47" s="120">
        <v>8.0077651720258849E-3</v>
      </c>
      <c r="AI47" s="120">
        <v>1.1369748987203927E-2</v>
      </c>
      <c r="AJ47" s="120">
        <v>1.0869730156349906E-2</v>
      </c>
      <c r="AK47" s="120">
        <v>9.5431795928720194E-3</v>
      </c>
      <c r="AL47" s="120">
        <v>8.3131579044065131E-3</v>
      </c>
      <c r="AM47" s="120">
        <v>9.1397109597303999E-3</v>
      </c>
      <c r="AN47" s="120">
        <v>8.1719564176380849E-3</v>
      </c>
      <c r="AO47" s="120">
        <v>8.2981975188787024E-3</v>
      </c>
      <c r="AP47" s="120">
        <v>8.6284700977146307E-3</v>
      </c>
      <c r="AQ47" s="120">
        <v>7.5068225035144417E-3</v>
      </c>
      <c r="AR47" s="120">
        <v>9.66735518788959E-3</v>
      </c>
      <c r="AS47" s="120">
        <v>1.33300965195856E-2</v>
      </c>
      <c r="AT47" s="120">
        <v>7.4009692800759194E-3</v>
      </c>
      <c r="AU47" s="120">
        <v>1.1083011829134189E-2</v>
      </c>
      <c r="AV47" s="120">
        <v>1.0436857576572377E-2</v>
      </c>
      <c r="AW47" s="120">
        <v>8.9313758976060104E-3</v>
      </c>
      <c r="AX47" s="120">
        <v>9.1118556865653778E-3</v>
      </c>
      <c r="AY47" s="120">
        <v>9.340114432924547E-3</v>
      </c>
      <c r="AZ47" s="120">
        <v>1.2046246353323131E-2</v>
      </c>
      <c r="BA47" s="120">
        <v>1.0373277626489624E-2</v>
      </c>
      <c r="BB47" s="120">
        <v>7.1512216751967381E-3</v>
      </c>
      <c r="BC47" s="120">
        <v>1.1366969575652589E-2</v>
      </c>
      <c r="BD47" s="120">
        <v>8.9879250413472857E-3</v>
      </c>
      <c r="BE47" s="120">
        <v>1.1705702118641186E-2</v>
      </c>
      <c r="BF47" s="120">
        <v>1.0562459418983011E-2</v>
      </c>
      <c r="BG47" s="120">
        <v>9.7903267480270572E-3</v>
      </c>
      <c r="BH47" s="120">
        <v>1.2817349187265438E-2</v>
      </c>
      <c r="BI47" s="120">
        <v>7.4225140817809187E-3</v>
      </c>
      <c r="BJ47" s="120">
        <v>9.3825435406168604E-3</v>
      </c>
      <c r="BK47" s="120">
        <v>6.8030541549012821E-3</v>
      </c>
      <c r="BL47" s="120">
        <v>8.8785032185925896E-3</v>
      </c>
      <c r="BM47" s="120">
        <v>1.1121290053454469E-2</v>
      </c>
      <c r="BN47" s="120">
        <v>6.5308402894908432E-3</v>
      </c>
      <c r="BO47" s="120">
        <v>6.797559340627644E-3</v>
      </c>
      <c r="BP47" s="120">
        <v>8.6467980416437482E-3</v>
      </c>
      <c r="BQ47" s="120">
        <v>1.0505523492199863E-2</v>
      </c>
      <c r="BR47" s="120">
        <v>1.0556246859991143E-2</v>
      </c>
      <c r="BS47" s="120">
        <v>1.1036807306554947E-2</v>
      </c>
      <c r="BT47" s="120">
        <v>1.206734236187736E-2</v>
      </c>
      <c r="BU47" s="120">
        <v>7.3551451526586474E-3</v>
      </c>
      <c r="BV47" s="120">
        <v>8.0345265733680563E-3</v>
      </c>
      <c r="BW47" s="120">
        <v>1.0776256670611144E-2</v>
      </c>
      <c r="BX47" s="120">
        <v>1.0865260026104363E-2</v>
      </c>
      <c r="BY47" s="120">
        <v>9.3870931777861981E-3</v>
      </c>
      <c r="BZ47" s="120">
        <v>8.4426746869127583E-3</v>
      </c>
      <c r="CA47" s="120">
        <v>9.9288632468318254E-3</v>
      </c>
      <c r="CB47" s="120">
        <v>6.905474211238812E-3</v>
      </c>
      <c r="CC47" s="120">
        <v>6.6247354765866882E-3</v>
      </c>
      <c r="CD47" s="120">
        <v>7.7319101082309908E-3</v>
      </c>
      <c r="CE47" s="120">
        <v>1.0232256808881377E-2</v>
      </c>
      <c r="CF47" s="120">
        <v>1.1631946945545819E-2</v>
      </c>
      <c r="CG47" s="120">
        <v>8.6203057419260952E-3</v>
      </c>
      <c r="CH47" s="120">
        <v>6.8162939789531314E-3</v>
      </c>
      <c r="CI47" s="120">
        <v>1.3035703500391009E-2</v>
      </c>
      <c r="CJ47" s="120">
        <v>7.8846090305368238E-3</v>
      </c>
      <c r="CK47" s="120">
        <v>9.1370060672037422E-3</v>
      </c>
      <c r="CL47" s="120">
        <v>1.1453439353057225E-2</v>
      </c>
      <c r="CM47" s="120">
        <v>8.5995310549830256E-3</v>
      </c>
      <c r="CN47" s="120">
        <v>1.006952661503214E-2</v>
      </c>
      <c r="CO47" s="120">
        <v>1.1126300938393016E-2</v>
      </c>
      <c r="CP47" s="120">
        <v>8.8648964486676973E-3</v>
      </c>
      <c r="CQ47" s="120">
        <v>1.1653635236764239E-2</v>
      </c>
      <c r="CR47" s="120">
        <v>1.06816598429091E-2</v>
      </c>
      <c r="CS47" s="120">
        <v>1.0597355255579926E-2</v>
      </c>
      <c r="CT47" s="120">
        <v>8.1058091243561003E-3</v>
      </c>
      <c r="CU47" s="120">
        <v>8.4251401346029844E-3</v>
      </c>
      <c r="CV47" s="120">
        <v>9.1496763490680755E-3</v>
      </c>
      <c r="CW47" s="120">
        <v>8.6275392291977702E-3</v>
      </c>
      <c r="CY47">
        <f t="shared" ref="CY47" ca="1" si="21">NORMINV(RAND(), $I8, $O8)</f>
        <v>7.5844526840461524E-3</v>
      </c>
    </row>
    <row r="48" spans="1:103">
      <c r="B48" s="120">
        <v>1.2444192722132128E-2</v>
      </c>
      <c r="C48" s="120">
        <v>1.1864482253051943E-2</v>
      </c>
      <c r="D48" s="120">
        <v>9.9455567931441523E-3</v>
      </c>
      <c r="E48" s="120">
        <v>1.0327046782794265E-2</v>
      </c>
      <c r="F48" s="120">
        <v>1.0547937236602906E-2</v>
      </c>
      <c r="G48" s="120">
        <v>1.1029962701974474E-2</v>
      </c>
      <c r="H48" s="120">
        <v>7.9388266215456808E-3</v>
      </c>
      <c r="I48" s="120">
        <v>1.2473841465019493E-2</v>
      </c>
      <c r="J48" s="120">
        <v>1.3227958831306365E-2</v>
      </c>
      <c r="K48" s="120">
        <v>1.0510971041233568E-2</v>
      </c>
      <c r="L48" s="120">
        <v>8.2915864123827808E-3</v>
      </c>
      <c r="M48" s="120">
        <v>1.1789302608940044E-2</v>
      </c>
      <c r="N48" s="120">
        <v>1.156352989389324E-2</v>
      </c>
      <c r="O48" s="120">
        <v>1.0536024008096312E-2</v>
      </c>
      <c r="P48" s="120">
        <v>9.0683000733352507E-3</v>
      </c>
      <c r="Q48" s="120">
        <v>7.8745315707766713E-3</v>
      </c>
      <c r="R48" s="120">
        <v>1.072047934118134E-2</v>
      </c>
      <c r="S48" s="120">
        <v>6.7540582874054426E-3</v>
      </c>
      <c r="T48" s="120">
        <v>7.4012669733705631E-3</v>
      </c>
      <c r="U48" s="120">
        <v>1.0257878302480854E-2</v>
      </c>
      <c r="V48" s="120">
        <v>4.6790643936901214E-3</v>
      </c>
      <c r="W48" s="120">
        <v>1.1756419836530807E-2</v>
      </c>
      <c r="X48" s="120">
        <v>9.3173869058184935E-3</v>
      </c>
      <c r="Y48" s="120">
        <v>7.2205605775835218E-3</v>
      </c>
      <c r="Z48" s="120">
        <v>1.2043222839229815E-2</v>
      </c>
      <c r="AA48" s="120">
        <v>1.2309039036786346E-2</v>
      </c>
      <c r="AB48" s="120">
        <v>7.5827272958763278E-3</v>
      </c>
      <c r="AC48" s="120">
        <v>1.0959123017272936E-2</v>
      </c>
      <c r="AD48" s="120">
        <v>7.9821422676851772E-3</v>
      </c>
      <c r="AE48" s="120">
        <v>9.86324346887015E-3</v>
      </c>
      <c r="AF48" s="120">
        <v>9.3668057070358506E-3</v>
      </c>
      <c r="AG48" s="120">
        <v>1.3327810029745354E-2</v>
      </c>
      <c r="AH48" s="120">
        <v>1.0144060768498105E-2</v>
      </c>
      <c r="AI48" s="120">
        <v>8.0004304850453782E-3</v>
      </c>
      <c r="AJ48" s="120">
        <v>9.7914679617631065E-3</v>
      </c>
      <c r="AK48" s="120">
        <v>7.6828903052913525E-3</v>
      </c>
      <c r="AL48" s="120">
        <v>1.1303636574253303E-2</v>
      </c>
      <c r="AM48" s="120">
        <v>1.0583053580241265E-2</v>
      </c>
      <c r="AN48" s="120">
        <v>8.2074099165031934E-3</v>
      </c>
      <c r="AO48" s="120">
        <v>1.0608645369875025E-2</v>
      </c>
      <c r="AP48" s="120">
        <v>9.0130744901991237E-3</v>
      </c>
      <c r="AQ48" s="120">
        <v>1.008782291667522E-2</v>
      </c>
      <c r="AR48" s="120">
        <v>1.2408419543042056E-2</v>
      </c>
      <c r="AS48" s="120">
        <v>8.2898416172999031E-3</v>
      </c>
      <c r="AT48" s="120">
        <v>1.2189461255105149E-2</v>
      </c>
      <c r="AU48" s="120">
        <v>9.3987398636112898E-3</v>
      </c>
      <c r="AV48" s="120">
        <v>1.3051080887390265E-2</v>
      </c>
      <c r="AW48" s="120">
        <v>9.5879049918309329E-3</v>
      </c>
      <c r="AX48" s="120">
        <v>1.3406244810376212E-2</v>
      </c>
      <c r="AY48" s="120">
        <v>8.705564449588284E-3</v>
      </c>
      <c r="AZ48" s="120">
        <v>1.1028074653508937E-2</v>
      </c>
      <c r="BA48" s="120">
        <v>6.167906711194872E-3</v>
      </c>
      <c r="BB48" s="120">
        <v>1.0553191481729361E-2</v>
      </c>
      <c r="BC48" s="120">
        <v>9.9860899824736442E-3</v>
      </c>
      <c r="BD48" s="120">
        <v>1.1522506313936424E-2</v>
      </c>
      <c r="BE48" s="120">
        <v>1.5084625189191288E-2</v>
      </c>
      <c r="BF48" s="120">
        <v>1.1927483334507858E-2</v>
      </c>
      <c r="BG48" s="120">
        <v>1.2915904288378442E-2</v>
      </c>
      <c r="BH48" s="120">
        <v>1.0283539813595583E-2</v>
      </c>
      <c r="BI48" s="120">
        <v>8.882092802965846E-3</v>
      </c>
      <c r="BJ48" s="120">
        <v>8.9519454254292172E-3</v>
      </c>
      <c r="BK48" s="120">
        <v>1.0572425907988124E-2</v>
      </c>
      <c r="BL48" s="120">
        <v>9.5706291963763325E-3</v>
      </c>
      <c r="BM48" s="120">
        <v>1.385468908065534E-2</v>
      </c>
      <c r="BN48" s="120">
        <v>7.5059300846978686E-3</v>
      </c>
      <c r="BO48" s="120">
        <v>8.6699395614013505E-3</v>
      </c>
      <c r="BP48" s="120">
        <v>8.8621945338733486E-3</v>
      </c>
      <c r="BQ48" s="120">
        <v>9.571260564433139E-3</v>
      </c>
      <c r="BR48" s="120">
        <v>8.7886929272319725E-3</v>
      </c>
      <c r="BS48" s="120">
        <v>6.0426054579083227E-3</v>
      </c>
      <c r="BT48" s="120">
        <v>8.6592524622373032E-3</v>
      </c>
      <c r="BU48" s="120">
        <v>1.1863314046301407E-2</v>
      </c>
      <c r="BV48" s="120">
        <v>1.0626781477454246E-2</v>
      </c>
      <c r="BW48" s="120">
        <v>5.9762029714476627E-3</v>
      </c>
      <c r="BX48" s="120">
        <v>1.3752541601070955E-2</v>
      </c>
      <c r="BY48" s="120">
        <v>1.1738997197623374E-2</v>
      </c>
      <c r="BZ48" s="120">
        <v>1.1241334643850203E-2</v>
      </c>
      <c r="CA48" s="120">
        <v>9.4874282191185072E-3</v>
      </c>
      <c r="CB48" s="120">
        <v>8.1092051051309816E-3</v>
      </c>
      <c r="CC48" s="120">
        <v>1.0938146356640602E-2</v>
      </c>
      <c r="CD48" s="120">
        <v>1.1397742980321677E-2</v>
      </c>
      <c r="CE48" s="120">
        <v>9.9705936027267416E-3</v>
      </c>
      <c r="CF48" s="120">
        <v>1.0409756665162277E-2</v>
      </c>
      <c r="CG48" s="120">
        <v>9.4686371833781913E-3</v>
      </c>
      <c r="CH48" s="120">
        <v>9.211768656652285E-3</v>
      </c>
      <c r="CI48" s="120">
        <v>8.8869560883229788E-3</v>
      </c>
      <c r="CJ48" s="120">
        <v>1.1645679510285282E-2</v>
      </c>
      <c r="CK48" s="120">
        <v>1.1119457280540574E-2</v>
      </c>
      <c r="CL48" s="120">
        <v>1.107217498755122E-2</v>
      </c>
      <c r="CM48" s="120">
        <v>6.5222629921575861E-3</v>
      </c>
      <c r="CN48" s="120">
        <v>1.2462536914248586E-2</v>
      </c>
      <c r="CO48" s="120">
        <v>1.2596296865901595E-2</v>
      </c>
      <c r="CP48" s="120">
        <v>8.9250293573040693E-3</v>
      </c>
      <c r="CQ48" s="120">
        <v>1.239479871862934E-2</v>
      </c>
      <c r="CR48" s="120">
        <v>1.0837202909284667E-2</v>
      </c>
      <c r="CS48" s="120">
        <v>1.0215658770614854E-2</v>
      </c>
      <c r="CT48" s="120">
        <v>9.3915875782212728E-3</v>
      </c>
      <c r="CU48" s="120">
        <v>1.0870466917293901E-2</v>
      </c>
      <c r="CV48" s="120">
        <v>1.1419508935813377E-2</v>
      </c>
      <c r="CW48" s="120">
        <v>1.1740650835648098E-2</v>
      </c>
      <c r="CY48">
        <f t="shared" ref="CY48" ca="1" si="22">NORMINV(RAND(), $I9, $O9)</f>
        <v>9.2063338238686388E-3</v>
      </c>
    </row>
    <row r="49" spans="1:103">
      <c r="B49" s="120">
        <v>6.6234163607387488E-3</v>
      </c>
      <c r="C49" s="120">
        <v>5.8879763801575362E-3</v>
      </c>
      <c r="D49" s="120">
        <v>6.4532625704911755E-3</v>
      </c>
      <c r="E49" s="120">
        <v>9.7628544167851217E-3</v>
      </c>
      <c r="F49" s="120">
        <v>8.36041244154365E-3</v>
      </c>
      <c r="G49" s="120">
        <v>6.7566478611884532E-3</v>
      </c>
      <c r="H49" s="120">
        <v>8.0474088526772073E-3</v>
      </c>
      <c r="I49" s="120">
        <v>8.0702815201780069E-3</v>
      </c>
      <c r="J49" s="120">
        <v>7.121665983873187E-3</v>
      </c>
      <c r="K49" s="120">
        <v>6.8095474138940128E-3</v>
      </c>
      <c r="L49" s="120">
        <v>9.3328090136908706E-3</v>
      </c>
      <c r="M49" s="120">
        <v>4.6710528784020752E-3</v>
      </c>
      <c r="N49" s="120">
        <v>7.2936431267657522E-3</v>
      </c>
      <c r="O49" s="120">
        <v>6.0544926582349057E-3</v>
      </c>
      <c r="P49" s="120">
        <v>4.3123003702986457E-3</v>
      </c>
      <c r="Q49" s="120">
        <v>6.1796791985111194E-3</v>
      </c>
      <c r="R49" s="120">
        <v>6.1331879015259997E-3</v>
      </c>
      <c r="S49" s="120">
        <v>7.6487917403316192E-3</v>
      </c>
      <c r="T49" s="120">
        <v>7.1927275344497235E-3</v>
      </c>
      <c r="U49" s="120">
        <v>7.1425992766449477E-3</v>
      </c>
      <c r="V49" s="120">
        <v>5.5228544314915168E-3</v>
      </c>
      <c r="W49" s="120">
        <v>5.2164263346230113E-3</v>
      </c>
      <c r="X49" s="120">
        <v>7.0316798496631713E-3</v>
      </c>
      <c r="Y49" s="120">
        <v>8.1675841588613185E-3</v>
      </c>
      <c r="Z49" s="120">
        <v>7.5694759659527293E-3</v>
      </c>
      <c r="AA49" s="120">
        <v>5.0779817697049878E-3</v>
      </c>
      <c r="AB49" s="120">
        <v>5.5303318706570494E-3</v>
      </c>
      <c r="AC49" s="120">
        <v>6.7288233163932086E-3</v>
      </c>
      <c r="AD49" s="120">
        <v>8.0929855573411355E-3</v>
      </c>
      <c r="AE49" s="120">
        <v>6.758673154405836E-3</v>
      </c>
      <c r="AF49" s="120">
        <v>7.4867325213856086E-3</v>
      </c>
      <c r="AG49" s="120">
        <v>6.8607124462369933E-3</v>
      </c>
      <c r="AH49" s="120">
        <v>6.7948285373205693E-3</v>
      </c>
      <c r="AI49" s="120">
        <v>7.2230770587895987E-3</v>
      </c>
      <c r="AJ49" s="120">
        <v>9.419356812298255E-3</v>
      </c>
      <c r="AK49" s="120">
        <v>5.2635487770476084E-3</v>
      </c>
      <c r="AL49" s="120">
        <v>6.5019885271224744E-3</v>
      </c>
      <c r="AM49" s="120">
        <v>8.4474348813855984E-3</v>
      </c>
      <c r="AN49" s="120">
        <v>7.3600284491943122E-3</v>
      </c>
      <c r="AO49" s="120">
        <v>7.5520038212371961E-3</v>
      </c>
      <c r="AP49" s="120">
        <v>6.1099661939867768E-3</v>
      </c>
      <c r="AQ49" s="120">
        <v>7.3796426087005419E-3</v>
      </c>
      <c r="AR49" s="120">
        <v>6.5974321755195384E-3</v>
      </c>
      <c r="AS49" s="120">
        <v>4.5016743731342238E-3</v>
      </c>
      <c r="AT49" s="120">
        <v>4.4768898977110647E-3</v>
      </c>
      <c r="AU49" s="120">
        <v>4.5415070322946064E-3</v>
      </c>
      <c r="AV49" s="120">
        <v>6.0975469630377872E-3</v>
      </c>
      <c r="AW49" s="120">
        <v>9.0437237345985608E-3</v>
      </c>
      <c r="AX49" s="120">
        <v>6.3113750804545277E-3</v>
      </c>
      <c r="AY49" s="120">
        <v>7.3814125256648593E-3</v>
      </c>
      <c r="AZ49" s="120">
        <v>6.9098745371404318E-3</v>
      </c>
      <c r="BA49" s="120">
        <v>6.3679652972226828E-3</v>
      </c>
      <c r="BB49" s="120">
        <v>6.7602573567634577E-3</v>
      </c>
      <c r="BC49" s="120">
        <v>9.9896587925874143E-3</v>
      </c>
      <c r="BD49" s="120">
        <v>7.3430559263386787E-3</v>
      </c>
      <c r="BE49" s="120">
        <v>1.0085217694020078E-2</v>
      </c>
      <c r="BF49" s="120">
        <v>5.7773805818104058E-3</v>
      </c>
      <c r="BG49" s="120">
        <v>5.6481737053131371E-3</v>
      </c>
      <c r="BH49" s="120">
        <v>8.034681564278225E-3</v>
      </c>
      <c r="BI49" s="120">
        <v>6.5648746457132902E-3</v>
      </c>
      <c r="BJ49" s="120">
        <v>6.6789843841702388E-3</v>
      </c>
      <c r="BK49" s="120">
        <v>4.9979257971364674E-3</v>
      </c>
      <c r="BL49" s="120">
        <v>6.4368027859354384E-3</v>
      </c>
      <c r="BM49" s="120">
        <v>8.9876963244085745E-3</v>
      </c>
      <c r="BN49" s="120">
        <v>9.8217898307297585E-3</v>
      </c>
      <c r="BO49" s="120">
        <v>6.8416916198998914E-3</v>
      </c>
      <c r="BP49" s="120">
        <v>6.7704974911672981E-3</v>
      </c>
      <c r="BQ49" s="120">
        <v>6.3262796720302723E-3</v>
      </c>
      <c r="BR49" s="120">
        <v>6.5524575586976708E-3</v>
      </c>
      <c r="BS49" s="120">
        <v>7.0661708969383015E-3</v>
      </c>
      <c r="BT49" s="120">
        <v>6.7946001276208276E-3</v>
      </c>
      <c r="BU49" s="120">
        <v>9.3788990341410593E-3</v>
      </c>
      <c r="BV49" s="120">
        <v>4.7409013597872916E-3</v>
      </c>
      <c r="BW49" s="120">
        <v>8.3713540566629375E-3</v>
      </c>
      <c r="BX49" s="120">
        <v>7.2278673629156704E-3</v>
      </c>
      <c r="BY49" s="120">
        <v>7.0333378869649431E-3</v>
      </c>
      <c r="BZ49" s="120">
        <v>5.6109761927037498E-3</v>
      </c>
      <c r="CA49" s="120">
        <v>8.0641365384833373E-3</v>
      </c>
      <c r="CB49" s="120">
        <v>5.9767890155014627E-3</v>
      </c>
      <c r="CC49" s="120">
        <v>6.5802257214434287E-3</v>
      </c>
      <c r="CD49" s="120">
        <v>6.9543778807418478E-3</v>
      </c>
      <c r="CE49" s="120">
        <v>3.7767978645022976E-3</v>
      </c>
      <c r="CF49" s="120">
        <v>7.0525265279914534E-3</v>
      </c>
      <c r="CG49" s="120">
        <v>6.8803534670169647E-3</v>
      </c>
      <c r="CH49" s="120">
        <v>7.6396610511366425E-3</v>
      </c>
      <c r="CI49" s="120">
        <v>8.9884632450929151E-3</v>
      </c>
      <c r="CJ49" s="120">
        <v>8.5184113613799503E-3</v>
      </c>
      <c r="CK49" s="120">
        <v>7.6989570047115586E-3</v>
      </c>
      <c r="CL49" s="120">
        <v>5.3365521509090583E-3</v>
      </c>
      <c r="CM49" s="120">
        <v>7.4425447055572001E-3</v>
      </c>
      <c r="CN49" s="120">
        <v>6.6302840685440647E-3</v>
      </c>
      <c r="CO49" s="120">
        <v>4.5966795818561147E-3</v>
      </c>
      <c r="CP49" s="120">
        <v>7.8268369232418512E-3</v>
      </c>
      <c r="CQ49" s="120">
        <v>7.9189443584958413E-3</v>
      </c>
      <c r="CR49" s="120">
        <v>7.3193539112898715E-3</v>
      </c>
      <c r="CS49" s="120">
        <v>7.5721930212219631E-3</v>
      </c>
      <c r="CT49" s="120">
        <v>6.6662817968275107E-3</v>
      </c>
      <c r="CU49" s="120">
        <v>7.018503112194251E-3</v>
      </c>
      <c r="CV49" s="120">
        <v>7.1782638741891697E-3</v>
      </c>
      <c r="CW49" s="120">
        <v>6.2538902776358395E-3</v>
      </c>
      <c r="CY49">
        <f t="shared" ref="CY49" ca="1" si="23">NORMINV(RAND(), $I10, $O10)</f>
        <v>4.9867366142304446E-3</v>
      </c>
    </row>
    <row r="50" spans="1:103">
      <c r="B50" s="120">
        <v>6.98698976849659E-3</v>
      </c>
      <c r="C50" s="120">
        <v>6.7287817442290574E-3</v>
      </c>
      <c r="D50" s="120">
        <v>7.653722849074349E-3</v>
      </c>
      <c r="E50" s="120">
        <v>7.5201848171339266E-3</v>
      </c>
      <c r="F50" s="120">
        <v>6.8097038109850884E-3</v>
      </c>
      <c r="G50" s="120">
        <v>7.3053212468989657E-3</v>
      </c>
      <c r="H50" s="120">
        <v>6.6967133404197748E-3</v>
      </c>
      <c r="I50" s="120">
        <v>7.2515816042480301E-3</v>
      </c>
      <c r="J50" s="120">
        <v>6.8703811819071665E-3</v>
      </c>
      <c r="K50" s="120">
        <v>8.1256294366439663E-3</v>
      </c>
      <c r="L50" s="120">
        <v>6.3830833707258635E-3</v>
      </c>
      <c r="M50" s="120">
        <v>7.5637627544329813E-3</v>
      </c>
      <c r="N50" s="120">
        <v>7.3329456012167903E-3</v>
      </c>
      <c r="O50" s="120">
        <v>7.3064758500833707E-3</v>
      </c>
      <c r="P50" s="120">
        <v>7.5183965110468768E-3</v>
      </c>
      <c r="Q50" s="120">
        <v>7.2106006631603202E-3</v>
      </c>
      <c r="R50" s="120">
        <v>8.5716495250442032E-3</v>
      </c>
      <c r="S50" s="120">
        <v>6.2891064640027035E-3</v>
      </c>
      <c r="T50" s="120">
        <v>7.4205157882807895E-3</v>
      </c>
      <c r="U50" s="120">
        <v>5.695383161855045E-3</v>
      </c>
      <c r="V50" s="120">
        <v>7.0655587903785773E-3</v>
      </c>
      <c r="W50" s="120">
        <v>8.9952310692638354E-3</v>
      </c>
      <c r="X50" s="120">
        <v>6.6056729334771037E-3</v>
      </c>
      <c r="Y50" s="120">
        <v>5.7398745830094964E-3</v>
      </c>
      <c r="Z50" s="120">
        <v>6.3498068237983927E-3</v>
      </c>
      <c r="AA50" s="120">
        <v>6.3471069289224736E-3</v>
      </c>
      <c r="AB50" s="120">
        <v>8.2840108533667189E-3</v>
      </c>
      <c r="AC50" s="120">
        <v>7.1175085801120936E-3</v>
      </c>
      <c r="AD50" s="120">
        <v>4.7249761293974317E-3</v>
      </c>
      <c r="AE50" s="120">
        <v>7.004903557778803E-3</v>
      </c>
      <c r="AF50" s="120">
        <v>6.5614246747101763E-3</v>
      </c>
      <c r="AG50" s="120">
        <v>5.5221698040789028E-3</v>
      </c>
      <c r="AH50" s="120">
        <v>7.708769317710697E-3</v>
      </c>
      <c r="AI50" s="120">
        <v>7.3136325349963498E-3</v>
      </c>
      <c r="AJ50" s="120">
        <v>7.7098931368540574E-3</v>
      </c>
      <c r="AK50" s="120">
        <v>7.3580613929049108E-3</v>
      </c>
      <c r="AL50" s="120">
        <v>8.2385295151048057E-3</v>
      </c>
      <c r="AM50" s="120">
        <v>6.4839766361276226E-3</v>
      </c>
      <c r="AN50" s="120">
        <v>6.0893893488320359E-3</v>
      </c>
      <c r="AO50" s="120">
        <v>7.5591195331259978E-3</v>
      </c>
      <c r="AP50" s="120">
        <v>7.1507369131827876E-3</v>
      </c>
      <c r="AQ50" s="120">
        <v>6.2374715396619077E-3</v>
      </c>
      <c r="AR50" s="120">
        <v>6.6252851835842275E-3</v>
      </c>
      <c r="AS50" s="120">
        <v>7.2190983490978203E-3</v>
      </c>
      <c r="AT50" s="120">
        <v>6.834194665779272E-3</v>
      </c>
      <c r="AU50" s="120">
        <v>7.1030701106462911E-3</v>
      </c>
      <c r="AV50" s="120">
        <v>6.1762090845278927E-3</v>
      </c>
      <c r="AW50" s="120">
        <v>6.1782071459306268E-3</v>
      </c>
      <c r="AX50" s="120">
        <v>7.2024868888764526E-3</v>
      </c>
      <c r="AY50" s="120">
        <v>5.4135627447535811E-3</v>
      </c>
      <c r="AZ50" s="120">
        <v>6.8662617539771882E-3</v>
      </c>
      <c r="BA50" s="120">
        <v>6.7581368805917086E-3</v>
      </c>
      <c r="BB50" s="120">
        <v>8.5213456953742821E-3</v>
      </c>
      <c r="BC50" s="120">
        <v>7.3591451224291607E-3</v>
      </c>
      <c r="BD50" s="120">
        <v>6.6289937337067322E-3</v>
      </c>
      <c r="BE50" s="120">
        <v>6.2209369497627535E-3</v>
      </c>
      <c r="BF50" s="120">
        <v>7.6707807027393028E-3</v>
      </c>
      <c r="BG50" s="120">
        <v>4.689737853435216E-3</v>
      </c>
      <c r="BH50" s="120">
        <v>8.1844460819420709E-3</v>
      </c>
      <c r="BI50" s="120">
        <v>6.2134360679656957E-3</v>
      </c>
      <c r="BJ50" s="120">
        <v>5.9632384991265587E-3</v>
      </c>
      <c r="BK50" s="120">
        <v>7.5070320816345458E-3</v>
      </c>
      <c r="BL50" s="120">
        <v>6.9944400519070639E-3</v>
      </c>
      <c r="BM50" s="120">
        <v>7.2076308506728512E-3</v>
      </c>
      <c r="BN50" s="120">
        <v>7.8356790463241961E-3</v>
      </c>
      <c r="BO50" s="120">
        <v>6.6523623204909222E-3</v>
      </c>
      <c r="BP50" s="120">
        <v>8.2411043048795443E-3</v>
      </c>
      <c r="BQ50" s="120">
        <v>5.6948422536255176E-3</v>
      </c>
      <c r="BR50" s="120">
        <v>4.7317675925093537E-3</v>
      </c>
      <c r="BS50" s="120">
        <v>7.3983229673899179E-3</v>
      </c>
      <c r="BT50" s="120">
        <v>7.9018504684237635E-3</v>
      </c>
      <c r="BU50" s="120">
        <v>7.2003919900567905E-3</v>
      </c>
      <c r="BV50" s="120">
        <v>7.1082732811545389E-3</v>
      </c>
      <c r="BW50" s="120">
        <v>7.5888448946556603E-3</v>
      </c>
      <c r="BX50" s="120">
        <v>6.4483684110754084E-3</v>
      </c>
      <c r="BY50" s="120">
        <v>7.4170864755641365E-3</v>
      </c>
      <c r="BZ50" s="120">
        <v>6.7599956651462892E-3</v>
      </c>
      <c r="CA50" s="120">
        <v>7.4201708956281951E-3</v>
      </c>
      <c r="CB50" s="120">
        <v>6.0732224538851236E-3</v>
      </c>
      <c r="CC50" s="120">
        <v>5.1344334880295429E-3</v>
      </c>
      <c r="CD50" s="120">
        <v>8.141526977605406E-3</v>
      </c>
      <c r="CE50" s="120">
        <v>6.7162958455388548E-3</v>
      </c>
      <c r="CF50" s="120">
        <v>7.0908537525145336E-3</v>
      </c>
      <c r="CG50" s="120">
        <v>7.7530898112819838E-3</v>
      </c>
      <c r="CH50" s="120">
        <v>6.8984337378024474E-3</v>
      </c>
      <c r="CI50" s="120">
        <v>5.7631442768191245E-3</v>
      </c>
      <c r="CJ50" s="120">
        <v>6.7752330052348337E-3</v>
      </c>
      <c r="CK50" s="120">
        <v>7.3797683976131734E-3</v>
      </c>
      <c r="CL50" s="120">
        <v>5.6677372432805007E-3</v>
      </c>
      <c r="CM50" s="120">
        <v>6.9688420496622711E-3</v>
      </c>
      <c r="CN50" s="120">
        <v>6.6291768404615811E-3</v>
      </c>
      <c r="CO50" s="120">
        <v>7.5138078181908622E-3</v>
      </c>
      <c r="CP50" s="120">
        <v>6.1576968548275749E-3</v>
      </c>
      <c r="CQ50" s="120">
        <v>7.6687127404485482E-3</v>
      </c>
      <c r="CR50" s="120">
        <v>5.8809404382455062E-3</v>
      </c>
      <c r="CS50" s="120">
        <v>9.0568256664875033E-3</v>
      </c>
      <c r="CT50" s="120">
        <v>6.5430046420608783E-3</v>
      </c>
      <c r="CU50" s="120">
        <v>6.8552550684997746E-3</v>
      </c>
      <c r="CV50" s="120">
        <v>8.9951814020771889E-3</v>
      </c>
      <c r="CW50" s="120">
        <v>6.0430602929421968E-3</v>
      </c>
      <c r="CY50">
        <f t="shared" ref="CY50" ca="1" si="24">NORMINV(RAND(), $I11, $O11)</f>
        <v>6.3067005577362636E-3</v>
      </c>
    </row>
    <row r="51" spans="1:103">
      <c r="B51" s="120">
        <v>1.1775748799597863E-2</v>
      </c>
      <c r="C51" s="120">
        <v>1.2335144315022072E-2</v>
      </c>
      <c r="D51" s="120">
        <v>1.3542600360035496E-2</v>
      </c>
      <c r="E51" s="120">
        <v>1.1155648135753064E-2</v>
      </c>
      <c r="F51" s="120">
        <v>1.3749353586920414E-2</v>
      </c>
      <c r="G51" s="120">
        <v>1.0240506692808182E-2</v>
      </c>
      <c r="H51" s="120">
        <v>1.0833501148798819E-2</v>
      </c>
      <c r="I51" s="120">
        <v>1.1436002922502646E-2</v>
      </c>
      <c r="J51" s="120">
        <v>1.5200506122385618E-2</v>
      </c>
      <c r="K51" s="120">
        <v>1.3258375076794247E-2</v>
      </c>
      <c r="L51" s="120">
        <v>1.2057901636094957E-2</v>
      </c>
      <c r="M51" s="120">
        <v>1.4632247790908106E-2</v>
      </c>
      <c r="N51" s="120">
        <v>1.3125496952572773E-2</v>
      </c>
      <c r="O51" s="120">
        <v>1.2380260894815065E-2</v>
      </c>
      <c r="P51" s="120">
        <v>1.3987216114864852E-2</v>
      </c>
      <c r="Q51" s="120">
        <v>1.213956875988303E-2</v>
      </c>
      <c r="R51" s="120">
        <v>1.3017863489787031E-2</v>
      </c>
      <c r="S51" s="120">
        <v>1.0810851982025539E-2</v>
      </c>
      <c r="T51" s="120">
        <v>1.2164492458664834E-2</v>
      </c>
      <c r="U51" s="120">
        <v>1.3445886977145643E-2</v>
      </c>
      <c r="V51" s="120">
        <v>1.122465962076636E-2</v>
      </c>
      <c r="W51" s="120">
        <v>1.5493101247555603E-2</v>
      </c>
      <c r="X51" s="120">
        <v>1.4122548669103712E-2</v>
      </c>
      <c r="Y51" s="120">
        <v>1.4029396236075251E-2</v>
      </c>
      <c r="Z51" s="120">
        <v>1.4156863167344588E-2</v>
      </c>
      <c r="AA51" s="120">
        <v>1.5190859080443566E-2</v>
      </c>
      <c r="AB51" s="120">
        <v>1.162680321238849E-2</v>
      </c>
      <c r="AC51" s="120">
        <v>1.4492401840363503E-2</v>
      </c>
      <c r="AD51" s="120">
        <v>1.4856913665963936E-2</v>
      </c>
      <c r="AE51" s="120">
        <v>1.1635300145588291E-2</v>
      </c>
      <c r="AF51" s="120">
        <v>1.2031636222864605E-2</v>
      </c>
      <c r="AG51" s="120">
        <v>1.1640823500933322E-2</v>
      </c>
      <c r="AH51" s="120">
        <v>1.5729619710013073E-2</v>
      </c>
      <c r="AI51" s="120">
        <v>6.6551149548319593E-3</v>
      </c>
      <c r="AJ51" s="120">
        <v>1.3934172012657019E-2</v>
      </c>
      <c r="AK51" s="120">
        <v>1.2515068382559101E-2</v>
      </c>
      <c r="AL51" s="120">
        <v>1.462925800952593E-2</v>
      </c>
      <c r="AM51" s="120">
        <v>1.3815093905904343E-2</v>
      </c>
      <c r="AN51" s="120">
        <v>1.4939247738644747E-2</v>
      </c>
      <c r="AO51" s="120">
        <v>1.4031163056993808E-2</v>
      </c>
      <c r="AP51" s="120">
        <v>1.4482189500392153E-2</v>
      </c>
      <c r="AQ51" s="120">
        <v>9.7850816716654118E-3</v>
      </c>
      <c r="AR51" s="120">
        <v>1.4999387723760785E-2</v>
      </c>
      <c r="AS51" s="120">
        <v>1.2479957547070725E-2</v>
      </c>
      <c r="AT51" s="120">
        <v>1.2104484075403914E-2</v>
      </c>
      <c r="AU51" s="120">
        <v>1.5521028466816751E-2</v>
      </c>
      <c r="AV51" s="120">
        <v>1.1357847568389735E-2</v>
      </c>
      <c r="AW51" s="120">
        <v>1.2252020991066771E-2</v>
      </c>
      <c r="AX51" s="120">
        <v>1.1433536959922073E-2</v>
      </c>
      <c r="AY51" s="120">
        <v>8.8895436486431511E-3</v>
      </c>
      <c r="AZ51" s="120">
        <v>1.3746686047846027E-2</v>
      </c>
      <c r="BA51" s="120">
        <v>1.4161842759046779E-2</v>
      </c>
      <c r="BB51" s="120">
        <v>1.2718729844094287E-2</v>
      </c>
      <c r="BC51" s="120">
        <v>1.3062326327845004E-2</v>
      </c>
      <c r="BD51" s="120">
        <v>1.8652271822780803E-2</v>
      </c>
      <c r="BE51" s="120">
        <v>1.4284174696841045E-2</v>
      </c>
      <c r="BF51" s="120">
        <v>1.5177320360822349E-2</v>
      </c>
      <c r="BG51" s="120">
        <v>1.6158109663665543E-2</v>
      </c>
      <c r="BH51" s="120">
        <v>1.3106714420750383E-2</v>
      </c>
      <c r="BI51" s="120">
        <v>1.3034732176885642E-2</v>
      </c>
      <c r="BJ51" s="120">
        <v>1.457923500098004E-2</v>
      </c>
      <c r="BK51" s="120">
        <v>1.5948650340217804E-2</v>
      </c>
      <c r="BL51" s="120">
        <v>1.2499011856840939E-2</v>
      </c>
      <c r="BM51" s="120">
        <v>1.3043932297305777E-2</v>
      </c>
      <c r="BN51" s="120">
        <v>1.332906560529247E-2</v>
      </c>
      <c r="BO51" s="120">
        <v>1.2690312646600754E-2</v>
      </c>
      <c r="BP51" s="120">
        <v>1.2810386438716908E-2</v>
      </c>
      <c r="BQ51" s="120">
        <v>1.1413678948857005E-2</v>
      </c>
      <c r="BR51" s="120">
        <v>1.7667903587451791E-2</v>
      </c>
      <c r="BS51" s="120">
        <v>1.6454198524230624E-2</v>
      </c>
      <c r="BT51" s="120">
        <v>1.3394350530303387E-2</v>
      </c>
      <c r="BU51" s="120">
        <v>1.3909265622098075E-2</v>
      </c>
      <c r="BV51" s="120">
        <v>1.5592228100160912E-2</v>
      </c>
      <c r="BW51" s="120">
        <v>1.1997388676830248E-2</v>
      </c>
      <c r="BX51" s="120">
        <v>7.9867511166924754E-3</v>
      </c>
      <c r="BY51" s="120">
        <v>1.7549413757484228E-2</v>
      </c>
      <c r="BZ51" s="120">
        <v>1.1799260089376871E-2</v>
      </c>
      <c r="CA51" s="120">
        <v>1.0960449484155718E-2</v>
      </c>
      <c r="CB51" s="120">
        <v>1.4948063785510333E-2</v>
      </c>
      <c r="CC51" s="120">
        <v>9.7808061345511163E-3</v>
      </c>
      <c r="CD51" s="120">
        <v>1.4433075117900391E-2</v>
      </c>
      <c r="CE51" s="120">
        <v>1.5941166801188178E-2</v>
      </c>
      <c r="CF51" s="120">
        <v>1.3898070255844918E-2</v>
      </c>
      <c r="CG51" s="120">
        <v>1.0814572479439238E-2</v>
      </c>
      <c r="CH51" s="120">
        <v>1.2812447137022983E-2</v>
      </c>
      <c r="CI51" s="120">
        <v>1.0789167926668427E-2</v>
      </c>
      <c r="CJ51" s="120">
        <v>1.4870779845687045E-2</v>
      </c>
      <c r="CK51" s="120">
        <v>1.3705610343478938E-2</v>
      </c>
      <c r="CL51" s="120">
        <v>9.603115848838854E-3</v>
      </c>
      <c r="CM51" s="120">
        <v>1.1498112874728432E-2</v>
      </c>
      <c r="CN51" s="120">
        <v>1.3823416119763976E-2</v>
      </c>
      <c r="CO51" s="120">
        <v>1.2513937627736144E-2</v>
      </c>
      <c r="CP51" s="120">
        <v>1.4008327455967029E-2</v>
      </c>
      <c r="CQ51" s="120">
        <v>1.6573408472532893E-2</v>
      </c>
      <c r="CR51" s="120">
        <v>1.0757212155084806E-2</v>
      </c>
      <c r="CS51" s="120">
        <v>1.3522365938744599E-2</v>
      </c>
      <c r="CT51" s="120">
        <v>1.3904302525084055E-2</v>
      </c>
      <c r="CU51" s="120">
        <v>1.6248948438669801E-2</v>
      </c>
      <c r="CV51" s="120">
        <v>1.007967507465941E-2</v>
      </c>
      <c r="CW51" s="120">
        <v>1.1407221609984194E-2</v>
      </c>
      <c r="CY51">
        <f t="shared" ref="CY51" ca="1" si="25">NORMINV(RAND(), $I12, $O12)</f>
        <v>1.4375518551144814E-2</v>
      </c>
    </row>
    <row r="52" spans="1:103">
      <c r="B52" s="120">
        <v>1.1042588167781245E-2</v>
      </c>
      <c r="C52" s="120">
        <v>1.2459239800023147E-2</v>
      </c>
      <c r="D52" s="120">
        <v>1.0076108514491075E-2</v>
      </c>
      <c r="E52" s="120">
        <v>1.2769612203064981E-2</v>
      </c>
      <c r="F52" s="120">
        <v>1.0638689790117506E-2</v>
      </c>
      <c r="G52" s="120">
        <v>9.5181802743039522E-3</v>
      </c>
      <c r="H52" s="120">
        <v>1.0329278725962621E-2</v>
      </c>
      <c r="I52" s="120">
        <v>9.4772796120323102E-3</v>
      </c>
      <c r="J52" s="120">
        <v>1.3675168654523003E-2</v>
      </c>
      <c r="K52" s="120">
        <v>1.0634348337375187E-2</v>
      </c>
      <c r="L52" s="120">
        <v>1.0449975500673519E-2</v>
      </c>
      <c r="M52" s="120">
        <v>1.2059078436000133E-2</v>
      </c>
      <c r="N52" s="120">
        <v>1.2250466967115766E-2</v>
      </c>
      <c r="O52" s="120">
        <v>1.1141124217057949E-2</v>
      </c>
      <c r="P52" s="120">
        <v>9.513000232269293E-3</v>
      </c>
      <c r="Q52" s="120">
        <v>1.2786349478285285E-2</v>
      </c>
      <c r="R52" s="120">
        <v>1.2267323608912898E-2</v>
      </c>
      <c r="S52" s="120">
        <v>1.167047419246285E-2</v>
      </c>
      <c r="T52" s="120">
        <v>1.3100212560204624E-2</v>
      </c>
      <c r="U52" s="120">
        <v>9.5315764336655652E-3</v>
      </c>
      <c r="V52" s="120">
        <v>1.0263894340539249E-2</v>
      </c>
      <c r="W52" s="120">
        <v>1.2986609659205652E-2</v>
      </c>
      <c r="X52" s="120">
        <v>1.0699595640341304E-2</v>
      </c>
      <c r="Y52" s="120">
        <v>1.1355885393304337E-2</v>
      </c>
      <c r="Z52" s="120">
        <v>1.0654281512511368E-2</v>
      </c>
      <c r="AA52" s="120">
        <v>1.1636953133119165E-2</v>
      </c>
      <c r="AB52" s="120">
        <v>1.1810100460642084E-2</v>
      </c>
      <c r="AC52" s="120">
        <v>1.2765412213259299E-2</v>
      </c>
      <c r="AD52" s="120">
        <v>9.2677839141210548E-3</v>
      </c>
      <c r="AE52" s="120">
        <v>1.1755789962189343E-2</v>
      </c>
      <c r="AF52" s="120">
        <v>1.2528325303152045E-2</v>
      </c>
      <c r="AG52" s="120">
        <v>1.0381430704956091E-2</v>
      </c>
      <c r="AH52" s="120">
        <v>1.0898990919102331E-2</v>
      </c>
      <c r="AI52" s="120">
        <v>1.2366060671601902E-2</v>
      </c>
      <c r="AJ52" s="120">
        <v>1.1854954631347317E-2</v>
      </c>
      <c r="AK52" s="120">
        <v>1.1784357189890808E-2</v>
      </c>
      <c r="AL52" s="120">
        <v>1.0880070258454678E-2</v>
      </c>
      <c r="AM52" s="120">
        <v>1.1257665217588596E-2</v>
      </c>
      <c r="AN52" s="120">
        <v>1.0878117076261363E-2</v>
      </c>
      <c r="AO52" s="120">
        <v>1.0708828794580277E-2</v>
      </c>
      <c r="AP52" s="120">
        <v>1.3601723772572979E-2</v>
      </c>
      <c r="AQ52" s="120">
        <v>1.0904574256692182E-2</v>
      </c>
      <c r="AR52" s="120">
        <v>1.2922766203418342E-2</v>
      </c>
      <c r="AS52" s="120">
        <v>1.3069505865026922E-2</v>
      </c>
      <c r="AT52" s="120">
        <v>9.2476730956815335E-3</v>
      </c>
      <c r="AU52" s="120">
        <v>1.0377330431999236E-2</v>
      </c>
      <c r="AV52" s="120">
        <v>9.2972814081969442E-3</v>
      </c>
      <c r="AW52" s="120">
        <v>1.0915802645488E-2</v>
      </c>
      <c r="AX52" s="120">
        <v>8.6683249641847492E-3</v>
      </c>
      <c r="AY52" s="120">
        <v>1.1548304439152291E-2</v>
      </c>
      <c r="AZ52" s="120">
        <v>9.2627042374602182E-3</v>
      </c>
      <c r="BA52" s="120">
        <v>1.1452990009295505E-2</v>
      </c>
      <c r="BB52" s="120">
        <v>1.1126384794920658E-2</v>
      </c>
      <c r="BC52" s="120">
        <v>1.0869195896440888E-2</v>
      </c>
      <c r="BD52" s="120">
        <v>1.1199438412900987E-2</v>
      </c>
      <c r="BE52" s="120">
        <v>8.2841322296809301E-3</v>
      </c>
      <c r="BF52" s="120">
        <v>1.042216079388501E-2</v>
      </c>
      <c r="BG52" s="120">
        <v>1.2410778738765119E-2</v>
      </c>
      <c r="BH52" s="120">
        <v>1.1174206967733552E-2</v>
      </c>
      <c r="BI52" s="120">
        <v>1.0498544756857197E-2</v>
      </c>
      <c r="BJ52" s="120">
        <v>1.202789725367656E-2</v>
      </c>
      <c r="BK52" s="120">
        <v>1.1551178018645539E-2</v>
      </c>
      <c r="BL52" s="120">
        <v>1.033586619173717E-2</v>
      </c>
      <c r="BM52" s="120">
        <v>1.3036921035818261E-2</v>
      </c>
      <c r="BN52" s="120">
        <v>1.0361890268955109E-2</v>
      </c>
      <c r="BO52" s="120">
        <v>1.1800979059937352E-2</v>
      </c>
      <c r="BP52" s="120">
        <v>1.0636330587016744E-2</v>
      </c>
      <c r="BQ52" s="120">
        <v>1.031145448259109E-2</v>
      </c>
      <c r="BR52" s="120">
        <v>1.1219734687577256E-2</v>
      </c>
      <c r="BS52" s="120">
        <v>9.2788086326619224E-3</v>
      </c>
      <c r="BT52" s="120">
        <v>1.215819002787165E-2</v>
      </c>
      <c r="BU52" s="120">
        <v>1.0620694752800752E-2</v>
      </c>
      <c r="BV52" s="120">
        <v>1.2106459378419905E-2</v>
      </c>
      <c r="BW52" s="120">
        <v>8.8253013932844612E-3</v>
      </c>
      <c r="BX52" s="120">
        <v>1.0433404428803751E-2</v>
      </c>
      <c r="BY52" s="120">
        <v>9.5049810913076082E-3</v>
      </c>
      <c r="BZ52" s="120">
        <v>1.1343997088789828E-2</v>
      </c>
      <c r="CA52" s="120">
        <v>1.2670206105612931E-2</v>
      </c>
      <c r="CB52" s="120">
        <v>1.3204444984856213E-2</v>
      </c>
      <c r="CC52" s="120">
        <v>9.9955896850945671E-3</v>
      </c>
      <c r="CD52" s="120">
        <v>9.7258417017590838E-3</v>
      </c>
      <c r="CE52" s="120">
        <v>9.3652560718005158E-3</v>
      </c>
      <c r="CF52" s="120">
        <v>1.2373288496627501E-2</v>
      </c>
      <c r="CG52" s="120">
        <v>1.068795053698493E-2</v>
      </c>
      <c r="CH52" s="120">
        <v>1.1357001295031397E-2</v>
      </c>
      <c r="CI52" s="120">
        <v>9.6591294204326651E-3</v>
      </c>
      <c r="CJ52" s="120">
        <v>1.1555019671188542E-2</v>
      </c>
      <c r="CK52" s="120">
        <v>1.1127187510742102E-2</v>
      </c>
      <c r="CL52" s="120">
        <v>9.5537880554067388E-3</v>
      </c>
      <c r="CM52" s="120">
        <v>1.0469710795703361E-2</v>
      </c>
      <c r="CN52" s="120">
        <v>9.226791451035778E-3</v>
      </c>
      <c r="CO52" s="120">
        <v>1.0734308491253159E-2</v>
      </c>
      <c r="CP52" s="120">
        <v>1.0657915596977919E-2</v>
      </c>
      <c r="CQ52" s="120">
        <v>1.1798530400412637E-2</v>
      </c>
      <c r="CR52" s="120">
        <v>1.1159123345722137E-2</v>
      </c>
      <c r="CS52" s="120">
        <v>1.0058963720289218E-2</v>
      </c>
      <c r="CT52" s="120">
        <v>1.2663184203709573E-2</v>
      </c>
      <c r="CU52" s="120">
        <v>1.0368027887673313E-2</v>
      </c>
      <c r="CV52" s="120">
        <v>9.282178248266746E-3</v>
      </c>
      <c r="CW52" s="120">
        <v>1.0749067284051865E-2</v>
      </c>
      <c r="CY52">
        <f t="shared" ref="CY52" ca="1" si="26">NORMINV(RAND(), $I13, $O13)</f>
        <v>1.1388536621258603E-2</v>
      </c>
    </row>
    <row r="53" spans="1:103">
      <c r="B53" s="120">
        <v>1.2381570101828636E-2</v>
      </c>
      <c r="C53" s="120">
        <v>1.4847084280766528E-2</v>
      </c>
      <c r="D53" s="120">
        <v>1.481342599262464E-2</v>
      </c>
      <c r="E53" s="120">
        <v>1.0195616759131405E-2</v>
      </c>
      <c r="F53" s="120">
        <v>1.1090150738566666E-2</v>
      </c>
      <c r="G53" s="120">
        <v>1.0082253231864402E-2</v>
      </c>
      <c r="H53" s="120">
        <v>1.2849812132638321E-2</v>
      </c>
      <c r="I53" s="120">
        <v>1.423772772848462E-2</v>
      </c>
      <c r="J53" s="120">
        <v>1.2558772047899652E-2</v>
      </c>
      <c r="K53" s="120">
        <v>1.2101176696765713E-2</v>
      </c>
      <c r="L53" s="120">
        <v>1.5373822886839592E-2</v>
      </c>
      <c r="M53" s="120">
        <v>1.2964825971082778E-2</v>
      </c>
      <c r="N53" s="120">
        <v>1.2051826144090685E-2</v>
      </c>
      <c r="O53" s="120">
        <v>1.2269530842168553E-2</v>
      </c>
      <c r="P53" s="120">
        <v>1.3854569947774696E-2</v>
      </c>
      <c r="Q53" s="120">
        <v>1.2962346875914701E-2</v>
      </c>
      <c r="R53" s="120">
        <v>1.3689157958460653E-2</v>
      </c>
      <c r="S53" s="120">
        <v>1.554869746028352E-2</v>
      </c>
      <c r="T53" s="120">
        <v>1.529656147471296E-2</v>
      </c>
      <c r="U53" s="120">
        <v>1.4925469385785206E-2</v>
      </c>
      <c r="V53" s="120">
        <v>1.216221956972071E-2</v>
      </c>
      <c r="W53" s="120">
        <v>1.2382531582100025E-2</v>
      </c>
      <c r="X53" s="120">
        <v>1.2467722618243958E-2</v>
      </c>
      <c r="Y53" s="120">
        <v>1.4517646861817335E-2</v>
      </c>
      <c r="Z53" s="120">
        <v>1.2358177661068611E-2</v>
      </c>
      <c r="AA53" s="120">
        <v>1.2744035361175708E-2</v>
      </c>
      <c r="AB53" s="120">
        <v>1.2694696048676814E-2</v>
      </c>
      <c r="AC53" s="120">
        <v>1.1499009053143812E-2</v>
      </c>
      <c r="AD53" s="120">
        <v>1.1235841312127319E-2</v>
      </c>
      <c r="AE53" s="120">
        <v>1.1280025179584107E-2</v>
      </c>
      <c r="AF53" s="120">
        <v>1.0112542301659647E-2</v>
      </c>
      <c r="AG53" s="120">
        <v>1.4762535551267645E-2</v>
      </c>
      <c r="AH53" s="120">
        <v>1.3619849382348686E-2</v>
      </c>
      <c r="AI53" s="120">
        <v>9.1551909379166112E-3</v>
      </c>
      <c r="AJ53" s="120">
        <v>1.2892933842262757E-2</v>
      </c>
      <c r="AK53" s="120">
        <v>1.2136140320786542E-2</v>
      </c>
      <c r="AL53" s="120">
        <v>1.0516988050488269E-2</v>
      </c>
      <c r="AM53" s="120">
        <v>1.3333796906365554E-2</v>
      </c>
      <c r="AN53" s="120">
        <v>1.697644324115586E-2</v>
      </c>
      <c r="AO53" s="120">
        <v>9.7320142450482011E-3</v>
      </c>
      <c r="AP53" s="120">
        <v>1.1443552421678993E-2</v>
      </c>
      <c r="AQ53" s="120">
        <v>1.1377119636767788E-2</v>
      </c>
      <c r="AR53" s="120">
        <v>9.9646924789580545E-3</v>
      </c>
      <c r="AS53" s="120">
        <v>1.344426576117254E-2</v>
      </c>
      <c r="AT53" s="120">
        <v>1.2636009529425547E-2</v>
      </c>
      <c r="AU53" s="120">
        <v>1.097631794547199E-2</v>
      </c>
      <c r="AV53" s="120">
        <v>1.2605057702449966E-2</v>
      </c>
      <c r="AW53" s="120">
        <v>1.1626435320719915E-2</v>
      </c>
      <c r="AX53" s="120">
        <v>9.9846364810124988E-3</v>
      </c>
      <c r="AY53" s="120">
        <v>1.36724092782835E-2</v>
      </c>
      <c r="AZ53" s="120">
        <v>1.032113580386043E-2</v>
      </c>
      <c r="BA53" s="120">
        <v>1.3933347878443721E-2</v>
      </c>
      <c r="BB53" s="120">
        <v>1.2060737007568169E-2</v>
      </c>
      <c r="BC53" s="120">
        <v>1.2193427040980987E-2</v>
      </c>
      <c r="BD53" s="120">
        <v>1.4172211882527692E-2</v>
      </c>
      <c r="BE53" s="120">
        <v>9.5930501345813501E-3</v>
      </c>
      <c r="BF53" s="120">
        <v>1.3725473421535673E-2</v>
      </c>
      <c r="BG53" s="120">
        <v>1.2921865724650702E-2</v>
      </c>
      <c r="BH53" s="120">
        <v>1.1654167822632715E-2</v>
      </c>
      <c r="BI53" s="120">
        <v>1.4628740903140371E-2</v>
      </c>
      <c r="BJ53" s="120">
        <v>1.3070790637985202E-2</v>
      </c>
      <c r="BK53" s="120">
        <v>1.1556046421234176E-2</v>
      </c>
      <c r="BL53" s="120">
        <v>1.2348480598185546E-2</v>
      </c>
      <c r="BM53" s="120">
        <v>1.1829852610383142E-2</v>
      </c>
      <c r="BN53" s="120">
        <v>1.3122411141625507E-2</v>
      </c>
      <c r="BO53" s="120">
        <v>1.342593365966979E-2</v>
      </c>
      <c r="BP53" s="120">
        <v>1.2709340979015408E-2</v>
      </c>
      <c r="BQ53" s="120">
        <v>1.5108103628279341E-2</v>
      </c>
      <c r="BR53" s="120">
        <v>1.2889066508206757E-2</v>
      </c>
      <c r="BS53" s="120">
        <v>1.5436953011610339E-2</v>
      </c>
      <c r="BT53" s="120">
        <v>1.3798937746703838E-2</v>
      </c>
      <c r="BU53" s="120">
        <v>9.6293310742958799E-3</v>
      </c>
      <c r="BV53" s="120">
        <v>1.2534380020929853E-2</v>
      </c>
      <c r="BW53" s="120">
        <v>1.3142685690008588E-2</v>
      </c>
      <c r="BX53" s="120">
        <v>1.5028360559882492E-2</v>
      </c>
      <c r="BY53" s="120">
        <v>1.4648580126427559E-2</v>
      </c>
      <c r="BZ53" s="120">
        <v>1.0910415157459195E-2</v>
      </c>
      <c r="CA53" s="120">
        <v>1.1204447236004179E-2</v>
      </c>
      <c r="CB53" s="120">
        <v>1.1361945997296192E-2</v>
      </c>
      <c r="CC53" s="120">
        <v>1.3593797082190147E-2</v>
      </c>
      <c r="CD53" s="120">
        <v>1.4101692042210756E-2</v>
      </c>
      <c r="CE53" s="120">
        <v>1.2811819710426886E-2</v>
      </c>
      <c r="CF53" s="120">
        <v>1.4542503913548041E-2</v>
      </c>
      <c r="CG53" s="120">
        <v>1.2477715294444039E-2</v>
      </c>
      <c r="CH53" s="120">
        <v>1.7258333313758031E-2</v>
      </c>
      <c r="CI53" s="120">
        <v>1.2483150578262006E-2</v>
      </c>
      <c r="CJ53" s="120">
        <v>1.2724989221882791E-2</v>
      </c>
      <c r="CK53" s="120">
        <v>1.4812304402488137E-2</v>
      </c>
      <c r="CL53" s="120">
        <v>1.4771072034313597E-2</v>
      </c>
      <c r="CM53" s="120">
        <v>1.4975862635532234E-2</v>
      </c>
      <c r="CN53" s="120">
        <v>1.3997717253323541E-2</v>
      </c>
      <c r="CO53" s="120">
        <v>1.444580861890242E-2</v>
      </c>
      <c r="CP53" s="120">
        <v>1.3172989363980739E-2</v>
      </c>
      <c r="CQ53" s="120">
        <v>1.175822223817761E-2</v>
      </c>
      <c r="CR53" s="120">
        <v>1.3040144885711591E-2</v>
      </c>
      <c r="CS53" s="120">
        <v>1.0247207985353377E-2</v>
      </c>
      <c r="CT53" s="120">
        <v>1.5747563015945085E-2</v>
      </c>
      <c r="CU53" s="120">
        <v>1.3194485714083083E-2</v>
      </c>
      <c r="CV53" s="120">
        <v>1.0518278762926863E-2</v>
      </c>
      <c r="CW53" s="120">
        <v>1.2620753498201078E-2</v>
      </c>
      <c r="CY53">
        <f t="shared" ref="CY53" ca="1" si="27">NORMINV(RAND(), $I14, $O14)</f>
        <v>1.3591041533861769E-2</v>
      </c>
    </row>
    <row r="54" spans="1:103">
      <c r="B54" s="120">
        <v>1.4045478285967921E-2</v>
      </c>
      <c r="C54" s="120">
        <v>1.3661853401570117E-2</v>
      </c>
      <c r="D54" s="120">
        <v>1.3644326393034697E-2</v>
      </c>
      <c r="E54" s="120">
        <v>1.2384867420528507E-2</v>
      </c>
      <c r="F54" s="120">
        <v>1.5868949235462469E-2</v>
      </c>
      <c r="G54" s="120">
        <v>1.2921004086627013E-2</v>
      </c>
      <c r="H54" s="120">
        <v>1.3050281890234777E-2</v>
      </c>
      <c r="I54" s="120">
        <v>1.1096544944961697E-2</v>
      </c>
      <c r="J54" s="120">
        <v>1.7402365291723676E-2</v>
      </c>
      <c r="K54" s="120">
        <v>1.2469536361012327E-2</v>
      </c>
      <c r="L54" s="120">
        <v>1.2470508218864109E-2</v>
      </c>
      <c r="M54" s="120">
        <v>1.155306537956383E-2</v>
      </c>
      <c r="N54" s="120">
        <v>1.2524725113619291E-2</v>
      </c>
      <c r="O54" s="120">
        <v>1.4064276691716509E-2</v>
      </c>
      <c r="P54" s="120">
        <v>1.2757752363148201E-2</v>
      </c>
      <c r="Q54" s="120">
        <v>1.3796845105773116E-2</v>
      </c>
      <c r="R54" s="120">
        <v>1.345663162507538E-2</v>
      </c>
      <c r="S54" s="120">
        <v>1.4420775422696309E-2</v>
      </c>
      <c r="T54" s="120">
        <v>1.3831649738274077E-2</v>
      </c>
      <c r="U54" s="120">
        <v>1.3198847244150524E-2</v>
      </c>
      <c r="V54" s="120">
        <v>1.022146194036482E-2</v>
      </c>
      <c r="W54" s="120">
        <v>1.3498494585879374E-2</v>
      </c>
      <c r="X54" s="120">
        <v>1.3220752697619284E-2</v>
      </c>
      <c r="Y54" s="120">
        <v>1.486276867666585E-2</v>
      </c>
      <c r="Z54" s="120">
        <v>1.4134921460824514E-2</v>
      </c>
      <c r="AA54" s="120">
        <v>1.3038654726836182E-2</v>
      </c>
      <c r="AB54" s="120">
        <v>1.345314204484138E-2</v>
      </c>
      <c r="AC54" s="120">
        <v>1.0783642105461557E-2</v>
      </c>
      <c r="AD54" s="120">
        <v>1.263952004045777E-2</v>
      </c>
      <c r="AE54" s="120">
        <v>1.3676119062041915E-2</v>
      </c>
      <c r="AF54" s="120">
        <v>1.5162987503024285E-2</v>
      </c>
      <c r="AG54" s="120">
        <v>1.3429533588989379E-2</v>
      </c>
      <c r="AH54" s="120">
        <v>1.3317879184626456E-2</v>
      </c>
      <c r="AI54" s="120">
        <v>1.276702555225232E-2</v>
      </c>
      <c r="AJ54" s="120">
        <v>1.2301329029695173E-2</v>
      </c>
      <c r="AK54" s="120">
        <v>1.2551566839253363E-2</v>
      </c>
      <c r="AL54" s="120">
        <v>1.4979784474109635E-2</v>
      </c>
      <c r="AM54" s="120">
        <v>1.3565066591780424E-2</v>
      </c>
      <c r="AN54" s="120">
        <v>1.3352593025258978E-2</v>
      </c>
      <c r="AO54" s="120">
        <v>1.1600322029128092E-2</v>
      </c>
      <c r="AP54" s="120">
        <v>1.3579419855610748E-2</v>
      </c>
      <c r="AQ54" s="120">
        <v>1.6435368694153327E-2</v>
      </c>
      <c r="AR54" s="120">
        <v>1.4169329224888602E-2</v>
      </c>
      <c r="AS54" s="120">
        <v>1.3457934590254312E-2</v>
      </c>
      <c r="AT54" s="120">
        <v>1.1847834802797831E-2</v>
      </c>
      <c r="AU54" s="120">
        <v>1.774880187516438E-2</v>
      </c>
      <c r="AV54" s="120">
        <v>1.4562177520704997E-2</v>
      </c>
      <c r="AW54" s="120">
        <v>1.3236400719431204E-2</v>
      </c>
      <c r="AX54" s="120">
        <v>1.250364912583648E-2</v>
      </c>
      <c r="AY54" s="120">
        <v>1.1906779866417017E-2</v>
      </c>
      <c r="AZ54" s="120">
        <v>1.2720784021335564E-2</v>
      </c>
      <c r="BA54" s="120">
        <v>1.5474784552295418E-2</v>
      </c>
      <c r="BB54" s="120">
        <v>1.3700983221298101E-2</v>
      </c>
      <c r="BC54" s="120">
        <v>1.2229578673271941E-2</v>
      </c>
      <c r="BD54" s="120">
        <v>1.4336657185864778E-2</v>
      </c>
      <c r="BE54" s="120">
        <v>1.0631426728441704E-2</v>
      </c>
      <c r="BF54" s="120">
        <v>1.2744217408314223E-2</v>
      </c>
      <c r="BG54" s="120">
        <v>1.4931663531346014E-2</v>
      </c>
      <c r="BH54" s="120">
        <v>1.184075526995125E-2</v>
      </c>
      <c r="BI54" s="120">
        <v>1.3438256836651879E-2</v>
      </c>
      <c r="BJ54" s="120">
        <v>1.1155821609506809E-2</v>
      </c>
      <c r="BK54" s="120">
        <v>1.0155783995987969E-2</v>
      </c>
      <c r="BL54" s="120">
        <v>1.5051145536766286E-2</v>
      </c>
      <c r="BM54" s="120">
        <v>1.528050135723052E-2</v>
      </c>
      <c r="BN54" s="120">
        <v>1.0212169492794215E-2</v>
      </c>
      <c r="BO54" s="120">
        <v>1.5088233019308976E-2</v>
      </c>
      <c r="BP54" s="120">
        <v>1.333630332583754E-2</v>
      </c>
      <c r="BQ54" s="120">
        <v>1.2739858465219347E-2</v>
      </c>
      <c r="BR54" s="120">
        <v>1.0770238950228054E-2</v>
      </c>
      <c r="BS54" s="120">
        <v>1.4696015304551308E-2</v>
      </c>
      <c r="BT54" s="120">
        <v>1.7285546635575719E-2</v>
      </c>
      <c r="BU54" s="120">
        <v>1.6319311833175119E-2</v>
      </c>
      <c r="BV54" s="120">
        <v>1.3432652290752252E-2</v>
      </c>
      <c r="BW54" s="120">
        <v>9.8686700360431454E-3</v>
      </c>
      <c r="BX54" s="120">
        <v>1.4424445582068098E-2</v>
      </c>
      <c r="BY54" s="120">
        <v>1.3665697327690218E-2</v>
      </c>
      <c r="BZ54" s="120">
        <v>1.2265162398587352E-2</v>
      </c>
      <c r="CA54" s="120">
        <v>1.2491420437907278E-2</v>
      </c>
      <c r="CB54" s="120">
        <v>1.2467741284288495E-2</v>
      </c>
      <c r="CC54" s="120">
        <v>1.5875256665278802E-2</v>
      </c>
      <c r="CD54" s="120">
        <v>1.619574445530108E-2</v>
      </c>
      <c r="CE54" s="120">
        <v>1.3947495045129222E-2</v>
      </c>
      <c r="CF54" s="120">
        <v>9.7555902569908641E-3</v>
      </c>
      <c r="CG54" s="120">
        <v>1.2003599203635829E-2</v>
      </c>
      <c r="CH54" s="120">
        <v>1.3513489205425852E-2</v>
      </c>
      <c r="CI54" s="120">
        <v>1.3018069585924092E-2</v>
      </c>
      <c r="CJ54" s="120">
        <v>1.3050933422089867E-2</v>
      </c>
      <c r="CK54" s="120">
        <v>1.2048709382239514E-2</v>
      </c>
      <c r="CL54" s="120">
        <v>1.1161932708358333E-2</v>
      </c>
      <c r="CM54" s="120">
        <v>1.6529137866508486E-2</v>
      </c>
      <c r="CN54" s="120">
        <v>1.0747290503415699E-2</v>
      </c>
      <c r="CO54" s="120">
        <v>1.7570624795285959E-2</v>
      </c>
      <c r="CP54" s="120">
        <v>1.1802674151353665E-2</v>
      </c>
      <c r="CQ54" s="120">
        <v>1.5310011174834603E-2</v>
      </c>
      <c r="CR54" s="120">
        <v>1.3322433679488106E-2</v>
      </c>
      <c r="CS54" s="120">
        <v>1.3779910289382549E-2</v>
      </c>
      <c r="CT54" s="120">
        <v>1.007425289946364E-2</v>
      </c>
      <c r="CU54" s="120">
        <v>1.3120655382527307E-2</v>
      </c>
      <c r="CV54" s="120">
        <v>1.4281163588125966E-2</v>
      </c>
      <c r="CW54" s="120">
        <v>1.161327371681093E-2</v>
      </c>
      <c r="CY54">
        <f t="shared" ref="CY54" ca="1" si="28">NORMINV(RAND(), $I15, $O15)</f>
        <v>1.3029452288774295E-2</v>
      </c>
    </row>
    <row r="55" spans="1:103">
      <c r="B55" s="120">
        <v>4.8460403695117799E-3</v>
      </c>
      <c r="C55" s="120">
        <v>6.6952248049563338E-3</v>
      </c>
      <c r="D55" s="120">
        <v>5.2575537394914966E-3</v>
      </c>
      <c r="E55" s="120">
        <v>5.0465863492777782E-3</v>
      </c>
      <c r="F55" s="120">
        <v>4.1926935349898622E-3</v>
      </c>
      <c r="G55" s="120">
        <v>4.8053564568200108E-3</v>
      </c>
      <c r="H55" s="120">
        <v>4.4556894624702432E-3</v>
      </c>
      <c r="I55" s="120">
        <v>4.9053611937980362E-3</v>
      </c>
      <c r="J55" s="120">
        <v>5.5450184204364501E-3</v>
      </c>
      <c r="K55" s="120">
        <v>5.0022212224982605E-3</v>
      </c>
      <c r="L55" s="120">
        <v>4.4531584923796132E-3</v>
      </c>
      <c r="M55" s="120">
        <v>4.2212260956966657E-3</v>
      </c>
      <c r="N55" s="120">
        <v>5.0729973851213125E-3</v>
      </c>
      <c r="O55" s="120">
        <v>5.8579213171302442E-3</v>
      </c>
      <c r="P55" s="120">
        <v>5.2207468577898947E-3</v>
      </c>
      <c r="Q55" s="120">
        <v>6.0220086469986297E-3</v>
      </c>
      <c r="R55" s="120">
        <v>5.3468731566973697E-3</v>
      </c>
      <c r="S55" s="120">
        <v>4.04677241962833E-3</v>
      </c>
      <c r="T55" s="120">
        <v>4.0681638203279875E-3</v>
      </c>
      <c r="U55" s="120">
        <v>5.9385319242314825E-3</v>
      </c>
      <c r="V55" s="120">
        <v>5.7852337446925558E-3</v>
      </c>
      <c r="W55" s="120">
        <v>5.8823837142691826E-3</v>
      </c>
      <c r="X55" s="120">
        <v>4.3370455137078934E-3</v>
      </c>
      <c r="Y55" s="120">
        <v>3.9308546982248374E-3</v>
      </c>
      <c r="Z55" s="120">
        <v>5.9934638757266571E-3</v>
      </c>
      <c r="AA55" s="120">
        <v>5.2565009659680485E-3</v>
      </c>
      <c r="AB55" s="120">
        <v>4.0776428149209834E-3</v>
      </c>
      <c r="AC55" s="120">
        <v>3.4012634890712686E-3</v>
      </c>
      <c r="AD55" s="120">
        <v>4.456495728606253E-3</v>
      </c>
      <c r="AE55" s="120">
        <v>4.648448323146496E-3</v>
      </c>
      <c r="AF55" s="120">
        <v>4.4029633958236761E-3</v>
      </c>
      <c r="AG55" s="120">
        <v>5.5931743725432231E-3</v>
      </c>
      <c r="AH55" s="120">
        <v>5.5833133527398706E-3</v>
      </c>
      <c r="AI55" s="120">
        <v>4.256904050721249E-3</v>
      </c>
      <c r="AJ55" s="120">
        <v>5.603176631606685E-3</v>
      </c>
      <c r="AK55" s="120">
        <v>4.4796980882409725E-3</v>
      </c>
      <c r="AL55" s="120">
        <v>4.9475088471986998E-3</v>
      </c>
      <c r="AM55" s="120">
        <v>4.1979598814767998E-3</v>
      </c>
      <c r="AN55" s="120">
        <v>5.2320687377451769E-3</v>
      </c>
      <c r="AO55" s="120">
        <v>5.2917279745367633E-3</v>
      </c>
      <c r="AP55" s="120">
        <v>4.4126157239597601E-3</v>
      </c>
      <c r="AQ55" s="120">
        <v>4.9866847676153818E-3</v>
      </c>
      <c r="AR55" s="120">
        <v>5.3197199088851413E-3</v>
      </c>
      <c r="AS55" s="120">
        <v>5.5190068393425398E-3</v>
      </c>
      <c r="AT55" s="120">
        <v>3.8396432489514161E-3</v>
      </c>
      <c r="AU55" s="120">
        <v>4.8573100165123662E-3</v>
      </c>
      <c r="AV55" s="120">
        <v>4.9087387002857462E-3</v>
      </c>
      <c r="AW55" s="120">
        <v>5.1297628019052093E-3</v>
      </c>
      <c r="AX55" s="120">
        <v>5.5837952989849981E-3</v>
      </c>
      <c r="AY55" s="120">
        <v>5.7490818572666358E-3</v>
      </c>
      <c r="AZ55" s="120">
        <v>6.6572928352117162E-3</v>
      </c>
      <c r="BA55" s="120">
        <v>5.402690010238854E-3</v>
      </c>
      <c r="BB55" s="120">
        <v>4.5435069171739844E-3</v>
      </c>
      <c r="BC55" s="120">
        <v>4.9029688654624601E-3</v>
      </c>
      <c r="BD55" s="120">
        <v>5.3669970207561478E-3</v>
      </c>
      <c r="BE55" s="120">
        <v>5.3573034981389822E-3</v>
      </c>
      <c r="BF55" s="120">
        <v>4.3248320211442606E-3</v>
      </c>
      <c r="BG55" s="120">
        <v>4.0997186464355696E-3</v>
      </c>
      <c r="BH55" s="120">
        <v>4.9595173891749163E-3</v>
      </c>
      <c r="BI55" s="120">
        <v>4.0070113303620697E-3</v>
      </c>
      <c r="BJ55" s="120">
        <v>3.6699953658982914E-3</v>
      </c>
      <c r="BK55" s="120">
        <v>5.5989741782497097E-3</v>
      </c>
      <c r="BL55" s="120">
        <v>4.5961893025872266E-3</v>
      </c>
      <c r="BM55" s="120">
        <v>4.2683795424259575E-3</v>
      </c>
      <c r="BN55" s="120">
        <v>5.5188344566572461E-3</v>
      </c>
      <c r="BO55" s="120">
        <v>4.1823242646670949E-3</v>
      </c>
      <c r="BP55" s="120">
        <v>5.3124026819370276E-3</v>
      </c>
      <c r="BQ55" s="120">
        <v>4.6152668265284367E-3</v>
      </c>
      <c r="BR55" s="120">
        <v>5.815674699060175E-3</v>
      </c>
      <c r="BS55" s="120">
        <v>5.6138951474735636E-3</v>
      </c>
      <c r="BT55" s="120">
        <v>4.7458841308165032E-3</v>
      </c>
      <c r="BU55" s="120">
        <v>4.9364510425783312E-3</v>
      </c>
      <c r="BV55" s="120">
        <v>4.653202078674798E-3</v>
      </c>
      <c r="BW55" s="120">
        <v>5.1837118955943293E-3</v>
      </c>
      <c r="BX55" s="120">
        <v>4.9985997586885315E-3</v>
      </c>
      <c r="BY55" s="120">
        <v>5.1295571468697523E-3</v>
      </c>
      <c r="BZ55" s="120">
        <v>5.2640471186037084E-3</v>
      </c>
      <c r="CA55" s="120">
        <v>4.8350202417803776E-3</v>
      </c>
      <c r="CB55" s="120">
        <v>4.290413296594563E-3</v>
      </c>
      <c r="CC55" s="120">
        <v>4.8545556968447329E-3</v>
      </c>
      <c r="CD55" s="120">
        <v>5.5639952399218857E-3</v>
      </c>
      <c r="CE55" s="120">
        <v>5.1804618117792791E-3</v>
      </c>
      <c r="CF55" s="120">
        <v>4.2225670362755286E-3</v>
      </c>
      <c r="CG55" s="120">
        <v>4.8908690111145806E-3</v>
      </c>
      <c r="CH55" s="120">
        <v>3.9361595922309499E-3</v>
      </c>
      <c r="CI55" s="120">
        <v>4.6588409288449107E-3</v>
      </c>
      <c r="CJ55" s="120">
        <v>5.0398482694735238E-3</v>
      </c>
      <c r="CK55" s="120">
        <v>3.4560791085680533E-3</v>
      </c>
      <c r="CL55" s="120">
        <v>5.1169691291929461E-3</v>
      </c>
      <c r="CM55" s="120">
        <v>3.6322422705907715E-3</v>
      </c>
      <c r="CN55" s="120">
        <v>5.0640019085694977E-3</v>
      </c>
      <c r="CO55" s="120">
        <v>5.126515276206469E-3</v>
      </c>
      <c r="CP55" s="120">
        <v>5.2466563099194509E-3</v>
      </c>
      <c r="CQ55" s="120">
        <v>5.9176035746677444E-3</v>
      </c>
      <c r="CR55" s="120">
        <v>4.8027668396837635E-3</v>
      </c>
      <c r="CS55" s="120">
        <v>4.8876901277038502E-3</v>
      </c>
      <c r="CT55" s="120">
        <v>5.015405904332507E-3</v>
      </c>
      <c r="CU55" s="120">
        <v>4.5809003358024177E-3</v>
      </c>
      <c r="CV55" s="120">
        <v>4.8656725636427338E-3</v>
      </c>
      <c r="CW55" s="120">
        <v>4.3148268134421668E-3</v>
      </c>
      <c r="CY55">
        <f t="shared" ref="CY55" ca="1" si="29">NORMINV(RAND(), $I16, $O16)</f>
        <v>4.8674313431391458E-3</v>
      </c>
    </row>
    <row r="56" spans="1:103">
      <c r="A56" t="s">
        <v>47</v>
      </c>
      <c r="B56" s="119">
        <v>2.2504896468661721</v>
      </c>
      <c r="C56" s="119">
        <v>3.0530550862947168</v>
      </c>
      <c r="D56" s="119">
        <v>2.4888613945753453</v>
      </c>
      <c r="E56" s="119">
        <v>2.8785839520988121</v>
      </c>
      <c r="F56" s="119">
        <v>1.8611539702244446</v>
      </c>
      <c r="G56" s="119">
        <v>2.3565609664514411</v>
      </c>
      <c r="H56" s="119">
        <v>2.232792778635317</v>
      </c>
      <c r="I56" s="119">
        <v>3.4513409996039677</v>
      </c>
      <c r="J56" s="119">
        <v>1.4813773835864466</v>
      </c>
      <c r="K56" s="119">
        <v>3.0155390589128079</v>
      </c>
      <c r="L56" s="119">
        <v>2.5229301502750299</v>
      </c>
      <c r="M56" s="119">
        <v>2.0403612593145395</v>
      </c>
      <c r="N56" s="119">
        <v>3.4584125224303497</v>
      </c>
      <c r="O56" s="119">
        <v>2.5097350757780261</v>
      </c>
      <c r="P56" s="119">
        <v>2.4112084812053931</v>
      </c>
      <c r="Q56" s="119">
        <v>3.2730656773788751</v>
      </c>
      <c r="R56" s="119">
        <v>1.7495603225308691</v>
      </c>
      <c r="S56" s="119">
        <v>3.4140380727251305</v>
      </c>
      <c r="T56" s="119">
        <v>3.4515588727180715</v>
      </c>
      <c r="U56" s="119">
        <v>4.202922158611611</v>
      </c>
      <c r="V56" s="119">
        <v>2.6461518717900381</v>
      </c>
      <c r="W56" s="119">
        <v>3.7619109104316273</v>
      </c>
      <c r="X56" s="119">
        <v>2.5442622307075875</v>
      </c>
      <c r="Y56" s="119">
        <v>3.7795464351312997</v>
      </c>
      <c r="Z56" s="119">
        <v>3.8383570114301162</v>
      </c>
      <c r="AA56" s="119">
        <v>3.4503815365616899</v>
      </c>
      <c r="AB56" s="119">
        <v>3.5535676117906014</v>
      </c>
      <c r="AC56" s="119">
        <v>2.0787353448750094</v>
      </c>
      <c r="AD56" s="119">
        <v>3.0592705264150837</v>
      </c>
      <c r="AE56" s="119">
        <v>3.458372160810069</v>
      </c>
      <c r="AF56" s="119">
        <v>3.9877052955867009</v>
      </c>
      <c r="AG56" s="119">
        <v>2.731177268556416</v>
      </c>
      <c r="AH56" s="119">
        <v>2.6444519257645105</v>
      </c>
      <c r="AI56" s="119">
        <v>2.4666395968033155</v>
      </c>
      <c r="AJ56" s="119">
        <v>2.0412547281497027</v>
      </c>
      <c r="AK56" s="119">
        <v>2.6734684419383914</v>
      </c>
      <c r="AL56" s="119">
        <v>3.3420144594630723</v>
      </c>
      <c r="AM56" s="119">
        <v>2.4324225373786312</v>
      </c>
      <c r="AN56" s="119">
        <v>3.0944526540419743</v>
      </c>
      <c r="AO56" s="119">
        <v>4.312771338633631</v>
      </c>
      <c r="AP56" s="119">
        <v>3.3643255385318045</v>
      </c>
      <c r="AQ56" s="119">
        <v>2.6091710210098955</v>
      </c>
      <c r="AR56" s="119">
        <v>3.8515529957344445</v>
      </c>
      <c r="AS56" s="119">
        <v>3.4783339185193056</v>
      </c>
      <c r="AT56" s="119">
        <v>4.094989972206883</v>
      </c>
      <c r="AU56" s="119">
        <v>4.3865119025220691</v>
      </c>
      <c r="AV56" s="119">
        <v>3.7108424867861172</v>
      </c>
      <c r="AW56" s="119">
        <v>3.3583258412207404</v>
      </c>
      <c r="AX56" s="119">
        <v>3.2912643407911908</v>
      </c>
      <c r="AY56" s="119">
        <v>2.6010832941153641</v>
      </c>
      <c r="AZ56" s="119">
        <v>3.3254257625476273</v>
      </c>
      <c r="BA56" s="119">
        <v>1.7020294052059077</v>
      </c>
      <c r="BB56" s="119">
        <v>2.2799296075351316</v>
      </c>
      <c r="BC56" s="119">
        <v>2.1876551471652612</v>
      </c>
      <c r="BD56" s="119">
        <v>3.4454674461222496</v>
      </c>
      <c r="BE56" s="119">
        <v>3.075662319064564</v>
      </c>
      <c r="BF56" s="119">
        <v>2.9327726589937377</v>
      </c>
      <c r="BG56" s="119">
        <v>3.8619496669710971</v>
      </c>
      <c r="BH56" s="119">
        <v>1.4628750159677764</v>
      </c>
      <c r="BI56" s="119">
        <v>3.7188007853038005</v>
      </c>
      <c r="BJ56" s="119">
        <v>3.0799578437231081</v>
      </c>
      <c r="BK56" s="119">
        <v>3.6202371494065231</v>
      </c>
      <c r="BL56" s="119">
        <v>3.2319641705662772</v>
      </c>
      <c r="BM56" s="119">
        <v>3.41735088626525</v>
      </c>
      <c r="BN56" s="119">
        <v>2.6187590218200372</v>
      </c>
      <c r="BO56" s="119">
        <v>3.051273459832244</v>
      </c>
      <c r="BP56" s="119">
        <v>2.0109383089795196</v>
      </c>
      <c r="BQ56" s="119">
        <v>1.8653790855421606</v>
      </c>
      <c r="BR56" s="119">
        <v>2.6253171710115728</v>
      </c>
      <c r="BS56" s="119">
        <v>2.6115154791926107</v>
      </c>
      <c r="BT56" s="119">
        <v>2.366738216205742</v>
      </c>
      <c r="BU56" s="119">
        <v>4.0562921590024654</v>
      </c>
      <c r="BV56" s="119">
        <v>1.4418803352789922</v>
      </c>
      <c r="BW56" s="119">
        <v>3.2782037508522399</v>
      </c>
      <c r="BX56" s="119">
        <v>1.9065416304624252</v>
      </c>
      <c r="BY56" s="119">
        <v>1.9742814736452212</v>
      </c>
      <c r="BZ56" s="119">
        <v>2.9303181350736858</v>
      </c>
      <c r="CA56" s="119">
        <v>2.2786082167494435</v>
      </c>
      <c r="CB56" s="119">
        <v>4.4638314291641716</v>
      </c>
      <c r="CC56" s="119">
        <v>1.9305926718149113</v>
      </c>
      <c r="CD56" s="119">
        <v>3.3186967839840831</v>
      </c>
      <c r="CE56" s="119">
        <v>2.9729242892955452</v>
      </c>
      <c r="CF56" s="119">
        <v>2.9983062410183758</v>
      </c>
      <c r="CG56" s="119">
        <v>2.4209344008340792</v>
      </c>
      <c r="CH56" s="119">
        <v>3.3060947763175239</v>
      </c>
      <c r="CI56" s="119">
        <v>4.2853318786200836</v>
      </c>
      <c r="CJ56" s="119">
        <v>3.0866126798816991</v>
      </c>
      <c r="CK56" s="119">
        <v>2.9452930574711695</v>
      </c>
      <c r="CL56" s="119">
        <v>2.656807509059365</v>
      </c>
      <c r="CM56" s="119">
        <v>2.8639725773932176</v>
      </c>
      <c r="CN56" s="119">
        <v>2.3983294546902227</v>
      </c>
      <c r="CO56" s="119">
        <v>3.123815815441815</v>
      </c>
      <c r="CP56" s="119">
        <v>2.8721110365810323</v>
      </c>
      <c r="CQ56" s="119">
        <v>2.8137154425397464</v>
      </c>
      <c r="CR56" s="119">
        <v>1.4732456822720288</v>
      </c>
      <c r="CS56" s="119">
        <v>3.2566371713004303</v>
      </c>
      <c r="CT56" s="119">
        <v>3.3274460763049394</v>
      </c>
      <c r="CU56" s="119">
        <v>3.2438299508526591</v>
      </c>
      <c r="CV56" s="119">
        <v>2.552009449060574</v>
      </c>
      <c r="CW56" s="119">
        <v>1.9646063714631912</v>
      </c>
      <c r="CY56">
        <f ca="1">NORMINV(RAND(), $J6, $P6)</f>
        <v>3.3326115812414665</v>
      </c>
    </row>
    <row r="57" spans="1:103">
      <c r="B57" s="119">
        <v>7.036982096821415</v>
      </c>
      <c r="C57" s="119">
        <v>6.8939756965678596</v>
      </c>
      <c r="D57" s="119">
        <v>6.9895129549562922</v>
      </c>
      <c r="E57" s="119">
        <v>6.9877910874180582</v>
      </c>
      <c r="F57" s="119">
        <v>6.9442362537591773</v>
      </c>
      <c r="G57" s="119">
        <v>7.0004550436153119</v>
      </c>
      <c r="H57" s="119">
        <v>7.0139941956937761</v>
      </c>
      <c r="I57" s="119">
        <v>7.0356336106485617</v>
      </c>
      <c r="J57" s="119">
        <v>6.9578328687038118</v>
      </c>
      <c r="K57" s="119">
        <v>6.9047928893654928</v>
      </c>
      <c r="L57" s="119">
        <v>6.9779959392260213</v>
      </c>
      <c r="M57" s="119">
        <v>6.9262872951942303</v>
      </c>
      <c r="N57" s="119">
        <v>6.956841865244856</v>
      </c>
      <c r="O57" s="119">
        <v>7.0191425590914953</v>
      </c>
      <c r="P57" s="119">
        <v>6.9952192578989791</v>
      </c>
      <c r="Q57" s="119">
        <v>6.9471294369380656</v>
      </c>
      <c r="R57" s="119">
        <v>6.8526040317448951</v>
      </c>
      <c r="S57" s="119">
        <v>7.0121966290500621</v>
      </c>
      <c r="T57" s="119">
        <v>6.9189046061737161</v>
      </c>
      <c r="U57" s="119">
        <v>7.0153418522872215</v>
      </c>
      <c r="V57" s="119">
        <v>7.0093934236295157</v>
      </c>
      <c r="W57" s="119">
        <v>6.9750285196940132</v>
      </c>
      <c r="X57" s="119">
        <v>6.9940532386975054</v>
      </c>
      <c r="Y57" s="119">
        <v>7.0244069222853502</v>
      </c>
      <c r="Z57" s="119">
        <v>7.0188262358245197</v>
      </c>
      <c r="AA57" s="119">
        <v>7.0249937411113637</v>
      </c>
      <c r="AB57" s="119">
        <v>6.9634776440340724</v>
      </c>
      <c r="AC57" s="119">
        <v>6.9583188914813698</v>
      </c>
      <c r="AD57" s="119">
        <v>6.95357437705837</v>
      </c>
      <c r="AE57" s="119">
        <v>6.9295235547560718</v>
      </c>
      <c r="AF57" s="119">
        <v>6.9614162919207994</v>
      </c>
      <c r="AG57" s="119">
        <v>7.0900631950419708</v>
      </c>
      <c r="AH57" s="119">
        <v>6.9234726992126072</v>
      </c>
      <c r="AI57" s="119">
        <v>6.9481952743444948</v>
      </c>
      <c r="AJ57" s="119">
        <v>7.0142494349849329</v>
      </c>
      <c r="AK57" s="119">
        <v>7.0205550235208234</v>
      </c>
      <c r="AL57" s="119">
        <v>7.0288458080868175</v>
      </c>
      <c r="AM57" s="119">
        <v>7.0512346653177014</v>
      </c>
      <c r="AN57" s="119">
        <v>7.076135988971143</v>
      </c>
      <c r="AO57" s="119">
        <v>6.9870664639460012</v>
      </c>
      <c r="AP57" s="119">
        <v>6.9036024519873171</v>
      </c>
      <c r="AQ57" s="119">
        <v>7.039833860243502</v>
      </c>
      <c r="AR57" s="119">
        <v>7.0177543251282559</v>
      </c>
      <c r="AS57" s="119">
        <v>7.0786862062368856</v>
      </c>
      <c r="AT57" s="119">
        <v>7.0543234332939804</v>
      </c>
      <c r="AU57" s="119">
        <v>7.010678353756119</v>
      </c>
      <c r="AV57" s="119">
        <v>7.0167389245100216</v>
      </c>
      <c r="AW57" s="119">
        <v>7.0241677719177664</v>
      </c>
      <c r="AX57" s="119">
        <v>6.9804346093422609</v>
      </c>
      <c r="AY57" s="119">
        <v>6.9404567533696673</v>
      </c>
      <c r="AZ57" s="119">
        <v>7.0738049090682802</v>
      </c>
      <c r="BA57" s="119">
        <v>7.0283319547280749</v>
      </c>
      <c r="BB57" s="119">
        <v>6.9632140133112053</v>
      </c>
      <c r="BC57" s="119">
        <v>7.0324774577980014</v>
      </c>
      <c r="BD57" s="119">
        <v>7.0538286777540504</v>
      </c>
      <c r="BE57" s="119">
        <v>6.9631234722325717</v>
      </c>
      <c r="BF57" s="119">
        <v>7.0143222405070205</v>
      </c>
      <c r="BG57" s="119">
        <v>6.9616218568093107</v>
      </c>
      <c r="BH57" s="119">
        <v>7.0537204717173161</v>
      </c>
      <c r="BI57" s="119">
        <v>7.0588584406920862</v>
      </c>
      <c r="BJ57" s="119">
        <v>7.0969061899777</v>
      </c>
      <c r="BK57" s="119">
        <v>7.0500539763588002</v>
      </c>
      <c r="BL57" s="119">
        <v>7.0092159898756083</v>
      </c>
      <c r="BM57" s="119">
        <v>6.9800061267654083</v>
      </c>
      <c r="BN57" s="119">
        <v>7.0734069195493738</v>
      </c>
      <c r="BO57" s="119">
        <v>6.9758694396338914</v>
      </c>
      <c r="BP57" s="119">
        <v>6.9929055334023218</v>
      </c>
      <c r="BQ57" s="119">
        <v>7.0586511838147938</v>
      </c>
      <c r="BR57" s="119">
        <v>6.9881631530048711</v>
      </c>
      <c r="BS57" s="119">
        <v>7.0218748210371063</v>
      </c>
      <c r="BT57" s="119">
        <v>7.0639763849809913</v>
      </c>
      <c r="BU57" s="119">
        <v>6.9566233751503823</v>
      </c>
      <c r="BV57" s="119">
        <v>7.0048037545938104</v>
      </c>
      <c r="BW57" s="119">
        <v>6.9425431873778702</v>
      </c>
      <c r="BX57" s="119">
        <v>7.0523467490520568</v>
      </c>
      <c r="BY57" s="119">
        <v>7.0497482832325042</v>
      </c>
      <c r="BZ57" s="119">
        <v>6.9952896932749598</v>
      </c>
      <c r="CA57" s="119">
        <v>7.0376144071096745</v>
      </c>
      <c r="CB57" s="119">
        <v>6.971572903922751</v>
      </c>
      <c r="CC57" s="119">
        <v>7.0021471155309811</v>
      </c>
      <c r="CD57" s="119">
        <v>7.0783684717397524</v>
      </c>
      <c r="CE57" s="119">
        <v>7.0109544930918863</v>
      </c>
      <c r="CF57" s="119">
        <v>6.970026923186162</v>
      </c>
      <c r="CG57" s="119">
        <v>7.0167594445514965</v>
      </c>
      <c r="CH57" s="119">
        <v>6.9866590936630599</v>
      </c>
      <c r="CI57" s="119">
        <v>6.9888844394178218</v>
      </c>
      <c r="CJ57" s="119">
        <v>7.0252966679967397</v>
      </c>
      <c r="CK57" s="119">
        <v>7.0794579865890439</v>
      </c>
      <c r="CL57" s="119">
        <v>7.0276527351128433</v>
      </c>
      <c r="CM57" s="119">
        <v>6.9324816424875326</v>
      </c>
      <c r="CN57" s="119">
        <v>7.0536406159608305</v>
      </c>
      <c r="CO57" s="119">
        <v>6.9681667758268002</v>
      </c>
      <c r="CP57" s="119">
        <v>6.9956542968431794</v>
      </c>
      <c r="CQ57" s="119">
        <v>6.9587233423737365</v>
      </c>
      <c r="CR57" s="119">
        <v>7.0098937968145201</v>
      </c>
      <c r="CS57" s="119">
        <v>7.0186562430434289</v>
      </c>
      <c r="CT57" s="119">
        <v>7.0440330867034158</v>
      </c>
      <c r="CU57" s="119">
        <v>6.9907900486152217</v>
      </c>
      <c r="CV57" s="119">
        <v>6.9262768115124596</v>
      </c>
      <c r="CW57" s="119">
        <v>6.9270752958848689</v>
      </c>
      <c r="CY57">
        <f t="shared" ref="CY57" ca="1" si="30">NORMINV(RAND(), $J7, $P7)</f>
        <v>6.9463354803908199</v>
      </c>
    </row>
    <row r="58" spans="1:103">
      <c r="B58" s="119">
        <v>1.8719382749878448</v>
      </c>
      <c r="C58" s="119">
        <v>3.1706300528157545</v>
      </c>
      <c r="D58" s="119">
        <v>3.0403721546490465</v>
      </c>
      <c r="E58" s="119">
        <v>4.294974230147238</v>
      </c>
      <c r="F58" s="119">
        <v>2.7823632563168776</v>
      </c>
      <c r="G58" s="119">
        <v>3.4523148934225962</v>
      </c>
      <c r="H58" s="119">
        <v>2.6000443173697101</v>
      </c>
      <c r="I58" s="119">
        <v>2.6424388612259495</v>
      </c>
      <c r="J58" s="119">
        <v>4.0385533700224965</v>
      </c>
      <c r="K58" s="119">
        <v>3.1696514117686618</v>
      </c>
      <c r="L58" s="119">
        <v>2.6366356153242698</v>
      </c>
      <c r="M58" s="119">
        <v>1.8695289182266435</v>
      </c>
      <c r="N58" s="119">
        <v>3.450384676947134</v>
      </c>
      <c r="O58" s="119">
        <v>4.0094405097429409</v>
      </c>
      <c r="P58" s="119">
        <v>1.758027816571722</v>
      </c>
      <c r="Q58" s="119">
        <v>3.7163269097406024</v>
      </c>
      <c r="R58" s="119">
        <v>2.5755980799614613</v>
      </c>
      <c r="S58" s="119">
        <v>4.6062265972467094</v>
      </c>
      <c r="T58" s="119">
        <v>2.9903495717740083</v>
      </c>
      <c r="U58" s="119">
        <v>1.9373152611748128</v>
      </c>
      <c r="V58" s="119">
        <v>2.361836529690478</v>
      </c>
      <c r="W58" s="119">
        <v>2.8508134158544438</v>
      </c>
      <c r="X58" s="119">
        <v>2.8604848898345612</v>
      </c>
      <c r="Y58" s="119">
        <v>3.5058668817895686</v>
      </c>
      <c r="Z58" s="119">
        <v>3.2523996935796817</v>
      </c>
      <c r="AA58" s="119">
        <v>2.4792766545396052</v>
      </c>
      <c r="AB58" s="119">
        <v>2.3625727579716851</v>
      </c>
      <c r="AC58" s="119">
        <v>3.484364256477444</v>
      </c>
      <c r="AD58" s="119">
        <v>3.6151403605046513</v>
      </c>
      <c r="AE58" s="119">
        <v>1.6197351656189218</v>
      </c>
      <c r="AF58" s="119">
        <v>2.930134622691853</v>
      </c>
      <c r="AG58" s="119">
        <v>2.5067926451035314</v>
      </c>
      <c r="AH58" s="119">
        <v>3.2569068657828426</v>
      </c>
      <c r="AI58" s="119">
        <v>2.7722204598128477</v>
      </c>
      <c r="AJ58" s="119">
        <v>4.2509583974339291</v>
      </c>
      <c r="AK58" s="119">
        <v>2.5980024180776868</v>
      </c>
      <c r="AL58" s="119">
        <v>3.7724222882971894</v>
      </c>
      <c r="AM58" s="119">
        <v>2.2161417038974136</v>
      </c>
      <c r="AN58" s="119">
        <v>2.3581258870365556</v>
      </c>
      <c r="AO58" s="119">
        <v>2.6005647985135711</v>
      </c>
      <c r="AP58" s="119">
        <v>3.0957240571063234</v>
      </c>
      <c r="AQ58" s="119">
        <v>3.3411999009469375</v>
      </c>
      <c r="AR58" s="119">
        <v>3.1666708274820974</v>
      </c>
      <c r="AS58" s="119">
        <v>2.7593573659971966</v>
      </c>
      <c r="AT58" s="119">
        <v>3.7929627213299826</v>
      </c>
      <c r="AU58" s="119">
        <v>3.5939573531721409</v>
      </c>
      <c r="AV58" s="119">
        <v>3.8984088004338995</v>
      </c>
      <c r="AW58" s="119">
        <v>3.0863570186971661</v>
      </c>
      <c r="AX58" s="119">
        <v>3.0392731075473041</v>
      </c>
      <c r="AY58" s="119">
        <v>2.9060755407247787</v>
      </c>
      <c r="AZ58" s="119">
        <v>2.6495712552351138</v>
      </c>
      <c r="BA58" s="119">
        <v>2.7956778103984803</v>
      </c>
      <c r="BB58" s="119">
        <v>3.8248719453932796</v>
      </c>
      <c r="BC58" s="119">
        <v>2.7198453339283954</v>
      </c>
      <c r="BD58" s="119">
        <v>2.7016734943684919</v>
      </c>
      <c r="BE58" s="119">
        <v>2.9691256338502097</v>
      </c>
      <c r="BF58" s="119">
        <v>3.0247076058843438</v>
      </c>
      <c r="BG58" s="119">
        <v>2.3717661359622055</v>
      </c>
      <c r="BH58" s="119">
        <v>2.8909052327498328</v>
      </c>
      <c r="BI58" s="119">
        <v>1.9501966080312019</v>
      </c>
      <c r="BJ58" s="119">
        <v>3.2010532521546855</v>
      </c>
      <c r="BK58" s="119">
        <v>3.7650866244241565</v>
      </c>
      <c r="BL58" s="119">
        <v>3.5884731442010995</v>
      </c>
      <c r="BM58" s="119">
        <v>2.5709463733017572</v>
      </c>
      <c r="BN58" s="119">
        <v>2.4951872249892952</v>
      </c>
      <c r="BO58" s="119">
        <v>3.7653958104275369</v>
      </c>
      <c r="BP58" s="119">
        <v>2.5641022866144887</v>
      </c>
      <c r="BQ58" s="119">
        <v>2.506512951632065</v>
      </c>
      <c r="BR58" s="119">
        <v>3.6090593260494086</v>
      </c>
      <c r="BS58" s="119">
        <v>2.4885329419044391</v>
      </c>
      <c r="BT58" s="119">
        <v>3.8673133251343796</v>
      </c>
      <c r="BU58" s="119">
        <v>2.443000429252375</v>
      </c>
      <c r="BV58" s="119">
        <v>1.6305740087093106</v>
      </c>
      <c r="BW58" s="119">
        <v>3.3777467169759881</v>
      </c>
      <c r="BX58" s="119">
        <v>1.8772810463177392</v>
      </c>
      <c r="BY58" s="119">
        <v>2.5088378028330682</v>
      </c>
      <c r="BZ58" s="119">
        <v>4.169265541533159</v>
      </c>
      <c r="CA58" s="119">
        <v>3.6209204032497051</v>
      </c>
      <c r="CB58" s="119">
        <v>3.7002934550054438</v>
      </c>
      <c r="CC58" s="119">
        <v>3.3534890691764367</v>
      </c>
      <c r="CD58" s="119">
        <v>3.084644178144389</v>
      </c>
      <c r="CE58" s="119">
        <v>3.4507047002202342</v>
      </c>
      <c r="CF58" s="119">
        <v>3.6522066929241097</v>
      </c>
      <c r="CG58" s="119">
        <v>3.2306804990781202</v>
      </c>
      <c r="CH58" s="119">
        <v>3.2705497386298696</v>
      </c>
      <c r="CI58" s="119">
        <v>3.0136416467796385</v>
      </c>
      <c r="CJ58" s="119">
        <v>2.5800161284295982</v>
      </c>
      <c r="CK58" s="119">
        <v>2.9826333179859863</v>
      </c>
      <c r="CL58" s="119">
        <v>2.5836121057658343</v>
      </c>
      <c r="CM58" s="119">
        <v>2.231684428740639</v>
      </c>
      <c r="CN58" s="119">
        <v>2.4234567542009806</v>
      </c>
      <c r="CO58" s="119">
        <v>4.4184274162651906</v>
      </c>
      <c r="CP58" s="119">
        <v>3.5107652536417251</v>
      </c>
      <c r="CQ58" s="119">
        <v>3.2006552382594036</v>
      </c>
      <c r="CR58" s="119">
        <v>4.0635810567577559</v>
      </c>
      <c r="CS58" s="119">
        <v>1.663588524558528</v>
      </c>
      <c r="CT58" s="119">
        <v>3.2586670927384578</v>
      </c>
      <c r="CU58" s="119">
        <v>1.3507017116664446</v>
      </c>
      <c r="CV58" s="119">
        <v>3.3869890182165925</v>
      </c>
      <c r="CW58" s="119">
        <v>3.3559589493525674</v>
      </c>
      <c r="CY58">
        <f t="shared" ref="CY58" ca="1" si="31">NORMINV(RAND(), $J8, $P8)</f>
        <v>3.6418539843148787</v>
      </c>
    </row>
    <row r="59" spans="1:103">
      <c r="B59" s="119">
        <v>2.073557178900109</v>
      </c>
      <c r="C59" s="119">
        <v>3.8417749769526695</v>
      </c>
      <c r="D59" s="119">
        <v>1.797377536572359</v>
      </c>
      <c r="E59" s="119">
        <v>4.2333745753504317</v>
      </c>
      <c r="F59" s="119">
        <v>3.3145318799106027</v>
      </c>
      <c r="G59" s="119">
        <v>3.3844889016453736</v>
      </c>
      <c r="H59" s="119">
        <v>3.3735822619250913</v>
      </c>
      <c r="I59" s="119">
        <v>4.0769952741622806</v>
      </c>
      <c r="J59" s="119">
        <v>3.2464375333830446</v>
      </c>
      <c r="K59" s="119">
        <v>2.549177158631827</v>
      </c>
      <c r="L59" s="119">
        <v>2.0093653902132247</v>
      </c>
      <c r="M59" s="119">
        <v>3.9191830513019057</v>
      </c>
      <c r="N59" s="119">
        <v>2.9972008984821885</v>
      </c>
      <c r="O59" s="119">
        <v>1.7418384250134857</v>
      </c>
      <c r="P59" s="119">
        <v>3.051973406160911</v>
      </c>
      <c r="Q59" s="119">
        <v>2.9045925986556025</v>
      </c>
      <c r="R59" s="119">
        <v>3.361487135410532</v>
      </c>
      <c r="S59" s="119">
        <v>2.9366128301574408</v>
      </c>
      <c r="T59" s="119">
        <v>2.9152407792277248</v>
      </c>
      <c r="U59" s="119">
        <v>3.2574214203547709</v>
      </c>
      <c r="V59" s="119">
        <v>3.8084503112578476</v>
      </c>
      <c r="W59" s="119">
        <v>4.3510057158804578</v>
      </c>
      <c r="X59" s="119">
        <v>2.5001136126671679</v>
      </c>
      <c r="Y59" s="119">
        <v>2.8372993875497365</v>
      </c>
      <c r="Z59" s="119">
        <v>1.9555804425230112</v>
      </c>
      <c r="AA59" s="119">
        <v>1.438246721029204</v>
      </c>
      <c r="AB59" s="119">
        <v>2.8510265664678558</v>
      </c>
      <c r="AC59" s="119">
        <v>3.4461113853603704</v>
      </c>
      <c r="AD59" s="119">
        <v>4.3576083199074596</v>
      </c>
      <c r="AE59" s="119">
        <v>3.2511689487581821</v>
      </c>
      <c r="AF59" s="119">
        <v>2.8035288324284964</v>
      </c>
      <c r="AG59" s="119">
        <v>3.8051996122493623</v>
      </c>
      <c r="AH59" s="119">
        <v>0.71342142005235321</v>
      </c>
      <c r="AI59" s="119">
        <v>4.0731431747390685</v>
      </c>
      <c r="AJ59" s="119">
        <v>1.6154268855103673</v>
      </c>
      <c r="AK59" s="119">
        <v>2.6429200926339158</v>
      </c>
      <c r="AL59" s="119">
        <v>2.5716164230715428</v>
      </c>
      <c r="AM59" s="119">
        <v>3.3937351363121584</v>
      </c>
      <c r="AN59" s="119">
        <v>2.6742269266737222</v>
      </c>
      <c r="AO59" s="119">
        <v>1.7881646448065829</v>
      </c>
      <c r="AP59" s="119">
        <v>2.6879488068340214</v>
      </c>
      <c r="AQ59" s="119">
        <v>3.8672597570276359</v>
      </c>
      <c r="AR59" s="119">
        <v>2.3727476002077919</v>
      </c>
      <c r="AS59" s="119">
        <v>2.0399339148133322</v>
      </c>
      <c r="AT59" s="119">
        <v>2.6012087587281534</v>
      </c>
      <c r="AU59" s="119">
        <v>2.3705930718689019</v>
      </c>
      <c r="AV59" s="119">
        <v>3.6228156770615092</v>
      </c>
      <c r="AW59" s="119">
        <v>4.179547254575195</v>
      </c>
      <c r="AX59" s="119">
        <v>2.7451601330988389</v>
      </c>
      <c r="AY59" s="119">
        <v>2.3544144565066372</v>
      </c>
      <c r="AZ59" s="119">
        <v>1.7724143070090912</v>
      </c>
      <c r="BA59" s="119">
        <v>2.5962432578419858</v>
      </c>
      <c r="BB59" s="119">
        <v>1.0388190836957216</v>
      </c>
      <c r="BC59" s="119">
        <v>4.2003545986853092</v>
      </c>
      <c r="BD59" s="119">
        <v>2.5678657159635487</v>
      </c>
      <c r="BE59" s="119">
        <v>5.0742087843721189</v>
      </c>
      <c r="BF59" s="119">
        <v>2.9733588102472264</v>
      </c>
      <c r="BG59" s="119">
        <v>3.2156946671702573</v>
      </c>
      <c r="BH59" s="119">
        <v>2.2260303372262742</v>
      </c>
      <c r="BI59" s="119">
        <v>3.5424005490681232</v>
      </c>
      <c r="BJ59" s="119">
        <v>2.6053724733411405</v>
      </c>
      <c r="BK59" s="119">
        <v>2.9240300811517264</v>
      </c>
      <c r="BL59" s="119">
        <v>2.7320448011163427</v>
      </c>
      <c r="BM59" s="119">
        <v>2.6593506152467183</v>
      </c>
      <c r="BN59" s="119">
        <v>2.9506653243844068</v>
      </c>
      <c r="BO59" s="119">
        <v>2.080111527611237</v>
      </c>
      <c r="BP59" s="119">
        <v>2.9320142465008181</v>
      </c>
      <c r="BQ59" s="119">
        <v>3.3860823983929724</v>
      </c>
      <c r="BR59" s="119">
        <v>2.8455677582156125</v>
      </c>
      <c r="BS59" s="119">
        <v>3.2003752565290924</v>
      </c>
      <c r="BT59" s="119">
        <v>1.4487360203128352</v>
      </c>
      <c r="BU59" s="119">
        <v>3.6074577076204806</v>
      </c>
      <c r="BV59" s="119">
        <v>2.4883011881139527</v>
      </c>
      <c r="BW59" s="119">
        <v>2.7172506240588676</v>
      </c>
      <c r="BX59" s="119">
        <v>2.7153899957623477</v>
      </c>
      <c r="BY59" s="119">
        <v>5.5442600610525492</v>
      </c>
      <c r="BZ59" s="119">
        <v>1.745597666589048</v>
      </c>
      <c r="CA59" s="119">
        <v>2.9436660036255891</v>
      </c>
      <c r="CB59" s="119">
        <v>4.5157384938981124</v>
      </c>
      <c r="CC59" s="119">
        <v>3.0528606110848728</v>
      </c>
      <c r="CD59" s="119">
        <v>3.6033605298264639</v>
      </c>
      <c r="CE59" s="119">
        <v>2.2620406079010795</v>
      </c>
      <c r="CF59" s="119">
        <v>3.5904377005912913</v>
      </c>
      <c r="CG59" s="119">
        <v>3.688773476859172</v>
      </c>
      <c r="CH59" s="119">
        <v>3.8509048191932065</v>
      </c>
      <c r="CI59" s="119">
        <v>2.7601551730336613</v>
      </c>
      <c r="CJ59" s="119">
        <v>2.0607534617455028</v>
      </c>
      <c r="CK59" s="119">
        <v>1.398215161456029</v>
      </c>
      <c r="CL59" s="119">
        <v>5.0105463414491416</v>
      </c>
      <c r="CM59" s="119">
        <v>3.111519403886275</v>
      </c>
      <c r="CN59" s="119">
        <v>4.6346946385673835</v>
      </c>
      <c r="CO59" s="119">
        <v>2.2765422850896209</v>
      </c>
      <c r="CP59" s="119">
        <v>4.2640248221079879</v>
      </c>
      <c r="CQ59" s="119">
        <v>3.4356043231903084</v>
      </c>
      <c r="CR59" s="119">
        <v>2.7309326918795254</v>
      </c>
      <c r="CS59" s="119">
        <v>2.3042616811051713</v>
      </c>
      <c r="CT59" s="119">
        <v>3.1068847498277705</v>
      </c>
      <c r="CU59" s="119">
        <v>4.1137627354182138</v>
      </c>
      <c r="CV59" s="119">
        <v>3.2790584680333339</v>
      </c>
      <c r="CW59" s="119">
        <v>3.6889772246692041</v>
      </c>
      <c r="CY59">
        <f t="shared" ref="CY59" ca="1" si="32">NORMINV(RAND(), $J9, $P9)</f>
        <v>3.2323976088659014</v>
      </c>
    </row>
    <row r="60" spans="1:103">
      <c r="B60" s="119">
        <v>0.29324706948773194</v>
      </c>
      <c r="C60" s="119">
        <v>0.6644467172165156</v>
      </c>
      <c r="D60" s="119">
        <v>1.6429498560313172</v>
      </c>
      <c r="E60" s="119">
        <v>1.1991442480012455</v>
      </c>
      <c r="F60" s="119">
        <v>1.0811144675556805</v>
      </c>
      <c r="G60" s="119">
        <v>1.0895188528515871</v>
      </c>
      <c r="H60" s="119">
        <v>1.4041570361316718</v>
      </c>
      <c r="I60" s="119">
        <v>1.4554792139930586</v>
      </c>
      <c r="J60" s="119">
        <v>1.0126336324217531</v>
      </c>
      <c r="K60" s="119">
        <v>0.21813736050993227</v>
      </c>
      <c r="L60" s="119">
        <v>0.57225145681110146</v>
      </c>
      <c r="M60" s="119">
        <v>1.0041998813845334</v>
      </c>
      <c r="N60" s="119">
        <v>1.2886455027515664</v>
      </c>
      <c r="O60" s="119">
        <v>1.3231363344077001</v>
      </c>
      <c r="P60" s="119">
        <v>1.1253876739948026</v>
      </c>
      <c r="Q60" s="119">
        <v>-0.59772616796339606</v>
      </c>
      <c r="R60" s="119">
        <v>0.53755134622832967</v>
      </c>
      <c r="S60" s="119">
        <v>-0.51890360451492845</v>
      </c>
      <c r="T60" s="119">
        <v>1.0137378650628202</v>
      </c>
      <c r="U60" s="119">
        <v>1.6744356643965133</v>
      </c>
      <c r="V60" s="119">
        <v>1.8273430490070743</v>
      </c>
      <c r="W60" s="119">
        <v>1.5071537179703562</v>
      </c>
      <c r="X60" s="119">
        <v>1.1704757238078041</v>
      </c>
      <c r="Y60" s="119">
        <v>1.2742992814890814</v>
      </c>
      <c r="Z60" s="119">
        <v>-2.2529779816425899E-2</v>
      </c>
      <c r="AA60" s="119">
        <v>1.0329030431460531</v>
      </c>
      <c r="AB60" s="119">
        <v>1.3960589323393995</v>
      </c>
      <c r="AC60" s="119">
        <v>0.57080144197822147</v>
      </c>
      <c r="AD60" s="119">
        <v>1.4390495278385256</v>
      </c>
      <c r="AE60" s="119">
        <v>1.7054619259257091</v>
      </c>
      <c r="AF60" s="119">
        <v>0.7558719017689588</v>
      </c>
      <c r="AG60" s="119">
        <v>1.1892095429815115</v>
      </c>
      <c r="AH60" s="119">
        <v>1.9673619368312729</v>
      </c>
      <c r="AI60" s="119">
        <v>0.57760576655222362</v>
      </c>
      <c r="AJ60" s="119">
        <v>1.5942399254126491</v>
      </c>
      <c r="AK60" s="119">
        <v>1.3991641800436874</v>
      </c>
      <c r="AL60" s="119">
        <v>1.2554557035871419</v>
      </c>
      <c r="AM60" s="119">
        <v>0.16898446128953515</v>
      </c>
      <c r="AN60" s="119">
        <v>1.2605667208221787</v>
      </c>
      <c r="AO60" s="119">
        <v>0.89960422660893402</v>
      </c>
      <c r="AP60" s="119">
        <v>1.3566833121853683</v>
      </c>
      <c r="AQ60" s="119">
        <v>0.79685918977408443</v>
      </c>
      <c r="AR60" s="119">
        <v>1.1407754904617964</v>
      </c>
      <c r="AS60" s="119">
        <v>1.2495060589022591</v>
      </c>
      <c r="AT60" s="119">
        <v>0.61856680512372031</v>
      </c>
      <c r="AU60" s="119">
        <v>1.0343513120352226</v>
      </c>
      <c r="AV60" s="119">
        <v>0.96345440635944801</v>
      </c>
      <c r="AW60" s="119">
        <v>1.8721884221985925</v>
      </c>
      <c r="AX60" s="119">
        <v>1.2281320610391175</v>
      </c>
      <c r="AY60" s="119">
        <v>1.1856773644523562</v>
      </c>
      <c r="AZ60" s="119">
        <v>0.76980264668599685</v>
      </c>
      <c r="BA60" s="119">
        <v>1.130957488411316</v>
      </c>
      <c r="BB60" s="119">
        <v>0.43694078768370781</v>
      </c>
      <c r="BC60" s="119">
        <v>1.7617694093157588</v>
      </c>
      <c r="BD60" s="119">
        <v>1.9070113208831785E-2</v>
      </c>
      <c r="BE60" s="119">
        <v>1.8378615731126595</v>
      </c>
      <c r="BF60" s="119">
        <v>0.96994137588443796</v>
      </c>
      <c r="BG60" s="119">
        <v>0.55806895939678025</v>
      </c>
      <c r="BH60" s="119">
        <v>1.3216622299760057</v>
      </c>
      <c r="BI60" s="119">
        <v>2.5084582460398024</v>
      </c>
      <c r="BJ60" s="119">
        <v>1.7550317077381905</v>
      </c>
      <c r="BK60" s="119">
        <v>0.84282066979588111</v>
      </c>
      <c r="BL60" s="119">
        <v>1.6947230004820824</v>
      </c>
      <c r="BM60" s="119">
        <v>1.2174321196775659</v>
      </c>
      <c r="BN60" s="119">
        <v>1.1212404115031729</v>
      </c>
      <c r="BO60" s="119">
        <v>1.0772600158746479</v>
      </c>
      <c r="BP60" s="119">
        <v>8.2402786509753967E-2</v>
      </c>
      <c r="BQ60" s="119">
        <v>0.61838242386759723</v>
      </c>
      <c r="BR60" s="119">
        <v>1.5826742227022832</v>
      </c>
      <c r="BS60" s="119">
        <v>1.6872102565193838</v>
      </c>
      <c r="BT60" s="119">
        <v>-5.8278457165195086E-4</v>
      </c>
      <c r="BU60" s="119">
        <v>2.0269727683963144</v>
      </c>
      <c r="BV60" s="119">
        <v>1.3794392763691323</v>
      </c>
      <c r="BW60" s="119">
        <v>0.24206407071988323</v>
      </c>
      <c r="BX60" s="119">
        <v>1.7127078753654521</v>
      </c>
      <c r="BY60" s="119">
        <v>2.2176303201983414</v>
      </c>
      <c r="BZ60" s="119">
        <v>1.1618040415569226</v>
      </c>
      <c r="CA60" s="119">
        <v>1.5450652939639105</v>
      </c>
      <c r="CB60" s="119">
        <v>1.510598348993454</v>
      </c>
      <c r="CC60" s="119">
        <v>0.30007151182748659</v>
      </c>
      <c r="CD60" s="119">
        <v>1.5140286924703878</v>
      </c>
      <c r="CE60" s="119">
        <v>0.88684922542089528</v>
      </c>
      <c r="CF60" s="119">
        <v>0.95215455604678068</v>
      </c>
      <c r="CG60" s="119">
        <v>-5.1048951321711611E-2</v>
      </c>
      <c r="CH60" s="119">
        <v>-0.64885639642823301</v>
      </c>
      <c r="CI60" s="119">
        <v>0.65355229448185337</v>
      </c>
      <c r="CJ60" s="119">
        <v>1.4243296196259325</v>
      </c>
      <c r="CK60" s="119">
        <v>2.0469709983763051</v>
      </c>
      <c r="CL60" s="119">
        <v>1.0924193206966968</v>
      </c>
      <c r="CM60" s="119">
        <v>0.1230587419182757</v>
      </c>
      <c r="CN60" s="119">
        <v>1.4931279274092706</v>
      </c>
      <c r="CO60" s="119">
        <v>1.3111762229888961</v>
      </c>
      <c r="CP60" s="119">
        <v>1.5430425009786979</v>
      </c>
      <c r="CQ60" s="119">
        <v>0.70045158018838216</v>
      </c>
      <c r="CR60" s="119">
        <v>0.84905871773341379</v>
      </c>
      <c r="CS60" s="119">
        <v>-3.2559481132766299E-2</v>
      </c>
      <c r="CT60" s="119">
        <v>0.45931379391788452</v>
      </c>
      <c r="CU60" s="119">
        <v>2.4678059165409647</v>
      </c>
      <c r="CV60" s="119">
        <v>0.62936319041550959</v>
      </c>
      <c r="CW60" s="119">
        <v>6.8607704102724987E-2</v>
      </c>
      <c r="CY60">
        <f t="shared" ref="CY60" ca="1" si="33">NORMINV(RAND(), $J10, $P10)</f>
        <v>1.7439947754361111</v>
      </c>
    </row>
    <row r="61" spans="1:103">
      <c r="B61" s="119">
        <v>1.2571358665790673</v>
      </c>
      <c r="C61" s="119">
        <v>1.3278436135668499</v>
      </c>
      <c r="D61" s="119">
        <v>0.93519710360798025</v>
      </c>
      <c r="E61" s="119">
        <v>0.29097495984240074</v>
      </c>
      <c r="F61" s="119">
        <v>1.2695571245090662</v>
      </c>
      <c r="G61" s="119">
        <v>1.6795432088404021</v>
      </c>
      <c r="H61" s="119">
        <v>1.0112934805543095</v>
      </c>
      <c r="I61" s="119">
        <v>1.1249423872863393</v>
      </c>
      <c r="J61" s="119">
        <v>1.4103777804862618</v>
      </c>
      <c r="K61" s="119">
        <v>1.1316200255553104</v>
      </c>
      <c r="L61" s="119">
        <v>1.7810425464229327</v>
      </c>
      <c r="M61" s="119">
        <v>0.20743910320885117</v>
      </c>
      <c r="N61" s="119">
        <v>1.2405149487076579</v>
      </c>
      <c r="O61" s="119">
        <v>0.98113900654714925</v>
      </c>
      <c r="P61" s="119">
        <v>1.2935140160406637</v>
      </c>
      <c r="Q61" s="119">
        <v>1.7966161335466444</v>
      </c>
      <c r="R61" s="119">
        <v>0.3443083910480369</v>
      </c>
      <c r="S61" s="119">
        <v>1.5818467631638904</v>
      </c>
      <c r="T61" s="119">
        <v>1.1402518670516359</v>
      </c>
      <c r="U61" s="119">
        <v>1.7112975942181807</v>
      </c>
      <c r="V61" s="119">
        <v>1.6738845170391556</v>
      </c>
      <c r="W61" s="119">
        <v>1.1454511457377425</v>
      </c>
      <c r="X61" s="119">
        <v>1.8545737219098817</v>
      </c>
      <c r="Y61" s="119">
        <v>0.77856922394172368</v>
      </c>
      <c r="Z61" s="119">
        <v>0.16369915511799493</v>
      </c>
      <c r="AA61" s="119">
        <v>0.96561550850136746</v>
      </c>
      <c r="AB61" s="119">
        <v>1.3625633816026781</v>
      </c>
      <c r="AC61" s="119">
        <v>1.5566439142462483</v>
      </c>
      <c r="AD61" s="119">
        <v>0.87801663711430977</v>
      </c>
      <c r="AE61" s="119">
        <v>1.0764134644254164</v>
      </c>
      <c r="AF61" s="119">
        <v>1.4652021990177306</v>
      </c>
      <c r="AG61" s="119">
        <v>0.86290877688360712</v>
      </c>
      <c r="AH61" s="119">
        <v>1.2935226440453846</v>
      </c>
      <c r="AI61" s="119">
        <v>1.2107405671577469</v>
      </c>
      <c r="AJ61" s="119">
        <v>0.70870913695535842</v>
      </c>
      <c r="AK61" s="119">
        <v>0.4741548723569935</v>
      </c>
      <c r="AL61" s="119">
        <v>1.1382602505224795</v>
      </c>
      <c r="AM61" s="119">
        <v>0.62228492614260711</v>
      </c>
      <c r="AN61" s="119">
        <v>0.85193454700012938</v>
      </c>
      <c r="AO61" s="119">
        <v>0.42522566482131541</v>
      </c>
      <c r="AP61" s="119">
        <v>0.84246876614430988</v>
      </c>
      <c r="AQ61" s="119">
        <v>0.66090205071779329</v>
      </c>
      <c r="AR61" s="119">
        <v>1.2419682626865232</v>
      </c>
      <c r="AS61" s="119">
        <v>0.98973553645596246</v>
      </c>
      <c r="AT61" s="119">
        <v>0.55026450788085934</v>
      </c>
      <c r="AU61" s="119">
        <v>2.3034730291870975</v>
      </c>
      <c r="AV61" s="119">
        <v>0.89040267725256927</v>
      </c>
      <c r="AW61" s="119">
        <v>1.277150785429209</v>
      </c>
      <c r="AX61" s="119">
        <v>1.3631199886040433</v>
      </c>
      <c r="AY61" s="119">
        <v>1.1580450645868927</v>
      </c>
      <c r="AZ61" s="119">
        <v>0.74956650095166677</v>
      </c>
      <c r="BA61" s="119">
        <v>1.7122027553118051</v>
      </c>
      <c r="BB61" s="119">
        <v>1.6474657356989328</v>
      </c>
      <c r="BC61" s="119">
        <v>0.69781832600510996</v>
      </c>
      <c r="BD61" s="119">
        <v>1.5543277556238253</v>
      </c>
      <c r="BE61" s="119">
        <v>0.30919894578986185</v>
      </c>
      <c r="BF61" s="119">
        <v>1.1275683888289041</v>
      </c>
      <c r="BG61" s="119">
        <v>1.7881330644823934</v>
      </c>
      <c r="BH61" s="119">
        <v>0.60154632029171773</v>
      </c>
      <c r="BI61" s="119">
        <v>1.7504123212531288</v>
      </c>
      <c r="BJ61" s="119">
        <v>0.60899425831284471</v>
      </c>
      <c r="BK61" s="119">
        <v>1.1975042307238726</v>
      </c>
      <c r="BL61" s="119">
        <v>0.58975965224199101</v>
      </c>
      <c r="BM61" s="119">
        <v>1.291035530420946</v>
      </c>
      <c r="BN61" s="119">
        <v>1.007032394293411</v>
      </c>
      <c r="BO61" s="119">
        <v>1.3668474536563244</v>
      </c>
      <c r="BP61" s="119">
        <v>0.60932331110330029</v>
      </c>
      <c r="BQ61" s="119">
        <v>1.2349398067730681</v>
      </c>
      <c r="BR61" s="119">
        <v>1.2094529489373382</v>
      </c>
      <c r="BS61" s="119">
        <v>0.67624586982548385</v>
      </c>
      <c r="BT61" s="119">
        <v>1.2134781405280115</v>
      </c>
      <c r="BU61" s="119">
        <v>1.5934552532808692</v>
      </c>
      <c r="BV61" s="119">
        <v>1.0562028839757736</v>
      </c>
      <c r="BW61" s="119">
        <v>0.78884826913153239</v>
      </c>
      <c r="BX61" s="119">
        <v>1.143164374866559</v>
      </c>
      <c r="BY61" s="119">
        <v>0.44426843666935634</v>
      </c>
      <c r="BZ61" s="119">
        <v>1.1418408557167681</v>
      </c>
      <c r="CA61" s="119">
        <v>1.2710304132198063</v>
      </c>
      <c r="CB61" s="119">
        <v>1.5753245241367348</v>
      </c>
      <c r="CC61" s="119">
        <v>0.56580785960021662</v>
      </c>
      <c r="CD61" s="119">
        <v>0.66329328602460746</v>
      </c>
      <c r="CE61" s="119">
        <v>1.5283181962144334</v>
      </c>
      <c r="CF61" s="119">
        <v>0.60371548041881229</v>
      </c>
      <c r="CG61" s="119">
        <v>1.2554304507158913</v>
      </c>
      <c r="CH61" s="119">
        <v>0.74992381578559009</v>
      </c>
      <c r="CI61" s="119">
        <v>0.61586574230500024</v>
      </c>
      <c r="CJ61" s="119">
        <v>1.3923138151854479</v>
      </c>
      <c r="CK61" s="119">
        <v>0.74158856224552172</v>
      </c>
      <c r="CL61" s="119">
        <v>0.49939386492053661</v>
      </c>
      <c r="CM61" s="119">
        <v>0.9651870460848434</v>
      </c>
      <c r="CN61" s="119">
        <v>1.1029891798961997</v>
      </c>
      <c r="CO61" s="119">
        <v>0.33931260144065511</v>
      </c>
      <c r="CP61" s="119">
        <v>0.93206914313427858</v>
      </c>
      <c r="CQ61" s="119">
        <v>0.69582463583945398</v>
      </c>
      <c r="CR61" s="119">
        <v>0.69893170252470305</v>
      </c>
      <c r="CS61" s="119">
        <v>1.4720530741279074</v>
      </c>
      <c r="CT61" s="119">
        <v>1.1395649341025629</v>
      </c>
      <c r="CU61" s="119">
        <v>0.95665540165653118</v>
      </c>
      <c r="CV61" s="119">
        <v>1.1796192789003936</v>
      </c>
      <c r="CW61" s="119">
        <v>1.083478144074792</v>
      </c>
      <c r="CY61">
        <f t="shared" ref="CY61" ca="1" si="34">NORMINV(RAND(), $J11, $P11)</f>
        <v>1.0837814642839934</v>
      </c>
    </row>
    <row r="62" spans="1:103">
      <c r="B62" s="119">
        <v>7.2925155775217485</v>
      </c>
      <c r="C62" s="119">
        <v>7.0140310576582898</v>
      </c>
      <c r="D62" s="119">
        <v>6.8179046643743693</v>
      </c>
      <c r="E62" s="119">
        <v>7.4325416546745835</v>
      </c>
      <c r="F62" s="119">
        <v>7.2512673266130605</v>
      </c>
      <c r="G62" s="119">
        <v>7.1417644932616158</v>
      </c>
      <c r="H62" s="119">
        <v>7.1064065769554254</v>
      </c>
      <c r="I62" s="119">
        <v>6.8617132806366854</v>
      </c>
      <c r="J62" s="119">
        <v>7.1032308817470975</v>
      </c>
      <c r="K62" s="119">
        <v>6.7328828122502209</v>
      </c>
      <c r="L62" s="119">
        <v>7.1393389689584641</v>
      </c>
      <c r="M62" s="119">
        <v>7.0896385087733922</v>
      </c>
      <c r="N62" s="119">
        <v>7.0359395266112355</v>
      </c>
      <c r="O62" s="119">
        <v>6.7800438477573621</v>
      </c>
      <c r="P62" s="119">
        <v>7.2034090944073439</v>
      </c>
      <c r="Q62" s="119">
        <v>7.0789991319996943</v>
      </c>
      <c r="R62" s="119">
        <v>6.997936489768076</v>
      </c>
      <c r="S62" s="119">
        <v>6.976673425182331</v>
      </c>
      <c r="T62" s="119">
        <v>6.8846811271695572</v>
      </c>
      <c r="U62" s="119">
        <v>6.9997004680650967</v>
      </c>
      <c r="V62" s="119">
        <v>6.9171656703586413</v>
      </c>
      <c r="W62" s="119">
        <v>7.2004098739184563</v>
      </c>
      <c r="X62" s="119">
        <v>7.0564841923762405</v>
      </c>
      <c r="Y62" s="119">
        <v>6.8318945224701526</v>
      </c>
      <c r="Z62" s="119">
        <v>6.864840037350521</v>
      </c>
      <c r="AA62" s="119">
        <v>7.1046069229329927</v>
      </c>
      <c r="AB62" s="119">
        <v>7.0351519695693927</v>
      </c>
      <c r="AC62" s="119">
        <v>6.8850869102953496</v>
      </c>
      <c r="AD62" s="119">
        <v>7.1268309822916498</v>
      </c>
      <c r="AE62" s="119">
        <v>6.5174181963344111</v>
      </c>
      <c r="AF62" s="119">
        <v>7.0425272386125037</v>
      </c>
      <c r="AG62" s="119">
        <v>6.8348045723216977</v>
      </c>
      <c r="AH62" s="119">
        <v>6.9795580353443869</v>
      </c>
      <c r="AI62" s="119">
        <v>7.1144653360388928</v>
      </c>
      <c r="AJ62" s="119">
        <v>7.3234336962885109</v>
      </c>
      <c r="AK62" s="119">
        <v>6.6964993681397216</v>
      </c>
      <c r="AL62" s="119">
        <v>6.9550956294218604</v>
      </c>
      <c r="AM62" s="119">
        <v>6.8755621825122422</v>
      </c>
      <c r="AN62" s="119">
        <v>7.3573791515388089</v>
      </c>
      <c r="AO62" s="119">
        <v>6.7314938579297579</v>
      </c>
      <c r="AP62" s="119">
        <v>7.070242251772564</v>
      </c>
      <c r="AQ62" s="119">
        <v>6.9569460259441289</v>
      </c>
      <c r="AR62" s="119">
        <v>7.1685460552737084</v>
      </c>
      <c r="AS62" s="119">
        <v>6.9382308202323912</v>
      </c>
      <c r="AT62" s="119">
        <v>6.9601318579283484</v>
      </c>
      <c r="AU62" s="119">
        <v>6.8986116043804442</v>
      </c>
      <c r="AV62" s="119">
        <v>6.8894844192070819</v>
      </c>
      <c r="AW62" s="119">
        <v>7.1610196411663951</v>
      </c>
      <c r="AX62" s="119">
        <v>6.7750505681335396</v>
      </c>
      <c r="AY62" s="119">
        <v>7.2255786112902474</v>
      </c>
      <c r="AZ62" s="119">
        <v>7.0337329049907167</v>
      </c>
      <c r="BA62" s="119">
        <v>7.0789902497081174</v>
      </c>
      <c r="BB62" s="119">
        <v>6.9360643843601473</v>
      </c>
      <c r="BC62" s="119">
        <v>6.8553179229343204</v>
      </c>
      <c r="BD62" s="119">
        <v>7.121220168365836</v>
      </c>
      <c r="BE62" s="119">
        <v>7.2561083360440133</v>
      </c>
      <c r="BF62" s="119">
        <v>7.0176350783184018</v>
      </c>
      <c r="BG62" s="119">
        <v>7.0980038209930685</v>
      </c>
      <c r="BH62" s="119">
        <v>6.807525890544122</v>
      </c>
      <c r="BI62" s="119">
        <v>6.8512232600239305</v>
      </c>
      <c r="BJ62" s="119">
        <v>6.9443453775587933</v>
      </c>
      <c r="BK62" s="119">
        <v>6.9054119470178694</v>
      </c>
      <c r="BL62" s="119">
        <v>6.9984643905976425</v>
      </c>
      <c r="BM62" s="119">
        <v>6.9480886380470679</v>
      </c>
      <c r="BN62" s="119">
        <v>7.0517952815545897</v>
      </c>
      <c r="BO62" s="119">
        <v>6.8495411108675066</v>
      </c>
      <c r="BP62" s="119">
        <v>7.0537030354649897</v>
      </c>
      <c r="BQ62" s="119">
        <v>7.4552028770279319</v>
      </c>
      <c r="BR62" s="119">
        <v>7.0735548634190399</v>
      </c>
      <c r="BS62" s="119">
        <v>6.8403981525014252</v>
      </c>
      <c r="BT62" s="119">
        <v>7.1369117589782904</v>
      </c>
      <c r="BU62" s="119">
        <v>7.079007798629533</v>
      </c>
      <c r="BV62" s="119">
        <v>7.052471219390875</v>
      </c>
      <c r="BW62" s="119">
        <v>6.9556446996405672</v>
      </c>
      <c r="BX62" s="119">
        <v>7.076677352174352</v>
      </c>
      <c r="BY62" s="119">
        <v>6.9745537328342451</v>
      </c>
      <c r="BZ62" s="119">
        <v>6.9323849539085929</v>
      </c>
      <c r="CA62" s="119">
        <v>7.1477409259780789</v>
      </c>
      <c r="CB62" s="119">
        <v>6.7072842372842087</v>
      </c>
      <c r="CC62" s="119">
        <v>7.1299224460502053</v>
      </c>
      <c r="CD62" s="119">
        <v>6.9809034979399422</v>
      </c>
      <c r="CE62" s="119">
        <v>6.8366530754181865</v>
      </c>
      <c r="CF62" s="119">
        <v>7.0967275137468429</v>
      </c>
      <c r="CG62" s="119">
        <v>6.7965152261471831</v>
      </c>
      <c r="CH62" s="119">
        <v>6.8021661659844925</v>
      </c>
      <c r="CI62" s="119">
        <v>6.9599958612124766</v>
      </c>
      <c r="CJ62" s="119">
        <v>7.1353159522206475</v>
      </c>
      <c r="CK62" s="119">
        <v>7.0186862676061281</v>
      </c>
      <c r="CL62" s="119">
        <v>6.855550115605376</v>
      </c>
      <c r="CM62" s="119">
        <v>6.9324885510234688</v>
      </c>
      <c r="CN62" s="119">
        <v>7.1092639096890249</v>
      </c>
      <c r="CO62" s="119">
        <v>6.9745661297304444</v>
      </c>
      <c r="CP62" s="119">
        <v>6.8120755361245644</v>
      </c>
      <c r="CQ62" s="119">
        <v>7.3068976441934392</v>
      </c>
      <c r="CR62" s="119">
        <v>7.3658851485493555</v>
      </c>
      <c r="CS62" s="119">
        <v>7.4915690457323878</v>
      </c>
      <c r="CT62" s="119">
        <v>7.0273254728417767</v>
      </c>
      <c r="CU62" s="119">
        <v>7.0269404103914601</v>
      </c>
      <c r="CV62" s="119">
        <v>7.0391834205097013</v>
      </c>
      <c r="CW62" s="119">
        <v>6.7424980179225571</v>
      </c>
      <c r="CY62">
        <f t="shared" ref="CY62" ca="1" si="35">NORMINV(RAND(), $J12, $P12)</f>
        <v>7.2610409849826638</v>
      </c>
    </row>
    <row r="63" spans="1:103">
      <c r="B63" s="119">
        <v>3.6383574263060332</v>
      </c>
      <c r="C63" s="119">
        <v>3.7909015845131133</v>
      </c>
      <c r="D63" s="119">
        <v>3.8524512700185851</v>
      </c>
      <c r="E63" s="119">
        <v>4.4848752262866824</v>
      </c>
      <c r="F63" s="119">
        <v>4.00832686897005</v>
      </c>
      <c r="G63" s="119">
        <v>3.7695556567167339</v>
      </c>
      <c r="H63" s="119">
        <v>3.9429163004227861</v>
      </c>
      <c r="I63" s="119">
        <v>4.0270097775357181</v>
      </c>
      <c r="J63" s="119">
        <v>4.0638554775036733</v>
      </c>
      <c r="K63" s="119">
        <v>3.9923699249696756</v>
      </c>
      <c r="L63" s="119">
        <v>3.6480256913205085</v>
      </c>
      <c r="M63" s="119">
        <v>4.625423807609689</v>
      </c>
      <c r="N63" s="119">
        <v>4.0773701559440987</v>
      </c>
      <c r="O63" s="119">
        <v>3.1909874553357023</v>
      </c>
      <c r="P63" s="119">
        <v>4.2077042419814035</v>
      </c>
      <c r="Q63" s="119">
        <v>4.9711483565155081</v>
      </c>
      <c r="R63" s="119">
        <v>4.4414470714144532</v>
      </c>
      <c r="S63" s="119">
        <v>4.1680055823218778</v>
      </c>
      <c r="T63" s="119">
        <v>3.9264110154640268</v>
      </c>
      <c r="U63" s="119">
        <v>4.4815571204671336</v>
      </c>
      <c r="V63" s="119">
        <v>3.8600618418368482</v>
      </c>
      <c r="W63" s="119">
        <v>3.8354231679338717</v>
      </c>
      <c r="X63" s="119">
        <v>4.0790222491278731</v>
      </c>
      <c r="Y63" s="119">
        <v>3.3585190033931243</v>
      </c>
      <c r="Z63" s="119">
        <v>3.4132921379570864</v>
      </c>
      <c r="AA63" s="119">
        <v>4.0587063559640386</v>
      </c>
      <c r="AB63" s="119">
        <v>4.0414192752268088</v>
      </c>
      <c r="AC63" s="119">
        <v>4.2033008960756906</v>
      </c>
      <c r="AD63" s="119">
        <v>3.3874085785360788</v>
      </c>
      <c r="AE63" s="119">
        <v>3.4774969857275568</v>
      </c>
      <c r="AF63" s="119">
        <v>3.9428523390743488</v>
      </c>
      <c r="AG63" s="119">
        <v>3.4580718319142179</v>
      </c>
      <c r="AH63" s="119">
        <v>4.0358831456718987</v>
      </c>
      <c r="AI63" s="119">
        <v>4.6133340458859351</v>
      </c>
      <c r="AJ63" s="119">
        <v>3.7666079867898272</v>
      </c>
      <c r="AK63" s="119">
        <v>3.7184179326645674</v>
      </c>
      <c r="AL63" s="119">
        <v>4.1145086171502161</v>
      </c>
      <c r="AM63" s="119">
        <v>4.0570027780142883</v>
      </c>
      <c r="AN63" s="119">
        <v>3.9063724206024011</v>
      </c>
      <c r="AO63" s="119">
        <v>4.8922312948916904</v>
      </c>
      <c r="AP63" s="119">
        <v>3.0566083450439154</v>
      </c>
      <c r="AQ63" s="119">
        <v>3.7938917125310763</v>
      </c>
      <c r="AR63" s="119">
        <v>3.7452893836573469</v>
      </c>
      <c r="AS63" s="119">
        <v>4.0634547131753367</v>
      </c>
      <c r="AT63" s="119">
        <v>3.978061858413203</v>
      </c>
      <c r="AU63" s="119">
        <v>4.5295222940480508</v>
      </c>
      <c r="AV63" s="119">
        <v>3.9384924599551452</v>
      </c>
      <c r="AW63" s="119">
        <v>4.159351435206716</v>
      </c>
      <c r="AX63" s="119">
        <v>4.8237523434962064</v>
      </c>
      <c r="AY63" s="119">
        <v>4.081415552812504</v>
      </c>
      <c r="AZ63" s="119">
        <v>4.1321863023454144</v>
      </c>
      <c r="BA63" s="119">
        <v>3.5044637975933557</v>
      </c>
      <c r="BB63" s="119">
        <v>3.7012440106982591</v>
      </c>
      <c r="BC63" s="119">
        <v>3.7925401452060337</v>
      </c>
      <c r="BD63" s="119">
        <v>4.4203035041913505</v>
      </c>
      <c r="BE63" s="119">
        <v>3.6248773350638719</v>
      </c>
      <c r="BF63" s="119">
        <v>3.7757377558617242</v>
      </c>
      <c r="BG63" s="119">
        <v>4.4211501318228743</v>
      </c>
      <c r="BH63" s="119">
        <v>3.5572922391376518</v>
      </c>
      <c r="BI63" s="119">
        <v>4.0090130410467326</v>
      </c>
      <c r="BJ63" s="119">
        <v>3.636769467038663</v>
      </c>
      <c r="BK63" s="119">
        <v>4.5205446530029914</v>
      </c>
      <c r="BL63" s="119">
        <v>4.3208449070442789</v>
      </c>
      <c r="BM63" s="119">
        <v>4.1637505286337619</v>
      </c>
      <c r="BN63" s="119">
        <v>4.188586148758251</v>
      </c>
      <c r="BO63" s="119">
        <v>4.0944342313206832</v>
      </c>
      <c r="BP63" s="119">
        <v>4.1796615118384333</v>
      </c>
      <c r="BQ63" s="119">
        <v>3.6260056141730637</v>
      </c>
      <c r="BR63" s="119">
        <v>3.7843879816383135</v>
      </c>
      <c r="BS63" s="119">
        <v>4.3666162792860002</v>
      </c>
      <c r="BT63" s="119">
        <v>3.7587820593935066</v>
      </c>
      <c r="BU63" s="119">
        <v>3.8956731945932548</v>
      </c>
      <c r="BV63" s="119">
        <v>3.5261693419344056</v>
      </c>
      <c r="BW63" s="119">
        <v>4.5754506222472493</v>
      </c>
      <c r="BX63" s="119">
        <v>3.5076590823306475</v>
      </c>
      <c r="BY63" s="119">
        <v>4.7064871546408353</v>
      </c>
      <c r="BZ63" s="119">
        <v>4.9917721393052297</v>
      </c>
      <c r="CA63" s="119">
        <v>4.2219850711580378</v>
      </c>
      <c r="CB63" s="119">
        <v>3.6786892299235832</v>
      </c>
      <c r="CC63" s="119">
        <v>4.364178182142644</v>
      </c>
      <c r="CD63" s="119">
        <v>4.0578793717206239</v>
      </c>
      <c r="CE63" s="119">
        <v>3.7244097864482462</v>
      </c>
      <c r="CF63" s="119">
        <v>3.8045166413933948</v>
      </c>
      <c r="CG63" s="119">
        <v>4.2766455363208875</v>
      </c>
      <c r="CH63" s="119">
        <v>3.5463083807385156</v>
      </c>
      <c r="CI63" s="119">
        <v>4.8016398737528583</v>
      </c>
      <c r="CJ63" s="119">
        <v>4.2708735571829735</v>
      </c>
      <c r="CK63" s="119">
        <v>4.320371674074404</v>
      </c>
      <c r="CL63" s="119">
        <v>3.9861582269152365</v>
      </c>
      <c r="CM63" s="119">
        <v>3.4779955028627252</v>
      </c>
      <c r="CN63" s="119">
        <v>4.2781079446640256</v>
      </c>
      <c r="CO63" s="119">
        <v>3.8655031024568198</v>
      </c>
      <c r="CP63" s="119">
        <v>4.1722419181759056</v>
      </c>
      <c r="CQ63" s="119">
        <v>4.2026559714688352</v>
      </c>
      <c r="CR63" s="119">
        <v>4.0903973888040115</v>
      </c>
      <c r="CS63" s="119">
        <v>4.8699491750980828</v>
      </c>
      <c r="CT63" s="119">
        <v>4.2488178245198345</v>
      </c>
      <c r="CU63" s="119">
        <v>3.4021883583456876</v>
      </c>
      <c r="CV63" s="119">
        <v>4.6060571005776589</v>
      </c>
      <c r="CW63" s="119">
        <v>3.7410715732115687</v>
      </c>
      <c r="CY63">
        <f t="shared" ref="CY63" ca="1" si="36">NORMINV(RAND(), $J13, $P13)</f>
        <v>3.7018556677452596</v>
      </c>
    </row>
    <row r="64" spans="1:103">
      <c r="B64" s="119">
        <v>7.6933699669251734</v>
      </c>
      <c r="C64" s="119">
        <v>8.1975655850999836</v>
      </c>
      <c r="D64" s="119">
        <v>7.6295642724701498</v>
      </c>
      <c r="E64" s="119">
        <v>7.8753343232159478</v>
      </c>
      <c r="F64" s="119">
        <v>8.1740012645130697</v>
      </c>
      <c r="G64" s="119">
        <v>7.5319821048325668</v>
      </c>
      <c r="H64" s="119">
        <v>6.92773895084951</v>
      </c>
      <c r="I64" s="119">
        <v>7.7448091286873648</v>
      </c>
      <c r="J64" s="119">
        <v>7.5169367576926733</v>
      </c>
      <c r="K64" s="119">
        <v>7.7336643675996859</v>
      </c>
      <c r="L64" s="119">
        <v>8.0118235158697075</v>
      </c>
      <c r="M64" s="119">
        <v>8.2437765617027541</v>
      </c>
      <c r="N64" s="119">
        <v>7.9271982356061601</v>
      </c>
      <c r="O64" s="119">
        <v>8.0996899009878174</v>
      </c>
      <c r="P64" s="119">
        <v>8.4266280774334774</v>
      </c>
      <c r="Q64" s="119">
        <v>7.4061211483251546</v>
      </c>
      <c r="R64" s="119">
        <v>8.1785059270586054</v>
      </c>
      <c r="S64" s="119">
        <v>7.1268267079688208</v>
      </c>
      <c r="T64" s="119">
        <v>7.7309530565619582</v>
      </c>
      <c r="U64" s="119">
        <v>8.2120970736857224</v>
      </c>
      <c r="V64" s="119">
        <v>6.9058087747479151</v>
      </c>
      <c r="W64" s="119">
        <v>8.3740418907671366</v>
      </c>
      <c r="X64" s="119">
        <v>8.1185734799274112</v>
      </c>
      <c r="Y64" s="119">
        <v>8.1939268136823706</v>
      </c>
      <c r="Z64" s="119">
        <v>7.2218024994089483</v>
      </c>
      <c r="AA64" s="119">
        <v>7.995829409592857</v>
      </c>
      <c r="AB64" s="119">
        <v>7.9609445805883459</v>
      </c>
      <c r="AC64" s="119">
        <v>7.2761159024245163</v>
      </c>
      <c r="AD64" s="119">
        <v>8.5858813685918669</v>
      </c>
      <c r="AE64" s="119">
        <v>8.4255689622955163</v>
      </c>
      <c r="AF64" s="119">
        <v>8.0915010404444203</v>
      </c>
      <c r="AG64" s="119">
        <v>7.7179830711247259</v>
      </c>
      <c r="AH64" s="119">
        <v>7.7467618407674879</v>
      </c>
      <c r="AI64" s="119">
        <v>7.486776732642916</v>
      </c>
      <c r="AJ64" s="119">
        <v>7.1426740333577916</v>
      </c>
      <c r="AK64" s="119">
        <v>7.9426477901225478</v>
      </c>
      <c r="AL64" s="119">
        <v>7.7449496917673777</v>
      </c>
      <c r="AM64" s="119">
        <v>6.8782405623772176</v>
      </c>
      <c r="AN64" s="119">
        <v>7.8202045382487215</v>
      </c>
      <c r="AO64" s="119">
        <v>7.5412848816748594</v>
      </c>
      <c r="AP64" s="119">
        <v>7.3608127438963704</v>
      </c>
      <c r="AQ64" s="119">
        <v>7.408625365321023</v>
      </c>
      <c r="AR64" s="119">
        <v>8.6474007847401051</v>
      </c>
      <c r="AS64" s="119">
        <v>7.8095268103445266</v>
      </c>
      <c r="AT64" s="119">
        <v>7.7706610202562674</v>
      </c>
      <c r="AU64" s="119">
        <v>7.8946540129312819</v>
      </c>
      <c r="AV64" s="119">
        <v>8.287526678790373</v>
      </c>
      <c r="AW64" s="119">
        <v>7.7654002795413479</v>
      </c>
      <c r="AX64" s="119">
        <v>7.5192376435713291</v>
      </c>
      <c r="AY64" s="119">
        <v>8.2604328123616124</v>
      </c>
      <c r="AZ64" s="119">
        <v>7.7679207597282671</v>
      </c>
      <c r="BA64" s="119">
        <v>7.6942195275738277</v>
      </c>
      <c r="BB64" s="119">
        <v>8.4627434995534365</v>
      </c>
      <c r="BC64" s="119">
        <v>7.9635622232552592</v>
      </c>
      <c r="BD64" s="119">
        <v>7.2333637641411244</v>
      </c>
      <c r="BE64" s="119">
        <v>7.9903934529969263</v>
      </c>
      <c r="BF64" s="119">
        <v>8.3364618514403208</v>
      </c>
      <c r="BG64" s="119">
        <v>7.8516801568822254</v>
      </c>
      <c r="BH64" s="119">
        <v>9.0694203195146041</v>
      </c>
      <c r="BI64" s="119">
        <v>8.7533818235259524</v>
      </c>
      <c r="BJ64" s="119">
        <v>8.2353411029628667</v>
      </c>
      <c r="BK64" s="119">
        <v>8.8956444660088394</v>
      </c>
      <c r="BL64" s="119">
        <v>8.0696122560542634</v>
      </c>
      <c r="BM64" s="119">
        <v>7.5048762452758258</v>
      </c>
      <c r="BN64" s="119">
        <v>7.7692525960970276</v>
      </c>
      <c r="BO64" s="119">
        <v>8.4818292295212103</v>
      </c>
      <c r="BP64" s="119">
        <v>7.6863588230794866</v>
      </c>
      <c r="BQ64" s="119">
        <v>8.2689479065095775</v>
      </c>
      <c r="BR64" s="119">
        <v>7.78267844547615</v>
      </c>
      <c r="BS64" s="119">
        <v>7.4965429697867325</v>
      </c>
      <c r="BT64" s="119">
        <v>8.3119495019802159</v>
      </c>
      <c r="BU64" s="119">
        <v>8.8663623634730246</v>
      </c>
      <c r="BV64" s="119">
        <v>7.8759480775387578</v>
      </c>
      <c r="BW64" s="119">
        <v>8.377692362257525</v>
      </c>
      <c r="BX64" s="119">
        <v>8.2294940411262374</v>
      </c>
      <c r="BY64" s="119">
        <v>6.9909516276351908</v>
      </c>
      <c r="BZ64" s="119">
        <v>7.6721464965075787</v>
      </c>
      <c r="CA64" s="119">
        <v>9.4217618535818008</v>
      </c>
      <c r="CB64" s="119">
        <v>8.4775833151676458</v>
      </c>
      <c r="CC64" s="119">
        <v>7.8838145045931292</v>
      </c>
      <c r="CD64" s="119">
        <v>8.2744041723334174</v>
      </c>
      <c r="CE64" s="119">
        <v>8.6046709606200462</v>
      </c>
      <c r="CF64" s="119">
        <v>7.13724908187569</v>
      </c>
      <c r="CG64" s="119">
        <v>7.6540082258503892</v>
      </c>
      <c r="CH64" s="119">
        <v>9.248060735374569</v>
      </c>
      <c r="CI64" s="119">
        <v>8.4212185337087782</v>
      </c>
      <c r="CJ64" s="119">
        <v>7.8243446898886413</v>
      </c>
      <c r="CK64" s="119">
        <v>7.5432124397357825</v>
      </c>
      <c r="CL64" s="119">
        <v>8.184255294922048</v>
      </c>
      <c r="CM64" s="119">
        <v>7.6801092496441168</v>
      </c>
      <c r="CN64" s="119">
        <v>8.0526285632182955</v>
      </c>
      <c r="CO64" s="119">
        <v>7.6763597677814461</v>
      </c>
      <c r="CP64" s="119">
        <v>7.8413414201381055</v>
      </c>
      <c r="CQ64" s="119">
        <v>8.8004032779493091</v>
      </c>
      <c r="CR64" s="119">
        <v>7.8555325280843622</v>
      </c>
      <c r="CS64" s="119">
        <v>7.7079450413728212</v>
      </c>
      <c r="CT64" s="119">
        <v>8.1846054723684087</v>
      </c>
      <c r="CU64" s="119">
        <v>7.9468076037975326</v>
      </c>
      <c r="CV64" s="119">
        <v>8.7374399113527144</v>
      </c>
      <c r="CW64" s="119">
        <v>8.7668167863988415</v>
      </c>
      <c r="CY64">
        <f t="shared" ref="CY64" ca="1" si="37">NORMINV(RAND(), $J14, $P14)</f>
        <v>8.2191654261982752</v>
      </c>
    </row>
    <row r="65" spans="1:103">
      <c r="B65" s="119">
        <v>1.4538815474291455</v>
      </c>
      <c r="C65" s="119">
        <v>3.7077016845900301</v>
      </c>
      <c r="D65" s="119">
        <v>4.3162397241746726</v>
      </c>
      <c r="E65" s="119">
        <v>3.2880893688226935</v>
      </c>
      <c r="F65" s="119">
        <v>2.0938970488036204</v>
      </c>
      <c r="G65" s="119">
        <v>3.5886573539576632</v>
      </c>
      <c r="H65" s="119">
        <v>4.0068482597664854</v>
      </c>
      <c r="I65" s="119">
        <v>3.340081484539791</v>
      </c>
      <c r="J65" s="119">
        <v>3.7444685175926598</v>
      </c>
      <c r="K65" s="119">
        <v>2.3127397579218725</v>
      </c>
      <c r="L65" s="119">
        <v>2.7420406894797171</v>
      </c>
      <c r="M65" s="119">
        <v>3.5294088216950184</v>
      </c>
      <c r="N65" s="119">
        <v>2.7711816175742219</v>
      </c>
      <c r="O65" s="119">
        <v>3.0319690931221017</v>
      </c>
      <c r="P65" s="119">
        <v>2.2331359538386311</v>
      </c>
      <c r="Q65" s="119">
        <v>2.4871741790513098</v>
      </c>
      <c r="R65" s="119">
        <v>2.9922514459079754</v>
      </c>
      <c r="S65" s="119">
        <v>3.1620749318912855</v>
      </c>
      <c r="T65" s="119">
        <v>2.2682837644482685</v>
      </c>
      <c r="U65" s="119">
        <v>1.4296769731555148</v>
      </c>
      <c r="V65" s="119">
        <v>2.4892157982918017</v>
      </c>
      <c r="W65" s="119">
        <v>2.8543861845801608</v>
      </c>
      <c r="X65" s="119">
        <v>2.2703042273875624</v>
      </c>
      <c r="Y65" s="119">
        <v>2.7917723157801939</v>
      </c>
      <c r="Z65" s="119">
        <v>3.9693895525919021</v>
      </c>
      <c r="AA65" s="119">
        <v>2.8084755522066347</v>
      </c>
      <c r="AB65" s="119">
        <v>3.1239453711344258</v>
      </c>
      <c r="AC65" s="119">
        <v>2.6064483484113947</v>
      </c>
      <c r="AD65" s="119">
        <v>3.1653787027427263</v>
      </c>
      <c r="AE65" s="119">
        <v>3.1250392908738269</v>
      </c>
      <c r="AF65" s="119">
        <v>2.5835263333969891</v>
      </c>
      <c r="AG65" s="119">
        <v>1.5186928187720818</v>
      </c>
      <c r="AH65" s="119">
        <v>2.244603083937617</v>
      </c>
      <c r="AI65" s="119">
        <v>3.3123431063668241</v>
      </c>
      <c r="AJ65" s="119">
        <v>3.0137052956269601</v>
      </c>
      <c r="AK65" s="119">
        <v>4.3019295131951916</v>
      </c>
      <c r="AL65" s="119">
        <v>3.0046101055216625</v>
      </c>
      <c r="AM65" s="119">
        <v>2.7171354415054227</v>
      </c>
      <c r="AN65" s="119">
        <v>3.6509582007911745</v>
      </c>
      <c r="AO65" s="119">
        <v>4.3236210801704225</v>
      </c>
      <c r="AP65" s="119">
        <v>3.3282820906018631</v>
      </c>
      <c r="AQ65" s="119">
        <v>3.4045177487499911</v>
      </c>
      <c r="AR65" s="119">
        <v>2.1847977377504431</v>
      </c>
      <c r="AS65" s="119">
        <v>2.0445680214818887</v>
      </c>
      <c r="AT65" s="119">
        <v>2.6353631861343643</v>
      </c>
      <c r="AU65" s="119">
        <v>3.8287324794245166</v>
      </c>
      <c r="AV65" s="119">
        <v>3.1767380522077535</v>
      </c>
      <c r="AW65" s="119">
        <v>3.7493705747995847</v>
      </c>
      <c r="AX65" s="119">
        <v>2.5560903525456551</v>
      </c>
      <c r="AY65" s="119">
        <v>2.1457366502016688</v>
      </c>
      <c r="AZ65" s="119">
        <v>3.3717251097299759</v>
      </c>
      <c r="BA65" s="119">
        <v>3.3500986494881158</v>
      </c>
      <c r="BB65" s="119">
        <v>3.0861446913056776</v>
      </c>
      <c r="BC65" s="119">
        <v>3.0385005501371078</v>
      </c>
      <c r="BD65" s="119">
        <v>3.0862117194514598</v>
      </c>
      <c r="BE65" s="119">
        <v>2.9048743028209354</v>
      </c>
      <c r="BF65" s="119">
        <v>2.8336034017353451</v>
      </c>
      <c r="BG65" s="119">
        <v>3.6425611880770092</v>
      </c>
      <c r="BH65" s="119">
        <v>2.8939965710759714</v>
      </c>
      <c r="BI65" s="119">
        <v>2.7931115562352513</v>
      </c>
      <c r="BJ65" s="119">
        <v>3.2527105767735187</v>
      </c>
      <c r="BK65" s="119">
        <v>3.3067430223646994</v>
      </c>
      <c r="BL65" s="119">
        <v>2.7151274604021283</v>
      </c>
      <c r="BM65" s="119">
        <v>2.331725616558157</v>
      </c>
      <c r="BN65" s="119">
        <v>3.6207205266646336</v>
      </c>
      <c r="BO65" s="119">
        <v>1.6526081076591583</v>
      </c>
      <c r="BP65" s="119">
        <v>3.0455925249680589</v>
      </c>
      <c r="BQ65" s="119">
        <v>3.630367690953531</v>
      </c>
      <c r="BR65" s="119">
        <v>3.8811013357476156</v>
      </c>
      <c r="BS65" s="119">
        <v>2.8743318459311555</v>
      </c>
      <c r="BT65" s="119">
        <v>3.8449262988559125</v>
      </c>
      <c r="BU65" s="119">
        <v>3.8548167651212815</v>
      </c>
      <c r="BV65" s="119">
        <v>2.6612315959691646</v>
      </c>
      <c r="BW65" s="119">
        <v>2.6062473041029657</v>
      </c>
      <c r="BX65" s="119">
        <v>1.6389400984358786</v>
      </c>
      <c r="BY65" s="119">
        <v>3.0180312129020579</v>
      </c>
      <c r="BZ65" s="119">
        <v>3.4903581058247983</v>
      </c>
      <c r="CA65" s="119">
        <v>3.4821612026109792</v>
      </c>
      <c r="CB65" s="119">
        <v>2.2113293436409025</v>
      </c>
      <c r="CC65" s="119">
        <v>3.0821692378185301</v>
      </c>
      <c r="CD65" s="119">
        <v>3.084944415238172</v>
      </c>
      <c r="CE65" s="119">
        <v>1.6333696486559428</v>
      </c>
      <c r="CF65" s="119">
        <v>2.0087702980383502</v>
      </c>
      <c r="CG65" s="119">
        <v>3.0826625911290422</v>
      </c>
      <c r="CH65" s="119">
        <v>3.3515466607082867</v>
      </c>
      <c r="CI65" s="119">
        <v>1.9503139592904373</v>
      </c>
      <c r="CJ65" s="119">
        <v>2.4694236265267167</v>
      </c>
      <c r="CK65" s="119">
        <v>2.9173732236133136</v>
      </c>
      <c r="CL65" s="119">
        <v>3.3649882154238195</v>
      </c>
      <c r="CM65" s="119">
        <v>2.571132399015799</v>
      </c>
      <c r="CN65" s="119">
        <v>2.569261233044867</v>
      </c>
      <c r="CO65" s="119">
        <v>3.1942448059340149</v>
      </c>
      <c r="CP65" s="119">
        <v>2.4671299314257533</v>
      </c>
      <c r="CQ65" s="119">
        <v>3.5445610502142952</v>
      </c>
      <c r="CR65" s="119">
        <v>2.512196329958519</v>
      </c>
      <c r="CS65" s="119">
        <v>2.4371779490617458</v>
      </c>
      <c r="CT65" s="119">
        <v>2.9443615739913387</v>
      </c>
      <c r="CU65" s="119">
        <v>2.794389426630195</v>
      </c>
      <c r="CV65" s="119">
        <v>2.8846824490551199</v>
      </c>
      <c r="CW65" s="119">
        <v>3.173529100973818</v>
      </c>
      <c r="CY65">
        <f t="shared" ref="CY65" ca="1" si="38">NORMINV(RAND(), $J15, $P15)</f>
        <v>2.7412684189377914</v>
      </c>
    </row>
    <row r="66" spans="1:103">
      <c r="B66" s="119">
        <v>2.0830702985772729</v>
      </c>
      <c r="C66" s="119">
        <v>2.9488559596002197</v>
      </c>
      <c r="D66" s="119">
        <v>2.4152259722117022</v>
      </c>
      <c r="E66" s="119">
        <v>3.6103834511047195</v>
      </c>
      <c r="F66" s="119">
        <v>3.1456967949699286</v>
      </c>
      <c r="G66" s="119">
        <v>2.8452333163360075</v>
      </c>
      <c r="H66" s="119">
        <v>2.9444385711805121</v>
      </c>
      <c r="I66" s="119">
        <v>1.8904316463991855</v>
      </c>
      <c r="J66" s="119">
        <v>3.790176620998376</v>
      </c>
      <c r="K66" s="119">
        <v>2.1143827451547077</v>
      </c>
      <c r="L66" s="119">
        <v>2.6350804446430294</v>
      </c>
      <c r="M66" s="119">
        <v>3.3743607931028818</v>
      </c>
      <c r="N66" s="119">
        <v>4.3278324609768637</v>
      </c>
      <c r="O66" s="119">
        <v>2.1898888008645945</v>
      </c>
      <c r="P66" s="119">
        <v>3.509107362922673</v>
      </c>
      <c r="Q66" s="119">
        <v>0.81203294618909627</v>
      </c>
      <c r="R66" s="119">
        <v>3.7156583500041585</v>
      </c>
      <c r="S66" s="119">
        <v>2.2894610580724559</v>
      </c>
      <c r="T66" s="119">
        <v>3.8380076280404749</v>
      </c>
      <c r="U66" s="119">
        <v>2.3735906731055199</v>
      </c>
      <c r="V66" s="119">
        <v>3.2016005572196584</v>
      </c>
      <c r="W66" s="119">
        <v>2.5144957620026993</v>
      </c>
      <c r="X66" s="119">
        <v>4.1692805220963027</v>
      </c>
      <c r="Y66" s="119">
        <v>3.6907649230742914</v>
      </c>
      <c r="Z66" s="119">
        <v>3.0522351419502134</v>
      </c>
      <c r="AA66" s="119">
        <v>1.4497028241475913</v>
      </c>
      <c r="AB66" s="119">
        <v>4.4102688153357361</v>
      </c>
      <c r="AC66" s="119">
        <v>1.4681808497586828</v>
      </c>
      <c r="AD66" s="119">
        <v>3.5485325088429742</v>
      </c>
      <c r="AE66" s="119">
        <v>3.2195866665271278</v>
      </c>
      <c r="AF66" s="119">
        <v>1.8218646780146834</v>
      </c>
      <c r="AG66" s="119">
        <v>2.3702211467619114</v>
      </c>
      <c r="AH66" s="119">
        <v>3.2286600938182657</v>
      </c>
      <c r="AI66" s="119">
        <v>3.5658800611476016</v>
      </c>
      <c r="AJ66" s="119">
        <v>3.8440831536465918</v>
      </c>
      <c r="AK66" s="119">
        <v>4.6712868898601041</v>
      </c>
      <c r="AL66" s="119">
        <v>2.6180917594350208</v>
      </c>
      <c r="AM66" s="119">
        <v>3.4072018569246385</v>
      </c>
      <c r="AN66" s="119">
        <v>2.3241426339329152</v>
      </c>
      <c r="AO66" s="119">
        <v>3.3469437553633372</v>
      </c>
      <c r="AP66" s="119">
        <v>4.0177780362506166</v>
      </c>
      <c r="AQ66" s="119">
        <v>2.3839751708184851</v>
      </c>
      <c r="AR66" s="119">
        <v>4.2692918645296203</v>
      </c>
      <c r="AS66" s="119">
        <v>3.1510313266792975</v>
      </c>
      <c r="AT66" s="119">
        <v>3.1866199914182642</v>
      </c>
      <c r="AU66" s="119">
        <v>2.4927998329146064</v>
      </c>
      <c r="AV66" s="119">
        <v>3.3535213142800773</v>
      </c>
      <c r="AW66" s="119">
        <v>3.4618439693941876</v>
      </c>
      <c r="AX66" s="119">
        <v>3.6941779022940686</v>
      </c>
      <c r="AY66" s="119">
        <v>2.2245490173947644</v>
      </c>
      <c r="AZ66" s="119">
        <v>2.9478767553751122</v>
      </c>
      <c r="BA66" s="119">
        <v>3.8364969753302072</v>
      </c>
      <c r="BB66" s="119">
        <v>1.5347589424317634</v>
      </c>
      <c r="BC66" s="119">
        <v>3.3597289846294967</v>
      </c>
      <c r="BD66" s="119">
        <v>1.8660299325805847</v>
      </c>
      <c r="BE66" s="119">
        <v>4.1321544287675316</v>
      </c>
      <c r="BF66" s="119">
        <v>3.7095299652229858</v>
      </c>
      <c r="BG66" s="119">
        <v>2.1610799168396388</v>
      </c>
      <c r="BH66" s="119">
        <v>1.2161891691908628</v>
      </c>
      <c r="BI66" s="119">
        <v>3.1653977010624654</v>
      </c>
      <c r="BJ66" s="119">
        <v>2.1473033668579231</v>
      </c>
      <c r="BK66" s="119">
        <v>4.3687066456384169</v>
      </c>
      <c r="BL66" s="119">
        <v>4.2009946870614145</v>
      </c>
      <c r="BM66" s="119">
        <v>2.575153578088317</v>
      </c>
      <c r="BN66" s="119">
        <v>2.8714987869176301</v>
      </c>
      <c r="BO66" s="119">
        <v>3.7699880950170721</v>
      </c>
      <c r="BP66" s="119">
        <v>3.6611063159546884</v>
      </c>
      <c r="BQ66" s="119">
        <v>2.3754624902426134</v>
      </c>
      <c r="BR66" s="119">
        <v>3.4726222531859858</v>
      </c>
      <c r="BS66" s="119">
        <v>3.6942979396026523</v>
      </c>
      <c r="BT66" s="119">
        <v>2.8625952825451058</v>
      </c>
      <c r="BU66" s="119">
        <v>3.9067214060382338</v>
      </c>
      <c r="BV66" s="119">
        <v>2.560565623638241</v>
      </c>
      <c r="BW66" s="119">
        <v>1.1105174211902484</v>
      </c>
      <c r="BX66" s="119">
        <v>3.4547060352485577</v>
      </c>
      <c r="BY66" s="119">
        <v>1.9745883659928238</v>
      </c>
      <c r="BZ66" s="119">
        <v>3.3321740130040074</v>
      </c>
      <c r="CA66" s="119">
        <v>2.1666823266595627</v>
      </c>
      <c r="CB66" s="119">
        <v>3.0731036318408873</v>
      </c>
      <c r="CC66" s="119">
        <v>2.3113307717292737</v>
      </c>
      <c r="CD66" s="119">
        <v>3.4570218682654841</v>
      </c>
      <c r="CE66" s="119">
        <v>3.8429388729866654</v>
      </c>
      <c r="CF66" s="119">
        <v>4.1662455343907023</v>
      </c>
      <c r="CG66" s="119">
        <v>1.6333208078456634</v>
      </c>
      <c r="CH66" s="119">
        <v>4.048527231558146</v>
      </c>
      <c r="CI66" s="119">
        <v>3.2829077165848561</v>
      </c>
      <c r="CJ66" s="119">
        <v>3.07989341618413</v>
      </c>
      <c r="CK66" s="119">
        <v>2.9637618865185646</v>
      </c>
      <c r="CL66" s="119">
        <v>2.6278820976958288</v>
      </c>
      <c r="CM66" s="119">
        <v>3.4217951011228536</v>
      </c>
      <c r="CN66" s="119">
        <v>4.0567739547657062</v>
      </c>
      <c r="CO66" s="119">
        <v>3.4981512663777372</v>
      </c>
      <c r="CP66" s="119">
        <v>2.5089498457138752</v>
      </c>
      <c r="CQ66" s="119">
        <v>1.0753736733207468</v>
      </c>
      <c r="CR66" s="119">
        <v>3.3045015484777216</v>
      </c>
      <c r="CS66" s="119">
        <v>3.8125060927579018</v>
      </c>
      <c r="CT66" s="119">
        <v>2.4893947409614463</v>
      </c>
      <c r="CU66" s="119">
        <v>3.2819382932562311</v>
      </c>
      <c r="CV66" s="119">
        <v>3.3743938347653764</v>
      </c>
      <c r="CW66" s="119">
        <v>4.1911219659667873</v>
      </c>
      <c r="CY66">
        <f t="shared" ref="CY66" ca="1" si="39">NORMINV(RAND(), $J16, $P16)</f>
        <v>3.1689602584632377</v>
      </c>
    </row>
    <row r="67" spans="1:103">
      <c r="A67" t="s">
        <v>69</v>
      </c>
      <c r="B67" s="119">
        <v>3.4628541466916065</v>
      </c>
      <c r="C67" s="119">
        <v>1.4674694077530486</v>
      </c>
      <c r="D67" s="119">
        <v>3.1166415032446357</v>
      </c>
      <c r="E67" s="119">
        <v>2.7956788541722211</v>
      </c>
      <c r="F67" s="119">
        <v>3.236578438568777</v>
      </c>
      <c r="G67" s="119">
        <v>4.0370764308336682</v>
      </c>
      <c r="H67" s="119">
        <v>3.7276143597242966</v>
      </c>
      <c r="I67" s="119">
        <v>2.5813895259616442</v>
      </c>
      <c r="J67" s="119">
        <v>3.5605305785715489</v>
      </c>
      <c r="K67" s="119">
        <v>3.0256860685939637</v>
      </c>
      <c r="L67" s="119">
        <v>2.8584561430382349</v>
      </c>
      <c r="M67" s="119">
        <v>3.3252745877019385</v>
      </c>
      <c r="N67" s="119">
        <v>2.6768608774044234</v>
      </c>
      <c r="O67" s="119">
        <v>1.5137318520470928</v>
      </c>
      <c r="P67" s="119">
        <v>2.8241982508774344</v>
      </c>
      <c r="Q67" s="119">
        <v>3.9975405502892869</v>
      </c>
      <c r="R67" s="119">
        <v>2.8852634368185006</v>
      </c>
      <c r="S67" s="119">
        <v>3.3919629336350203</v>
      </c>
      <c r="T67" s="119">
        <v>2.3742389896925058</v>
      </c>
      <c r="U67" s="119">
        <v>2.1412428372512284</v>
      </c>
      <c r="V67" s="119">
        <v>3.0142891751421841</v>
      </c>
      <c r="W67" s="119">
        <v>0.970745096742331</v>
      </c>
      <c r="X67" s="119">
        <v>2.374078187214935</v>
      </c>
      <c r="Y67" s="119">
        <v>4.8974531082483121</v>
      </c>
      <c r="Z67" s="119">
        <v>3.1624729227585933</v>
      </c>
      <c r="AA67" s="119">
        <v>2.1241795690142249</v>
      </c>
      <c r="AB67" s="119">
        <v>3.0585598079388538</v>
      </c>
      <c r="AC67" s="119">
        <v>4.3714468488419973</v>
      </c>
      <c r="AD67" s="119">
        <v>2.9033592861405415</v>
      </c>
      <c r="AE67" s="119">
        <v>4.0672558541129584</v>
      </c>
      <c r="AF67" s="119">
        <v>3.2889821567651882</v>
      </c>
      <c r="AG67" s="119">
        <v>2.6062773800350274</v>
      </c>
      <c r="AH67" s="119">
        <v>1.5517603024080284</v>
      </c>
      <c r="AI67" s="119">
        <v>3.7691254212892629</v>
      </c>
      <c r="AJ67" s="119">
        <v>2.4071181280150626</v>
      </c>
      <c r="AK67" s="119">
        <v>3.2146676802806624</v>
      </c>
      <c r="AL67" s="119">
        <v>2.291801252532859</v>
      </c>
      <c r="AM67" s="119">
        <v>3.3217514494427665</v>
      </c>
      <c r="AN67" s="119">
        <v>1.6083833485389476</v>
      </c>
      <c r="AO67" s="119">
        <v>1.5964168442378237</v>
      </c>
      <c r="AP67" s="119">
        <v>2.425304909441913</v>
      </c>
      <c r="AQ67" s="119">
        <v>1.4428579929201977</v>
      </c>
      <c r="AR67" s="119">
        <v>2.4092679660482421</v>
      </c>
      <c r="AS67" s="119">
        <v>4.6801947435297624</v>
      </c>
      <c r="AT67" s="119">
        <v>3.2243041129571104</v>
      </c>
      <c r="AU67" s="119">
        <v>3.0571628366513677</v>
      </c>
      <c r="AV67" s="119">
        <v>3.4711025640483197</v>
      </c>
      <c r="AW67" s="119">
        <v>3.5182822615482969</v>
      </c>
      <c r="AX67" s="119">
        <v>3.2587603225836816</v>
      </c>
      <c r="AY67" s="119">
        <v>3.948357560249427</v>
      </c>
      <c r="AZ67" s="119">
        <v>2.6199562430791867</v>
      </c>
      <c r="BA67" s="119">
        <v>3.119653839795046</v>
      </c>
      <c r="BB67" s="119">
        <v>1.9824179798750075</v>
      </c>
      <c r="BC67" s="119">
        <v>2.7310815104264643</v>
      </c>
      <c r="BD67" s="119">
        <v>2.0602582317426648</v>
      </c>
      <c r="BE67" s="119">
        <v>3.7124600365561271</v>
      </c>
      <c r="BF67" s="119">
        <v>3.5898230962305635</v>
      </c>
      <c r="BG67" s="119">
        <v>2.9376469212353666</v>
      </c>
      <c r="BH67" s="119">
        <v>2.3940158276829075</v>
      </c>
      <c r="BI67" s="119">
        <v>3.3284159391796058</v>
      </c>
      <c r="BJ67" s="119">
        <v>2.7068155152521478</v>
      </c>
      <c r="BK67" s="119">
        <v>2.9355296040833485</v>
      </c>
      <c r="BL67" s="119">
        <v>2.6373261381976323</v>
      </c>
      <c r="BM67" s="119">
        <v>1.1679409987617977</v>
      </c>
      <c r="BN67" s="119">
        <v>1.9743816018941478</v>
      </c>
      <c r="BO67" s="119">
        <v>5.9682232900849925</v>
      </c>
      <c r="BP67" s="119">
        <v>3.5722592335067151</v>
      </c>
      <c r="BQ67" s="119">
        <v>3.0500508376646964</v>
      </c>
      <c r="BR67" s="119">
        <v>2.8348607234657424</v>
      </c>
      <c r="BS67" s="119">
        <v>2.7296659943638679</v>
      </c>
      <c r="BT67" s="119">
        <v>4.2017579366362519</v>
      </c>
      <c r="BU67" s="119">
        <v>3.7181268502722422</v>
      </c>
      <c r="BV67" s="119">
        <v>4.58823629153121</v>
      </c>
      <c r="BW67" s="119">
        <v>2.7104541809742271</v>
      </c>
      <c r="BX67" s="119">
        <v>4.4536156524916306</v>
      </c>
      <c r="BY67" s="119">
        <v>3.4965916480958628</v>
      </c>
      <c r="BZ67" s="119">
        <v>3.579761695841615</v>
      </c>
      <c r="CA67" s="119">
        <v>3.9851680085686261</v>
      </c>
      <c r="CB67" s="119">
        <v>2.8352295320924275</v>
      </c>
      <c r="CC67" s="119">
        <v>1.9863392607713404</v>
      </c>
      <c r="CD67" s="119">
        <v>2.5385909699352256</v>
      </c>
      <c r="CE67" s="119">
        <v>4.3461879434459352</v>
      </c>
      <c r="CF67" s="119">
        <v>2.4718674758049914</v>
      </c>
      <c r="CG67" s="119">
        <v>3.4160402802656789</v>
      </c>
      <c r="CH67" s="119">
        <v>2.2237989128844502</v>
      </c>
      <c r="CI67" s="119">
        <v>1.9801512424089687</v>
      </c>
      <c r="CJ67" s="119">
        <v>2.9026462359554284</v>
      </c>
      <c r="CK67" s="119">
        <v>3.3083324943230781</v>
      </c>
      <c r="CL67" s="119">
        <v>4.200973153550291</v>
      </c>
      <c r="CM67" s="119">
        <v>3.063492001171674</v>
      </c>
      <c r="CN67" s="119">
        <v>1.9039109071507818</v>
      </c>
      <c r="CO67" s="119">
        <v>3.8761421502610025</v>
      </c>
      <c r="CP67" s="119">
        <v>3.6727624968783967</v>
      </c>
      <c r="CQ67" s="119">
        <v>3.4487138467218648</v>
      </c>
      <c r="CR67" s="119">
        <v>3.8484602352815376</v>
      </c>
      <c r="CS67" s="119">
        <v>4.573647738920986</v>
      </c>
      <c r="CT67" s="119">
        <v>2.7537980965185929</v>
      </c>
      <c r="CU67" s="119">
        <v>3.8680121206726388</v>
      </c>
      <c r="CV67" s="119">
        <v>3.2071927578086399</v>
      </c>
      <c r="CW67" s="119">
        <v>3.2779548066533031</v>
      </c>
      <c r="CY67">
        <f ca="1">NORMINV(RAND(), $K6, $Q6)</f>
        <v>2.9098627932298227</v>
      </c>
    </row>
    <row r="68" spans="1:103">
      <c r="B68" s="119">
        <v>9.0496572154546873E-2</v>
      </c>
      <c r="C68" s="119">
        <v>1.1791711573334149</v>
      </c>
      <c r="D68" s="119">
        <v>-0.67274851803524705</v>
      </c>
      <c r="E68" s="119">
        <v>0.41120863614273639</v>
      </c>
      <c r="F68" s="119">
        <v>1.6095552146090173</v>
      </c>
      <c r="G68" s="119">
        <v>-0.11625511800644084</v>
      </c>
      <c r="H68" s="119">
        <v>-1.5873164551491628</v>
      </c>
      <c r="I68" s="119">
        <v>-2.3726864730864827E-2</v>
      </c>
      <c r="J68" s="119">
        <v>2.2358640290709295</v>
      </c>
      <c r="K68" s="119">
        <v>2.633884882058231</v>
      </c>
      <c r="L68" s="119">
        <v>1.4407878984098612</v>
      </c>
      <c r="M68" s="119">
        <v>0.31540346687651644</v>
      </c>
      <c r="N68" s="119">
        <v>1.9338656452574572</v>
      </c>
      <c r="O68" s="119">
        <v>2.5396366005758688</v>
      </c>
      <c r="P68" s="119">
        <v>-0.17237730312312793</v>
      </c>
      <c r="Q68" s="119">
        <v>2.3030447639881313</v>
      </c>
      <c r="R68" s="119">
        <v>-0.87760110832875737</v>
      </c>
      <c r="S68" s="119">
        <v>1.9177081180123614</v>
      </c>
      <c r="T68" s="119">
        <v>1.8964603104704731</v>
      </c>
      <c r="U68" s="119">
        <v>2.3653568038187505</v>
      </c>
      <c r="V68" s="119">
        <v>2.3103522597160016</v>
      </c>
      <c r="W68" s="119">
        <v>2.0802012248648274</v>
      </c>
      <c r="X68" s="119">
        <v>0.27072408452654106</v>
      </c>
      <c r="Y68" s="119">
        <v>-1.2308603452478475</v>
      </c>
      <c r="Z68" s="119">
        <v>1.6567700256487969</v>
      </c>
      <c r="AA68" s="119">
        <v>-0.12703443293050842</v>
      </c>
      <c r="AB68" s="119">
        <v>1.3626416174005693</v>
      </c>
      <c r="AC68" s="119">
        <v>0.89126398558076436</v>
      </c>
      <c r="AD68" s="119">
        <v>1.9951386118515613</v>
      </c>
      <c r="AE68" s="119">
        <v>2.3688476198336867</v>
      </c>
      <c r="AF68" s="119">
        <v>6.1382021504237549E-2</v>
      </c>
      <c r="AG68" s="119">
        <v>5.2041416338049151E-2</v>
      </c>
      <c r="AH68" s="119">
        <v>3.2839440707474812</v>
      </c>
      <c r="AI68" s="119">
        <v>0.91465107138487622</v>
      </c>
      <c r="AJ68" s="119">
        <v>2.7353469159285124</v>
      </c>
      <c r="AK68" s="119">
        <v>-0.92668267546298755</v>
      </c>
      <c r="AL68" s="119">
        <v>3.5296385430603263</v>
      </c>
      <c r="AM68" s="119">
        <v>1.4524675026040763</v>
      </c>
      <c r="AN68" s="119">
        <v>0.48251629069075797</v>
      </c>
      <c r="AO68" s="119">
        <v>-0.51587548679202389</v>
      </c>
      <c r="AP68" s="119">
        <v>3.246114063573966</v>
      </c>
      <c r="AQ68" s="119">
        <v>3.6835788908149567</v>
      </c>
      <c r="AR68" s="119">
        <v>1.1883963860289215</v>
      </c>
      <c r="AS68" s="119">
        <v>-0.4630868279930147</v>
      </c>
      <c r="AT68" s="119">
        <v>1.8352720881889515</v>
      </c>
      <c r="AU68" s="119">
        <v>0.19756853321916912</v>
      </c>
      <c r="AV68" s="119">
        <v>-0.45882357514788374</v>
      </c>
      <c r="AW68" s="119">
        <v>2.7338643309846322</v>
      </c>
      <c r="AX68" s="119">
        <v>1.9262064868610826</v>
      </c>
      <c r="AY68" s="119">
        <v>1.2408826327103826</v>
      </c>
      <c r="AZ68" s="119">
        <v>2.0203716325266901</v>
      </c>
      <c r="BA68" s="119">
        <v>1.135054274660666</v>
      </c>
      <c r="BB68" s="119">
        <v>1.9915808981129559</v>
      </c>
      <c r="BC68" s="119">
        <v>0.59670166808521974</v>
      </c>
      <c r="BD68" s="119">
        <v>0.85047991266370659</v>
      </c>
      <c r="BE68" s="119">
        <v>0.76485329133634272</v>
      </c>
      <c r="BF68" s="119">
        <v>1.1305090131412106</v>
      </c>
      <c r="BG68" s="119">
        <v>3.7653448563886616</v>
      </c>
      <c r="BH68" s="119">
        <v>-1.1903811147073946</v>
      </c>
      <c r="BI68" s="119">
        <v>-0.66462174454035639</v>
      </c>
      <c r="BJ68" s="119">
        <v>0.88393041464969235</v>
      </c>
      <c r="BK68" s="119">
        <v>1.5798023177542087</v>
      </c>
      <c r="BL68" s="119">
        <v>2.8098895194247975</v>
      </c>
      <c r="BM68" s="119">
        <v>-1.6387208681713763</v>
      </c>
      <c r="BN68" s="119">
        <v>4.6214978299844889E-2</v>
      </c>
      <c r="BO68" s="119">
        <v>0.83291239885171442</v>
      </c>
      <c r="BP68" s="119">
        <v>1.8779138540851412</v>
      </c>
      <c r="BQ68" s="119">
        <v>0.88748917270297545</v>
      </c>
      <c r="BR68" s="119">
        <v>0.97020014329234117</v>
      </c>
      <c r="BS68" s="119">
        <v>2.3883485523760464</v>
      </c>
      <c r="BT68" s="119">
        <v>-1.4263621928039729</v>
      </c>
      <c r="BU68" s="119">
        <v>1.179629362266839</v>
      </c>
      <c r="BV68" s="119">
        <v>2.6097056546864303</v>
      </c>
      <c r="BW68" s="119">
        <v>2.3169794607392875</v>
      </c>
      <c r="BX68" s="119">
        <v>1.9681918624453454E-3</v>
      </c>
      <c r="BY68" s="119">
        <v>1.5906499170701893</v>
      </c>
      <c r="BZ68" s="119">
        <v>0.79206008330663291</v>
      </c>
      <c r="CA68" s="119">
        <v>-0.49049249089252056</v>
      </c>
      <c r="CB68" s="119">
        <v>0.58438067183490139</v>
      </c>
      <c r="CC68" s="119">
        <v>-1.212268586889734</v>
      </c>
      <c r="CD68" s="119">
        <v>1.6684963820353018</v>
      </c>
      <c r="CE68" s="119">
        <v>1.1542663926683645</v>
      </c>
      <c r="CF68" s="119">
        <v>0.70979582775521832</v>
      </c>
      <c r="CG68" s="119">
        <v>1.8347141295474316</v>
      </c>
      <c r="CH68" s="119">
        <v>2.0663172904385831</v>
      </c>
      <c r="CI68" s="119">
        <v>2.9637662825635109</v>
      </c>
      <c r="CJ68" s="119">
        <v>2.4271084290595337</v>
      </c>
      <c r="CK68" s="119">
        <v>1.9526819703384852</v>
      </c>
      <c r="CL68" s="119">
        <v>1.4362674680244205</v>
      </c>
      <c r="CM68" s="119">
        <v>1.9326973702146835</v>
      </c>
      <c r="CN68" s="119">
        <v>1.3071554337507274</v>
      </c>
      <c r="CO68" s="119">
        <v>1.7131629223581042</v>
      </c>
      <c r="CP68" s="119">
        <v>3.0924190010157711</v>
      </c>
      <c r="CQ68" s="119">
        <v>-3.1699917279490082</v>
      </c>
      <c r="CR68" s="119">
        <v>7.6346512614172801E-2</v>
      </c>
      <c r="CS68" s="119">
        <v>0.33659817211239096</v>
      </c>
      <c r="CT68" s="119">
        <v>1.7525480258612873</v>
      </c>
      <c r="CU68" s="119">
        <v>0.57029890698797969</v>
      </c>
      <c r="CV68" s="119">
        <v>2.1280286693721608</v>
      </c>
      <c r="CW68" s="119">
        <v>-1.6691404199574267E-2</v>
      </c>
      <c r="CY68">
        <f t="shared" ref="CY68" ca="1" si="40">NORMINV(RAND(), $K7, $Q7)</f>
        <v>1.6253595864292107</v>
      </c>
    </row>
    <row r="69" spans="1:103">
      <c r="B69" s="119">
        <v>5.2612419034868543</v>
      </c>
      <c r="C69" s="119">
        <v>4.3407180422427452</v>
      </c>
      <c r="D69" s="119">
        <v>1.4162778130920748</v>
      </c>
      <c r="E69" s="119">
        <v>3.1933328182581198</v>
      </c>
      <c r="F69" s="119">
        <v>1.9586966059222881</v>
      </c>
      <c r="G69" s="119">
        <v>2.1166230011796543</v>
      </c>
      <c r="H69" s="119">
        <v>1.3535596795229508</v>
      </c>
      <c r="I69" s="119">
        <v>7.4027034766536346</v>
      </c>
      <c r="J69" s="119">
        <v>3.0272864092873442</v>
      </c>
      <c r="K69" s="119">
        <v>3.0364287769815022</v>
      </c>
      <c r="L69" s="119">
        <v>2.7660811177784081</v>
      </c>
      <c r="M69" s="119">
        <v>2.1758596895079076</v>
      </c>
      <c r="N69" s="119">
        <v>5.1195045323774959</v>
      </c>
      <c r="O69" s="119">
        <v>4.3028841348520723</v>
      </c>
      <c r="P69" s="119">
        <v>3.4830883450259704</v>
      </c>
      <c r="Q69" s="119">
        <v>2.6419207966756098</v>
      </c>
      <c r="R69" s="119">
        <v>4.7616712758033106</v>
      </c>
      <c r="S69" s="119">
        <v>3.1990988241110907</v>
      </c>
      <c r="T69" s="119">
        <v>0.56039873335359491</v>
      </c>
      <c r="U69" s="119">
        <v>-0.46863249117511474</v>
      </c>
      <c r="V69" s="119">
        <v>3.2779301024757554</v>
      </c>
      <c r="W69" s="119">
        <v>1.6933850626293674</v>
      </c>
      <c r="X69" s="119">
        <v>4.6464217286809077</v>
      </c>
      <c r="Y69" s="119">
        <v>3.6146005485099257</v>
      </c>
      <c r="Z69" s="119">
        <v>2.5139671430362509</v>
      </c>
      <c r="AA69" s="119">
        <v>5.0904966224880202</v>
      </c>
      <c r="AB69" s="119">
        <v>1.0211636488741589</v>
      </c>
      <c r="AC69" s="119">
        <v>3.1901151108598236</v>
      </c>
      <c r="AD69" s="119">
        <v>1.4706507916831306</v>
      </c>
      <c r="AE69" s="119">
        <v>3.6171450834611654</v>
      </c>
      <c r="AF69" s="119">
        <v>3.6267346666110516</v>
      </c>
      <c r="AG69" s="119">
        <v>3.5270976564115775</v>
      </c>
      <c r="AH69" s="119">
        <v>2.8674902324533309</v>
      </c>
      <c r="AI69" s="119">
        <v>1.4431333028456568</v>
      </c>
      <c r="AJ69" s="119">
        <v>3.7256570235276421</v>
      </c>
      <c r="AK69" s="119">
        <v>1.3831683188216595</v>
      </c>
      <c r="AL69" s="119">
        <v>3.0581385213894152</v>
      </c>
      <c r="AM69" s="119">
        <v>4.1031100658738318</v>
      </c>
      <c r="AN69" s="119">
        <v>3.2438728777679291</v>
      </c>
      <c r="AO69" s="119">
        <v>2.8194127921968133</v>
      </c>
      <c r="AP69" s="119">
        <v>4.0521048919273364</v>
      </c>
      <c r="AQ69" s="119">
        <v>1.5540106734292733</v>
      </c>
      <c r="AR69" s="119">
        <v>1.9083350846627325</v>
      </c>
      <c r="AS69" s="119">
        <v>3.7144718989041241</v>
      </c>
      <c r="AT69" s="119">
        <v>5.2026572319485833</v>
      </c>
      <c r="AU69" s="119">
        <v>0.94753973948556336</v>
      </c>
      <c r="AV69" s="119">
        <v>2.0371768735293543</v>
      </c>
      <c r="AW69" s="119">
        <v>1.9879884863312316</v>
      </c>
      <c r="AX69" s="119">
        <v>2.425572322456846</v>
      </c>
      <c r="AY69" s="119">
        <v>3.94665678241486</v>
      </c>
      <c r="AZ69" s="119">
        <v>2.6411194145646739</v>
      </c>
      <c r="BA69" s="119">
        <v>3.1991818338548907</v>
      </c>
      <c r="BB69" s="119">
        <v>1.0508126446866302</v>
      </c>
      <c r="BC69" s="119">
        <v>4.9633284863250005</v>
      </c>
      <c r="BD69" s="119">
        <v>1.6049719171126791</v>
      </c>
      <c r="BE69" s="119">
        <v>2.415848197122461</v>
      </c>
      <c r="BF69" s="119">
        <v>0.63381760313799518</v>
      </c>
      <c r="BG69" s="119">
        <v>2.7600494972749936</v>
      </c>
      <c r="BH69" s="119">
        <v>5.9123993309487615</v>
      </c>
      <c r="BI69" s="119">
        <v>1.9969781571905545</v>
      </c>
      <c r="BJ69" s="119">
        <v>1.8896392086270981</v>
      </c>
      <c r="BK69" s="119">
        <v>3.0732234327370511</v>
      </c>
      <c r="BL69" s="119">
        <v>2.1159707211745911</v>
      </c>
      <c r="BM69" s="119">
        <v>2.1195513884806836</v>
      </c>
      <c r="BN69" s="119">
        <v>3.0301954935176041</v>
      </c>
      <c r="BO69" s="119">
        <v>3.3276820434077132</v>
      </c>
      <c r="BP69" s="119">
        <v>3.0336822037515558</v>
      </c>
      <c r="BQ69" s="119">
        <v>1.9134433148623951</v>
      </c>
      <c r="BR69" s="119">
        <v>2.5977604276642117</v>
      </c>
      <c r="BS69" s="119">
        <v>4.1332395165902955</v>
      </c>
      <c r="BT69" s="119">
        <v>5.2141227905637084</v>
      </c>
      <c r="BU69" s="119">
        <v>4.7586775781598902</v>
      </c>
      <c r="BV69" s="119">
        <v>3.393703797217074</v>
      </c>
      <c r="BW69" s="119">
        <v>0.44785167374851653</v>
      </c>
      <c r="BX69" s="119">
        <v>3.7747701870748154</v>
      </c>
      <c r="BY69" s="119">
        <v>1.8648902457828782</v>
      </c>
      <c r="BZ69" s="119">
        <v>1.9615495018216735</v>
      </c>
      <c r="CA69" s="119">
        <v>2.6843293491379114</v>
      </c>
      <c r="CB69" s="119">
        <v>3.8272205124425902</v>
      </c>
      <c r="CC69" s="119">
        <v>2.6724706064954251E-2</v>
      </c>
      <c r="CD69" s="119">
        <v>4.3947510469337727</v>
      </c>
      <c r="CE69" s="119">
        <v>4.0544591674890693</v>
      </c>
      <c r="CF69" s="119">
        <v>3.2944082535006283</v>
      </c>
      <c r="CG69" s="119">
        <v>4.7538646712590547</v>
      </c>
      <c r="CH69" s="119">
        <v>0.70221982617675049</v>
      </c>
      <c r="CI69" s="119">
        <v>-0.91462571377622748</v>
      </c>
      <c r="CJ69" s="119">
        <v>1.4105606463184979</v>
      </c>
      <c r="CK69" s="119">
        <v>4.0921789873792713</v>
      </c>
      <c r="CL69" s="119">
        <v>2.9514449880695959</v>
      </c>
      <c r="CM69" s="119">
        <v>4.7568987201243589</v>
      </c>
      <c r="CN69" s="119">
        <v>6.6500322352283341</v>
      </c>
      <c r="CO69" s="119">
        <v>0.5450339509192621</v>
      </c>
      <c r="CP69" s="119">
        <v>2.0794251361139398</v>
      </c>
      <c r="CQ69" s="119">
        <v>1.1240356375016538</v>
      </c>
      <c r="CR69" s="119">
        <v>3.6231992998358673</v>
      </c>
      <c r="CS69" s="119">
        <v>0.56037794883923064</v>
      </c>
      <c r="CT69" s="119">
        <v>1.098949333956259</v>
      </c>
      <c r="CU69" s="119">
        <v>3.9789230982121766</v>
      </c>
      <c r="CV69" s="119">
        <v>2.3857661806169377</v>
      </c>
      <c r="CW69" s="119">
        <v>2.5882973890074492</v>
      </c>
      <c r="CY69">
        <f t="shared" ref="CY69" ca="1" si="41">NORMINV(RAND(), $K8, $Q8)</f>
        <v>1.9528580934355535</v>
      </c>
    </row>
    <row r="70" spans="1:103">
      <c r="B70" s="119">
        <v>4.2169526480081183</v>
      </c>
      <c r="C70" s="119">
        <v>4.7998706030554619</v>
      </c>
      <c r="D70" s="119">
        <v>3.8435534434216323</v>
      </c>
      <c r="E70" s="119">
        <v>4.2483566830524087</v>
      </c>
      <c r="F70" s="119">
        <v>6.0903020846730884</v>
      </c>
      <c r="G70" s="119">
        <v>5.8205099923797636</v>
      </c>
      <c r="H70" s="119">
        <v>4.3188807380790486</v>
      </c>
      <c r="I70" s="119">
        <v>5.3839847043026925</v>
      </c>
      <c r="J70" s="119">
        <v>4.7597571644645846</v>
      </c>
      <c r="K70" s="119">
        <v>3.9492642831587634</v>
      </c>
      <c r="L70" s="119">
        <v>4.7663645046407037</v>
      </c>
      <c r="M70" s="119">
        <v>5.9397253415423981</v>
      </c>
      <c r="N70" s="119">
        <v>3.5967277838686598</v>
      </c>
      <c r="O70" s="119">
        <v>4.7742649740053675</v>
      </c>
      <c r="P70" s="119">
        <v>5.5898772789523239</v>
      </c>
      <c r="Q70" s="119">
        <v>4.9566714499519362</v>
      </c>
      <c r="R70" s="119">
        <v>6.0473272549549408</v>
      </c>
      <c r="S70" s="119">
        <v>5.6729785046871521</v>
      </c>
      <c r="T70" s="119">
        <v>4.6256172528216313</v>
      </c>
      <c r="U70" s="119">
        <v>5.3264282448625115</v>
      </c>
      <c r="V70" s="119">
        <v>5.9555148837797827</v>
      </c>
      <c r="W70" s="119">
        <v>5.3271785362514139</v>
      </c>
      <c r="X70" s="119">
        <v>6.0055302325612319</v>
      </c>
      <c r="Y70" s="119">
        <v>4.5928848177367669</v>
      </c>
      <c r="Z70" s="119">
        <v>4.7348596282730577</v>
      </c>
      <c r="AA70" s="119">
        <v>6.1901381875267267</v>
      </c>
      <c r="AB70" s="119">
        <v>3.7460099225937209</v>
      </c>
      <c r="AC70" s="119">
        <v>4.9733710337941526</v>
      </c>
      <c r="AD70" s="119">
        <v>3.6703016640028205</v>
      </c>
      <c r="AE70" s="119">
        <v>5.8611400717933719</v>
      </c>
      <c r="AF70" s="119">
        <v>5.7476614964986315</v>
      </c>
      <c r="AG70" s="119">
        <v>4.8310418343655517</v>
      </c>
      <c r="AH70" s="119">
        <v>5.0393626989265696</v>
      </c>
      <c r="AI70" s="119">
        <v>5.7135846334274278</v>
      </c>
      <c r="AJ70" s="119">
        <v>5.4902857404919931</v>
      </c>
      <c r="AK70" s="119">
        <v>5.1127857306744167</v>
      </c>
      <c r="AL70" s="119">
        <v>5.1390131046328156</v>
      </c>
      <c r="AM70" s="119">
        <v>5.5713461728829961</v>
      </c>
      <c r="AN70" s="119">
        <v>5.1084548641646546</v>
      </c>
      <c r="AO70" s="119">
        <v>3.247842094966312</v>
      </c>
      <c r="AP70" s="119">
        <v>4.9647480647124</v>
      </c>
      <c r="AQ70" s="119">
        <v>6.106904749563447</v>
      </c>
      <c r="AR70" s="119">
        <v>5.0887322689079451</v>
      </c>
      <c r="AS70" s="119">
        <v>5.2050262429813632</v>
      </c>
      <c r="AT70" s="119">
        <v>4.3569399573783167</v>
      </c>
      <c r="AU70" s="119">
        <v>5.0287659916009666</v>
      </c>
      <c r="AV70" s="119">
        <v>5.0113489214863902</v>
      </c>
      <c r="AW70" s="119">
        <v>4.5647841081174558</v>
      </c>
      <c r="AX70" s="119">
        <v>6.9907076421861998</v>
      </c>
      <c r="AY70" s="119">
        <v>6.3318820346193201</v>
      </c>
      <c r="AZ70" s="119">
        <v>5.4956006420856793</v>
      </c>
      <c r="BA70" s="119">
        <v>4.4197467748042323</v>
      </c>
      <c r="BB70" s="119">
        <v>5.2545338711047513</v>
      </c>
      <c r="BC70" s="119">
        <v>4.1883841064563638</v>
      </c>
      <c r="BD70" s="119">
        <v>4.4977292558251731</v>
      </c>
      <c r="BE70" s="119">
        <v>5.3460151217775778</v>
      </c>
      <c r="BF70" s="119">
        <v>5.6816420904499152</v>
      </c>
      <c r="BG70" s="119">
        <v>2.6333597660934012</v>
      </c>
      <c r="BH70" s="119">
        <v>5.3955202162153633</v>
      </c>
      <c r="BI70" s="119">
        <v>4.2588138333486718</v>
      </c>
      <c r="BJ70" s="119">
        <v>4.5900071688019635</v>
      </c>
      <c r="BK70" s="119">
        <v>4.8395412295957421</v>
      </c>
      <c r="BL70" s="119">
        <v>5.1435470072660197</v>
      </c>
      <c r="BM70" s="119">
        <v>5.5849382919163704</v>
      </c>
      <c r="BN70" s="119">
        <v>3.7661169295204773</v>
      </c>
      <c r="BO70" s="119">
        <v>5.7714797068063683</v>
      </c>
      <c r="BP70" s="119">
        <v>5.7232393934719754</v>
      </c>
      <c r="BQ70" s="119">
        <v>4.6867692661244291</v>
      </c>
      <c r="BR70" s="119">
        <v>3.4862889427427977</v>
      </c>
      <c r="BS70" s="119">
        <v>4.3104867557519473</v>
      </c>
      <c r="BT70" s="119">
        <v>6.8795012836090672</v>
      </c>
      <c r="BU70" s="119">
        <v>4.1095288054481696</v>
      </c>
      <c r="BV70" s="119">
        <v>5.7100244275891212</v>
      </c>
      <c r="BW70" s="119">
        <v>7.3857064559052947</v>
      </c>
      <c r="BX70" s="119">
        <v>3.8739948672690123</v>
      </c>
      <c r="BY70" s="119">
        <v>5.1016811804634559</v>
      </c>
      <c r="BZ70" s="119">
        <v>5.1985468424399031</v>
      </c>
      <c r="CA70" s="119">
        <v>6.2988967137188947</v>
      </c>
      <c r="CB70" s="119">
        <v>5.2869464189470836</v>
      </c>
      <c r="CC70" s="119">
        <v>3.566608004453518</v>
      </c>
      <c r="CD70" s="119">
        <v>5.0658334688610127</v>
      </c>
      <c r="CE70" s="119">
        <v>3.8389918265218261</v>
      </c>
      <c r="CF70" s="119">
        <v>5.6722689653063361</v>
      </c>
      <c r="CG70" s="119">
        <v>5.6149492310810167</v>
      </c>
      <c r="CH70" s="119">
        <v>5.8985577911170308</v>
      </c>
      <c r="CI70" s="119">
        <v>5.1548462858163413</v>
      </c>
      <c r="CJ70" s="119">
        <v>5.8597244217630458</v>
      </c>
      <c r="CK70" s="119">
        <v>5.5502616615733267</v>
      </c>
      <c r="CL70" s="119">
        <v>4.9631845893118491</v>
      </c>
      <c r="CM70" s="119">
        <v>4.6239985914825885</v>
      </c>
      <c r="CN70" s="119">
        <v>4.7517781451889913</v>
      </c>
      <c r="CO70" s="119">
        <v>6.4317328778574554</v>
      </c>
      <c r="CP70" s="119">
        <v>4.6740358395531629</v>
      </c>
      <c r="CQ70" s="119">
        <v>5.2112231020167714</v>
      </c>
      <c r="CR70" s="119">
        <v>5.2390979761917649</v>
      </c>
      <c r="CS70" s="119">
        <v>4.3372029829732135</v>
      </c>
      <c r="CT70" s="119">
        <v>4.101485701303889</v>
      </c>
      <c r="CU70" s="119">
        <v>5.3808003330869463</v>
      </c>
      <c r="CV70" s="119">
        <v>7.0707625860643653</v>
      </c>
      <c r="CW70" s="119">
        <v>4.2422267979195407</v>
      </c>
      <c r="CY70">
        <f t="shared" ref="CY70" ca="1" si="42">NORMINV(RAND(), $K9, $Q9)</f>
        <v>4.4036098579883651</v>
      </c>
    </row>
    <row r="71" spans="1:103">
      <c r="B71" s="119">
        <v>4.7066430079961794</v>
      </c>
      <c r="C71" s="119">
        <v>4.862098129105008</v>
      </c>
      <c r="D71" s="119">
        <v>4.8284944604157785</v>
      </c>
      <c r="E71" s="119">
        <v>4.8020476108237</v>
      </c>
      <c r="F71" s="119">
        <v>5.1414088028412701</v>
      </c>
      <c r="G71" s="119">
        <v>5.2289545027404394</v>
      </c>
      <c r="H71" s="119">
        <v>5.3382289537361851</v>
      </c>
      <c r="I71" s="119">
        <v>5.537060981851436</v>
      </c>
      <c r="J71" s="119">
        <v>5.1782321380025103</v>
      </c>
      <c r="K71" s="119">
        <v>5.1055451744986335</v>
      </c>
      <c r="L71" s="119">
        <v>5.2711248401039379</v>
      </c>
      <c r="M71" s="119">
        <v>5.1879368776517332</v>
      </c>
      <c r="N71" s="119">
        <v>5.2484287487362682</v>
      </c>
      <c r="O71" s="119">
        <v>5.180083924195495</v>
      </c>
      <c r="P71" s="119">
        <v>4.8309020877297453</v>
      </c>
      <c r="Q71" s="119">
        <v>5.3555525703949654</v>
      </c>
      <c r="R71" s="119">
        <v>5.4914943183172733</v>
      </c>
      <c r="S71" s="119">
        <v>5.2098490917836493</v>
      </c>
      <c r="T71" s="119">
        <v>4.7467525694629309</v>
      </c>
      <c r="U71" s="119">
        <v>5.0723892859788409</v>
      </c>
      <c r="V71" s="119">
        <v>5.0412826413658953</v>
      </c>
      <c r="W71" s="119">
        <v>5.0180273370993085</v>
      </c>
      <c r="X71" s="119">
        <v>4.9392671035141724</v>
      </c>
      <c r="Y71" s="119">
        <v>5.3408223788378271</v>
      </c>
      <c r="Z71" s="119">
        <v>4.7822530469823956</v>
      </c>
      <c r="AA71" s="119">
        <v>5.0332007146466085</v>
      </c>
      <c r="AB71" s="119">
        <v>5.0756655219638365</v>
      </c>
      <c r="AC71" s="119">
        <v>5.2182735004921685</v>
      </c>
      <c r="AD71" s="119">
        <v>4.8473533476155577</v>
      </c>
      <c r="AE71" s="119">
        <v>4.842296845182732</v>
      </c>
      <c r="AF71" s="119">
        <v>4.8054656135684555</v>
      </c>
      <c r="AG71" s="119">
        <v>4.7867176820874882</v>
      </c>
      <c r="AH71" s="119">
        <v>4.9984291076165146</v>
      </c>
      <c r="AI71" s="119">
        <v>5.3231772274593983</v>
      </c>
      <c r="AJ71" s="119">
        <v>4.5769832978457705</v>
      </c>
      <c r="AK71" s="119">
        <v>4.8292765760225018</v>
      </c>
      <c r="AL71" s="119">
        <v>4.9991356151328299</v>
      </c>
      <c r="AM71" s="119">
        <v>5.3864657455990033</v>
      </c>
      <c r="AN71" s="119">
        <v>4.7932272748699374</v>
      </c>
      <c r="AO71" s="119">
        <v>4.8791023462052925</v>
      </c>
      <c r="AP71" s="119">
        <v>4.930307363134502</v>
      </c>
      <c r="AQ71" s="119">
        <v>4.772007063509931</v>
      </c>
      <c r="AR71" s="119">
        <v>5.0315293407817325</v>
      </c>
      <c r="AS71" s="119">
        <v>5.2308652837560929</v>
      </c>
      <c r="AT71" s="119">
        <v>5.3378401741630102</v>
      </c>
      <c r="AU71" s="119">
        <v>4.7312253339994372</v>
      </c>
      <c r="AV71" s="119">
        <v>5.0095672340604196</v>
      </c>
      <c r="AW71" s="119">
        <v>5.3974484927948927</v>
      </c>
      <c r="AX71" s="119">
        <v>4.6502896873380113</v>
      </c>
      <c r="AY71" s="119">
        <v>5.0917127818466197</v>
      </c>
      <c r="AZ71" s="119">
        <v>4.4066278185640986</v>
      </c>
      <c r="BA71" s="119">
        <v>5.1801878804968879</v>
      </c>
      <c r="BB71" s="119">
        <v>4.6858068853127364</v>
      </c>
      <c r="BC71" s="119">
        <v>5.2084174811014528</v>
      </c>
      <c r="BD71" s="119">
        <v>5.4333531612041774</v>
      </c>
      <c r="BE71" s="119">
        <v>5.0620562005561629</v>
      </c>
      <c r="BF71" s="119">
        <v>5.4371889803791982</v>
      </c>
      <c r="BG71" s="119">
        <v>5.3531320024626678</v>
      </c>
      <c r="BH71" s="119">
        <v>5.3063101676142868</v>
      </c>
      <c r="BI71" s="119">
        <v>4.4705174777964967</v>
      </c>
      <c r="BJ71" s="119">
        <v>4.9138164372421702</v>
      </c>
      <c r="BK71" s="119">
        <v>5.257850377144849</v>
      </c>
      <c r="BL71" s="119">
        <v>5.1572056664904551</v>
      </c>
      <c r="BM71" s="119">
        <v>5.1790860372938914</v>
      </c>
      <c r="BN71" s="119">
        <v>4.9042055664365627</v>
      </c>
      <c r="BO71" s="119">
        <v>5.1008108093990518</v>
      </c>
      <c r="BP71" s="119">
        <v>5.3130842660996542</v>
      </c>
      <c r="BQ71" s="119">
        <v>4.7056336116921722</v>
      </c>
      <c r="BR71" s="119">
        <v>4.7736998032083289</v>
      </c>
      <c r="BS71" s="119">
        <v>4.8311473587244542</v>
      </c>
      <c r="BT71" s="119">
        <v>4.9295557751760075</v>
      </c>
      <c r="BU71" s="119">
        <v>5.4757978910786838</v>
      </c>
      <c r="BV71" s="119">
        <v>4.9196386827911853</v>
      </c>
      <c r="BW71" s="119">
        <v>4.9658472335141921</v>
      </c>
      <c r="BX71" s="119">
        <v>4.8944565200097951</v>
      </c>
      <c r="BY71" s="119">
        <v>4.8318053005542989</v>
      </c>
      <c r="BZ71" s="119">
        <v>5.2028114561299859</v>
      </c>
      <c r="CA71" s="119">
        <v>4.9966227178840352</v>
      </c>
      <c r="CB71" s="119">
        <v>5.3388736200071074</v>
      </c>
      <c r="CC71" s="119">
        <v>5.3486239215811473</v>
      </c>
      <c r="CD71" s="119">
        <v>4.9706718105815932</v>
      </c>
      <c r="CE71" s="119">
        <v>5.1290849118383584</v>
      </c>
      <c r="CF71" s="119">
        <v>4.9113150764898048</v>
      </c>
      <c r="CG71" s="119">
        <v>4.9368751510817335</v>
      </c>
      <c r="CH71" s="119">
        <v>4.9950970699851176</v>
      </c>
      <c r="CI71" s="119">
        <v>4.800564497681016</v>
      </c>
      <c r="CJ71" s="119">
        <v>4.7374299788435863</v>
      </c>
      <c r="CK71" s="119">
        <v>5.1430912150891306</v>
      </c>
      <c r="CL71" s="119">
        <v>5.060109746300351</v>
      </c>
      <c r="CM71" s="119">
        <v>4.9255874749333977</v>
      </c>
      <c r="CN71" s="119">
        <v>5.0640429391884609</v>
      </c>
      <c r="CO71" s="119">
        <v>5.0494540527606366</v>
      </c>
      <c r="CP71" s="119">
        <v>5.5183052726466535</v>
      </c>
      <c r="CQ71" s="119">
        <v>4.8063745308490287</v>
      </c>
      <c r="CR71" s="119">
        <v>5.2262463607639482</v>
      </c>
      <c r="CS71" s="119">
        <v>4.8730251488483498</v>
      </c>
      <c r="CT71" s="119">
        <v>4.885216833415952</v>
      </c>
      <c r="CU71" s="119">
        <v>5.0582754272757953</v>
      </c>
      <c r="CV71" s="119">
        <v>4.8764551548846136</v>
      </c>
      <c r="CW71" s="119">
        <v>4.6587498281764761</v>
      </c>
      <c r="CY71">
        <f t="shared" ref="CY71" ca="1" si="43">NORMINV(RAND(), $K10, $Q10)</f>
        <v>5.6818216377119874</v>
      </c>
    </row>
    <row r="72" spans="1:103">
      <c r="B72" s="119">
        <v>5.3461144966021452</v>
      </c>
      <c r="C72" s="119">
        <v>4.1213126321685793</v>
      </c>
      <c r="D72" s="119">
        <v>4.7606292737521647</v>
      </c>
      <c r="E72" s="119">
        <v>4.5725025681209335</v>
      </c>
      <c r="F72" s="119">
        <v>7.1173696864652172</v>
      </c>
      <c r="G72" s="119">
        <v>5.8517493539759062</v>
      </c>
      <c r="H72" s="119">
        <v>4.5661136560634361</v>
      </c>
      <c r="I72" s="119">
        <v>5.969820883518465</v>
      </c>
      <c r="J72" s="119">
        <v>4.4346536577489202</v>
      </c>
      <c r="K72" s="119">
        <v>3.9672419247718258</v>
      </c>
      <c r="L72" s="119">
        <v>5.0651592058165296</v>
      </c>
      <c r="M72" s="119">
        <v>6.0118891934469305</v>
      </c>
      <c r="N72" s="119">
        <v>4.2242751463787851</v>
      </c>
      <c r="O72" s="119">
        <v>5.557413869500949</v>
      </c>
      <c r="P72" s="119">
        <v>4.5894932152034418</v>
      </c>
      <c r="Q72" s="119">
        <v>3.872139493427607</v>
      </c>
      <c r="R72" s="119">
        <v>5.058457461680435</v>
      </c>
      <c r="S72" s="119">
        <v>3.2280655519367434</v>
      </c>
      <c r="T72" s="119">
        <v>5.1640868536624991</v>
      </c>
      <c r="U72" s="119">
        <v>4.7301697226791983</v>
      </c>
      <c r="V72" s="119">
        <v>6.2466418148951677</v>
      </c>
      <c r="W72" s="119">
        <v>3.5554349174138369</v>
      </c>
      <c r="X72" s="119">
        <v>3.8945697862784652</v>
      </c>
      <c r="Y72" s="119">
        <v>7.0302898328865666</v>
      </c>
      <c r="Z72" s="119">
        <v>3.6518472004119733</v>
      </c>
      <c r="AA72" s="119">
        <v>6.7701136601436636</v>
      </c>
      <c r="AB72" s="119">
        <v>5.1190082986232541</v>
      </c>
      <c r="AC72" s="119">
        <v>5.5492588631866742</v>
      </c>
      <c r="AD72" s="119">
        <v>4.5004557731103381</v>
      </c>
      <c r="AE72" s="119">
        <v>4.1069075676632014</v>
      </c>
      <c r="AF72" s="119">
        <v>5.7095581319810842</v>
      </c>
      <c r="AG72" s="119">
        <v>4.8810584004681807</v>
      </c>
      <c r="AH72" s="119">
        <v>7.3201096278484297</v>
      </c>
      <c r="AI72" s="119">
        <v>4.6511868239172083</v>
      </c>
      <c r="AJ72" s="119">
        <v>4.5517127774894695</v>
      </c>
      <c r="AK72" s="119">
        <v>3.8446439625099007</v>
      </c>
      <c r="AL72" s="119">
        <v>5.5285392488264486</v>
      </c>
      <c r="AM72" s="119">
        <v>5.6899307766034468</v>
      </c>
      <c r="AN72" s="119">
        <v>4.8218559064889117</v>
      </c>
      <c r="AO72" s="119">
        <v>3.5799086324904152</v>
      </c>
      <c r="AP72" s="119">
        <v>6.5379412266749268</v>
      </c>
      <c r="AQ72" s="119">
        <v>4.9923145860172813</v>
      </c>
      <c r="AR72" s="119">
        <v>5.3355821560619638</v>
      </c>
      <c r="AS72" s="119">
        <v>4.8880900624656576</v>
      </c>
      <c r="AT72" s="119">
        <v>4.3836947748218407</v>
      </c>
      <c r="AU72" s="119">
        <v>4.8783702624551832</v>
      </c>
      <c r="AV72" s="119">
        <v>5.3924446642427926</v>
      </c>
      <c r="AW72" s="119">
        <v>4.470585137401212</v>
      </c>
      <c r="AX72" s="119">
        <v>5.3431026605804233</v>
      </c>
      <c r="AY72" s="119">
        <v>7.1173652523260786</v>
      </c>
      <c r="AZ72" s="119">
        <v>3.1905525457791075</v>
      </c>
      <c r="BA72" s="119">
        <v>4.5211768879378598</v>
      </c>
      <c r="BB72" s="119">
        <v>4.0248637524894813</v>
      </c>
      <c r="BC72" s="119">
        <v>5.0063355387409247</v>
      </c>
      <c r="BD72" s="119">
        <v>3.8189886803283937</v>
      </c>
      <c r="BE72" s="119">
        <v>4.7401555725392388</v>
      </c>
      <c r="BF72" s="119">
        <v>3.6569069983036244</v>
      </c>
      <c r="BG72" s="119">
        <v>6.0322982462193657</v>
      </c>
      <c r="BH72" s="119">
        <v>6.8600467785049037</v>
      </c>
      <c r="BI72" s="119">
        <v>4.6853766812410509</v>
      </c>
      <c r="BJ72" s="119">
        <v>5.4265358578272895</v>
      </c>
      <c r="BK72" s="119">
        <v>4.1854401375791639</v>
      </c>
      <c r="BL72" s="119">
        <v>3.3465335416016857</v>
      </c>
      <c r="BM72" s="119">
        <v>4.7823692834948108</v>
      </c>
      <c r="BN72" s="119">
        <v>2.7343283914087451</v>
      </c>
      <c r="BO72" s="119">
        <v>4.8820646648428445</v>
      </c>
      <c r="BP72" s="119">
        <v>6.3745670765046825</v>
      </c>
      <c r="BQ72" s="119">
        <v>5.5979049904372076</v>
      </c>
      <c r="BR72" s="119">
        <v>5.0410880306503039</v>
      </c>
      <c r="BS72" s="119">
        <v>5.7115784221734653</v>
      </c>
      <c r="BT72" s="119">
        <v>6.7395681427617937</v>
      </c>
      <c r="BU72" s="119">
        <v>5.2647830484802034</v>
      </c>
      <c r="BV72" s="119">
        <v>7.6936128370530827</v>
      </c>
      <c r="BW72" s="119">
        <v>4.92100691101228</v>
      </c>
      <c r="BX72" s="119">
        <v>5.3445710221155345</v>
      </c>
      <c r="BY72" s="119">
        <v>6.3155442718430308</v>
      </c>
      <c r="BZ72" s="119">
        <v>4.8080904470449495</v>
      </c>
      <c r="CA72" s="119">
        <v>5.4666957451753673</v>
      </c>
      <c r="CB72" s="119">
        <v>5.1667233450677834</v>
      </c>
      <c r="CC72" s="119">
        <v>3.7188480025030026</v>
      </c>
      <c r="CD72" s="119">
        <v>6.2183490618299784</v>
      </c>
      <c r="CE72" s="119">
        <v>4.7521133431102953</v>
      </c>
      <c r="CF72" s="119">
        <v>5.6395613886533127</v>
      </c>
      <c r="CG72" s="119">
        <v>4.9685627903671223</v>
      </c>
      <c r="CH72" s="119">
        <v>4.9681620755741864</v>
      </c>
      <c r="CI72" s="119">
        <v>5.679339000292182</v>
      </c>
      <c r="CJ72" s="119">
        <v>5.7629819296746687</v>
      </c>
      <c r="CK72" s="119">
        <v>3.4812707920782362</v>
      </c>
      <c r="CL72" s="119">
        <v>3.1181020618793758</v>
      </c>
      <c r="CM72" s="119">
        <v>4.290074923818441</v>
      </c>
      <c r="CN72" s="119">
        <v>4.8259680412022501</v>
      </c>
      <c r="CO72" s="119">
        <v>2.3355305338088126</v>
      </c>
      <c r="CP72" s="119">
        <v>5.7784761101669009</v>
      </c>
      <c r="CQ72" s="119">
        <v>4.7839935456757932</v>
      </c>
      <c r="CR72" s="119">
        <v>5.2656553503515875</v>
      </c>
      <c r="CS72" s="119">
        <v>5.8067661517193576</v>
      </c>
      <c r="CT72" s="119">
        <v>5.1027375971965805</v>
      </c>
      <c r="CU72" s="119">
        <v>5.6131572663968221</v>
      </c>
      <c r="CV72" s="119">
        <v>5.3796788648210878</v>
      </c>
      <c r="CW72" s="119">
        <v>4.51052361027239</v>
      </c>
      <c r="CY72">
        <f t="shared" ref="CY72" ca="1" si="44">NORMINV(RAND(), $K11, $Q11)</f>
        <v>4.2012056257929569</v>
      </c>
    </row>
    <row r="73" spans="1:103">
      <c r="B73" s="119">
        <v>3.2279919578544205</v>
      </c>
      <c r="C73" s="119">
        <v>2.3366356029980562</v>
      </c>
      <c r="D73" s="119">
        <v>3.346032051557962</v>
      </c>
      <c r="E73" s="119">
        <v>2.6603382229848349</v>
      </c>
      <c r="F73" s="119">
        <v>2.9972203262905972</v>
      </c>
      <c r="G73" s="119">
        <v>3.6870223645788167</v>
      </c>
      <c r="H73" s="119">
        <v>3.0193734391080338</v>
      </c>
      <c r="I73" s="119">
        <v>3.2009395834821377</v>
      </c>
      <c r="J73" s="119">
        <v>2.7717119725171342</v>
      </c>
      <c r="K73" s="119">
        <v>2.7236588646271849</v>
      </c>
      <c r="L73" s="119">
        <v>2.7620308625264891</v>
      </c>
      <c r="M73" s="119">
        <v>2.9869892523896828</v>
      </c>
      <c r="N73" s="119">
        <v>2.8585504114516382</v>
      </c>
      <c r="O73" s="119">
        <v>2.870281766480852</v>
      </c>
      <c r="P73" s="119">
        <v>3.0738226093246714</v>
      </c>
      <c r="Q73" s="119">
        <v>2.7160705284689937</v>
      </c>
      <c r="R73" s="119">
        <v>2.7693422373065104</v>
      </c>
      <c r="S73" s="119">
        <v>3.3041730129107756</v>
      </c>
      <c r="T73" s="119">
        <v>3.0058718620145504</v>
      </c>
      <c r="U73" s="119">
        <v>3.3825199025626209</v>
      </c>
      <c r="V73" s="119">
        <v>3.0769224477835753</v>
      </c>
      <c r="W73" s="119">
        <v>2.717574266804458</v>
      </c>
      <c r="X73" s="119">
        <v>2.966134645312493</v>
      </c>
      <c r="Y73" s="119">
        <v>3.3274850330118237</v>
      </c>
      <c r="Z73" s="119">
        <v>3.1816141850410258</v>
      </c>
      <c r="AA73" s="119">
        <v>3.3114857104323976</v>
      </c>
      <c r="AB73" s="119">
        <v>3.1708427072299341</v>
      </c>
      <c r="AC73" s="119">
        <v>2.6436254159007979</v>
      </c>
      <c r="AD73" s="119">
        <v>2.5299169670358772</v>
      </c>
      <c r="AE73" s="119">
        <v>3.2810295015294226</v>
      </c>
      <c r="AF73" s="119">
        <v>2.7517246673843738</v>
      </c>
      <c r="AG73" s="119">
        <v>2.7197976928594092</v>
      </c>
      <c r="AH73" s="119">
        <v>2.6421775525695641</v>
      </c>
      <c r="AI73" s="119">
        <v>3.1044483134159324</v>
      </c>
      <c r="AJ73" s="119">
        <v>2.9547105211835611</v>
      </c>
      <c r="AK73" s="119">
        <v>3.4385808797290789</v>
      </c>
      <c r="AL73" s="119">
        <v>2.7501958756839162</v>
      </c>
      <c r="AM73" s="119">
        <v>2.5761900260308104</v>
      </c>
      <c r="AN73" s="119">
        <v>2.8598066022744164</v>
      </c>
      <c r="AO73" s="119">
        <v>2.7647475822621175</v>
      </c>
      <c r="AP73" s="119">
        <v>3.7239650861908604</v>
      </c>
      <c r="AQ73" s="119">
        <v>2.832249285266303</v>
      </c>
      <c r="AR73" s="119">
        <v>2.4390681990786436</v>
      </c>
      <c r="AS73" s="119">
        <v>2.9409341013053822</v>
      </c>
      <c r="AT73" s="119">
        <v>3.1352663921833286</v>
      </c>
      <c r="AU73" s="119">
        <v>3.3064343794047111</v>
      </c>
      <c r="AV73" s="119">
        <v>3.2312804338764645</v>
      </c>
      <c r="AW73" s="119">
        <v>3.1417123243556664</v>
      </c>
      <c r="AX73" s="119">
        <v>3.1757215418925737</v>
      </c>
      <c r="AY73" s="119">
        <v>2.8317805961591138</v>
      </c>
      <c r="AZ73" s="119">
        <v>3.2570016230562291</v>
      </c>
      <c r="BA73" s="119">
        <v>2.7744221893965433</v>
      </c>
      <c r="BB73" s="119">
        <v>2.7811440049960128</v>
      </c>
      <c r="BC73" s="119">
        <v>3.1228873186957169</v>
      </c>
      <c r="BD73" s="119">
        <v>2.7531147162168468</v>
      </c>
      <c r="BE73" s="119">
        <v>2.4452539432825544</v>
      </c>
      <c r="BF73" s="119">
        <v>2.8229521626564251</v>
      </c>
      <c r="BG73" s="119">
        <v>2.3811629726491637</v>
      </c>
      <c r="BH73" s="119">
        <v>3.6274221105703628</v>
      </c>
      <c r="BI73" s="119">
        <v>2.9612717000685747</v>
      </c>
      <c r="BJ73" s="119">
        <v>3.136295462276633</v>
      </c>
      <c r="BK73" s="119">
        <v>3.1862956556925912</v>
      </c>
      <c r="BL73" s="119">
        <v>3.1896541691625098</v>
      </c>
      <c r="BM73" s="119">
        <v>3.1397409857737366</v>
      </c>
      <c r="BN73" s="119">
        <v>2.9274547997821658</v>
      </c>
      <c r="BO73" s="119">
        <v>3.1902979860531278</v>
      </c>
      <c r="BP73" s="119">
        <v>2.9758523395457059</v>
      </c>
      <c r="BQ73" s="119">
        <v>2.6152030777658615</v>
      </c>
      <c r="BR73" s="119">
        <v>2.8846101181794799</v>
      </c>
      <c r="BS73" s="119">
        <v>3.0110288180725169</v>
      </c>
      <c r="BT73" s="119">
        <v>3.0962478404300411</v>
      </c>
      <c r="BU73" s="119">
        <v>2.6273011774073516</v>
      </c>
      <c r="BV73" s="119">
        <v>3.1506850365558035</v>
      </c>
      <c r="BW73" s="119">
        <v>2.9300330345070007</v>
      </c>
      <c r="BX73" s="119">
        <v>2.9034312414458268</v>
      </c>
      <c r="BY73" s="119">
        <v>3.0270110406077735</v>
      </c>
      <c r="BZ73" s="119">
        <v>2.8622842173867706</v>
      </c>
      <c r="CA73" s="119">
        <v>2.6729938052377724</v>
      </c>
      <c r="CB73" s="119">
        <v>2.956446070318056</v>
      </c>
      <c r="CC73" s="119">
        <v>3.3238074031808176</v>
      </c>
      <c r="CD73" s="119">
        <v>2.794359189559299</v>
      </c>
      <c r="CE73" s="119">
        <v>3.0439450612657577</v>
      </c>
      <c r="CF73" s="119">
        <v>3.0421749128937812</v>
      </c>
      <c r="CG73" s="119">
        <v>2.6922840283901155</v>
      </c>
      <c r="CH73" s="119">
        <v>3.0996311033111188</v>
      </c>
      <c r="CI73" s="119">
        <v>2.7929755489557651</v>
      </c>
      <c r="CJ73" s="119">
        <v>3.1884289684778855</v>
      </c>
      <c r="CK73" s="119">
        <v>3.1893918064881142</v>
      </c>
      <c r="CL73" s="119">
        <v>3.1117269341438272</v>
      </c>
      <c r="CM73" s="119">
        <v>2.2224259708198337</v>
      </c>
      <c r="CN73" s="119">
        <v>3.169939507310962</v>
      </c>
      <c r="CO73" s="119">
        <v>2.7186538384804719</v>
      </c>
      <c r="CP73" s="119">
        <v>2.8049924468435723</v>
      </c>
      <c r="CQ73" s="119">
        <v>2.9975845821726343</v>
      </c>
      <c r="CR73" s="119">
        <v>3.315327454309732</v>
      </c>
      <c r="CS73" s="119">
        <v>2.8226819575056501</v>
      </c>
      <c r="CT73" s="119">
        <v>2.7557803306885273</v>
      </c>
      <c r="CU73" s="119">
        <v>3.1539022146302957</v>
      </c>
      <c r="CV73" s="119">
        <v>2.4924332214558178</v>
      </c>
      <c r="CW73" s="119">
        <v>2.8053212452216822</v>
      </c>
      <c r="CY73">
        <f t="shared" ref="CY73" ca="1" si="45">NORMINV(RAND(), $K12, $Q12)</f>
        <v>2.9201250550353208</v>
      </c>
    </row>
    <row r="74" spans="1:103">
      <c r="B74" s="119">
        <v>6.8106406919975813</v>
      </c>
      <c r="C74" s="119">
        <v>8.6637190329882596</v>
      </c>
      <c r="D74" s="119">
        <v>8.0519361236639035</v>
      </c>
      <c r="E74" s="119">
        <v>8.3181541165436137</v>
      </c>
      <c r="F74" s="119">
        <v>7.8293890978003517</v>
      </c>
      <c r="G74" s="119">
        <v>8.3202452544722281</v>
      </c>
      <c r="H74" s="119">
        <v>8.2391719522982658</v>
      </c>
      <c r="I74" s="119">
        <v>7.4873719186373338</v>
      </c>
      <c r="J74" s="119">
        <v>8.3624042327453534</v>
      </c>
      <c r="K74" s="119">
        <v>7.5095048039035843</v>
      </c>
      <c r="L74" s="119">
        <v>7.3890184840287088</v>
      </c>
      <c r="M74" s="119">
        <v>8.7441232515490626</v>
      </c>
      <c r="N74" s="119">
        <v>8.5830304003878677</v>
      </c>
      <c r="O74" s="119">
        <v>8.2302979709889286</v>
      </c>
      <c r="P74" s="119">
        <v>8.8288943631280272</v>
      </c>
      <c r="Q74" s="119">
        <v>9.7164644360339381</v>
      </c>
      <c r="R74" s="119">
        <v>6.8285913444893911</v>
      </c>
      <c r="S74" s="119">
        <v>8.8976149166575773</v>
      </c>
      <c r="T74" s="119">
        <v>7.7513501362570203</v>
      </c>
      <c r="U74" s="119">
        <v>5.877217810454507</v>
      </c>
      <c r="V74" s="119">
        <v>9.3642120920000593</v>
      </c>
      <c r="W74" s="119">
        <v>7.9388605679388577</v>
      </c>
      <c r="X74" s="119">
        <v>7.3761059682484147</v>
      </c>
      <c r="Y74" s="119">
        <v>6.8900280287514306</v>
      </c>
      <c r="Z74" s="119">
        <v>7.7737796157659558</v>
      </c>
      <c r="AA74" s="119">
        <v>8.9537514592514906</v>
      </c>
      <c r="AB74" s="119">
        <v>8.2581196666422905</v>
      </c>
      <c r="AC74" s="119">
        <v>7.9049407877795543</v>
      </c>
      <c r="AD74" s="119">
        <v>6.9068126693862455</v>
      </c>
      <c r="AE74" s="119">
        <v>7.6574523172700468</v>
      </c>
      <c r="AF74" s="119">
        <v>8.3941966643977253</v>
      </c>
      <c r="AG74" s="119">
        <v>9.2590909898463121</v>
      </c>
      <c r="AH74" s="119">
        <v>6.4155053814508198</v>
      </c>
      <c r="AI74" s="119">
        <v>7.775942835021465</v>
      </c>
      <c r="AJ74" s="119">
        <v>8.3098968185427946</v>
      </c>
      <c r="AK74" s="119">
        <v>8.7171764643694925</v>
      </c>
      <c r="AL74" s="119">
        <v>7.2869830136245257</v>
      </c>
      <c r="AM74" s="119">
        <v>9.9149395093195594</v>
      </c>
      <c r="AN74" s="119">
        <v>8.4614657031589129</v>
      </c>
      <c r="AO74" s="119">
        <v>7.6787099787459532</v>
      </c>
      <c r="AP74" s="119">
        <v>8.2793352382024619</v>
      </c>
      <c r="AQ74" s="119">
        <v>8.3308496896302255</v>
      </c>
      <c r="AR74" s="119">
        <v>7.8063355424425991</v>
      </c>
      <c r="AS74" s="119">
        <v>8.0268702400618999</v>
      </c>
      <c r="AT74" s="119">
        <v>8.8330065053771616</v>
      </c>
      <c r="AU74" s="119">
        <v>7.3932400277700188</v>
      </c>
      <c r="AV74" s="119">
        <v>7.5595318533112774</v>
      </c>
      <c r="AW74" s="119">
        <v>7.7648308449403878</v>
      </c>
      <c r="AX74" s="119">
        <v>6.3747522470541744</v>
      </c>
      <c r="AY74" s="119">
        <v>6.8944666110216088</v>
      </c>
      <c r="AZ74" s="119">
        <v>6.7963497467587111</v>
      </c>
      <c r="BA74" s="119">
        <v>8.5190491853487451</v>
      </c>
      <c r="BB74" s="119">
        <v>8.1514953069276128</v>
      </c>
      <c r="BC74" s="119">
        <v>6.761036712448802</v>
      </c>
      <c r="BD74" s="119">
        <v>7.6294653094251057</v>
      </c>
      <c r="BE74" s="119">
        <v>7.4680787168636567</v>
      </c>
      <c r="BF74" s="119">
        <v>6.0834535863070265</v>
      </c>
      <c r="BG74" s="119">
        <v>8.6477505257971554</v>
      </c>
      <c r="BH74" s="119">
        <v>8.4510026325910754</v>
      </c>
      <c r="BI74" s="119">
        <v>7.2636583988574017</v>
      </c>
      <c r="BJ74" s="119">
        <v>8.1281556703593214</v>
      </c>
      <c r="BK74" s="119">
        <v>7.7690559843749742</v>
      </c>
      <c r="BL74" s="119">
        <v>5.8033262572917907</v>
      </c>
      <c r="BM74" s="119">
        <v>7.4606952845360093</v>
      </c>
      <c r="BN74" s="119">
        <v>8.0304061169225722</v>
      </c>
      <c r="BO74" s="119">
        <v>7.0495323224043949</v>
      </c>
      <c r="BP74" s="119">
        <v>5.9448771700738661</v>
      </c>
      <c r="BQ74" s="119">
        <v>8.1833533876442814</v>
      </c>
      <c r="BR74" s="119">
        <v>9.5551295478954561</v>
      </c>
      <c r="BS74" s="119">
        <v>7.7578106487966147</v>
      </c>
      <c r="BT74" s="119">
        <v>8.3569949497765137</v>
      </c>
      <c r="BU74" s="119">
        <v>8.9174654458776832</v>
      </c>
      <c r="BV74" s="119">
        <v>7.0549692692271551</v>
      </c>
      <c r="BW74" s="119">
        <v>9.2999546464355838</v>
      </c>
      <c r="BX74" s="119">
        <v>9.3016633027679632</v>
      </c>
      <c r="BY74" s="119">
        <v>8.1485540241032481</v>
      </c>
      <c r="BZ74" s="119">
        <v>7.7480216437665597</v>
      </c>
      <c r="CA74" s="119">
        <v>8.3544363378066269</v>
      </c>
      <c r="CB74" s="119">
        <v>7.8290494255934169</v>
      </c>
      <c r="CC74" s="119">
        <v>6.0132799236359382</v>
      </c>
      <c r="CD74" s="119">
        <v>7.9521907894381538</v>
      </c>
      <c r="CE74" s="119">
        <v>8.6230852676889089</v>
      </c>
      <c r="CF74" s="119">
        <v>8.5942761644873524</v>
      </c>
      <c r="CG74" s="119">
        <v>8.6221464871192808</v>
      </c>
      <c r="CH74" s="119">
        <v>6.4315243335196932</v>
      </c>
      <c r="CI74" s="119">
        <v>8.1345494381793628</v>
      </c>
      <c r="CJ74" s="119">
        <v>8.4679631992602644</v>
      </c>
      <c r="CK74" s="119">
        <v>8.731148534048419</v>
      </c>
      <c r="CL74" s="119">
        <v>9.1079401607971295</v>
      </c>
      <c r="CM74" s="119">
        <v>6.9544304939070534</v>
      </c>
      <c r="CN74" s="119">
        <v>7.0995354119802769</v>
      </c>
      <c r="CO74" s="119">
        <v>8.642393825117253</v>
      </c>
      <c r="CP74" s="119">
        <v>8.6525522115059967</v>
      </c>
      <c r="CQ74" s="119">
        <v>7.0455577107556797</v>
      </c>
      <c r="CR74" s="119">
        <v>7.0454910197833653</v>
      </c>
      <c r="CS74" s="119">
        <v>7.9235931214344175</v>
      </c>
      <c r="CT74" s="119">
        <v>7.370141479050611</v>
      </c>
      <c r="CU74" s="119">
        <v>8.0668056215428798</v>
      </c>
      <c r="CV74" s="119">
        <v>7.5298675576441418</v>
      </c>
      <c r="CW74" s="119">
        <v>9.0827586865070682</v>
      </c>
      <c r="CY74">
        <f t="shared" ref="CY74" ca="1" si="46">NORMINV(RAND(), $K13, $Q13)</f>
        <v>10.88685015402878</v>
      </c>
    </row>
    <row r="75" spans="1:103">
      <c r="B75" s="119">
        <v>2.9637382665536225</v>
      </c>
      <c r="C75" s="119">
        <v>2.9751012728389901</v>
      </c>
      <c r="D75" s="119">
        <v>2.9955949941955082</v>
      </c>
      <c r="E75" s="119">
        <v>3.0699504330902445</v>
      </c>
      <c r="F75" s="119">
        <v>2.9532777738780629</v>
      </c>
      <c r="G75" s="119">
        <v>3.2174849084993005</v>
      </c>
      <c r="H75" s="119">
        <v>3.2741527774585442</v>
      </c>
      <c r="I75" s="119">
        <v>2.9380539538724668</v>
      </c>
      <c r="J75" s="119">
        <v>2.9434486728446232</v>
      </c>
      <c r="K75" s="119">
        <v>3.1729455302799345</v>
      </c>
      <c r="L75" s="119">
        <v>2.9338290262218254</v>
      </c>
      <c r="M75" s="119">
        <v>3.3296264058377822</v>
      </c>
      <c r="N75" s="119">
        <v>3.2451260908114654</v>
      </c>
      <c r="O75" s="119">
        <v>3.2004292623184663</v>
      </c>
      <c r="P75" s="119">
        <v>2.8846916148247597</v>
      </c>
      <c r="Q75" s="119">
        <v>2.8524404723895507</v>
      </c>
      <c r="R75" s="119">
        <v>3.0473294550759311</v>
      </c>
      <c r="S75" s="119">
        <v>2.9594304078156197</v>
      </c>
      <c r="T75" s="119">
        <v>2.8740940359066482</v>
      </c>
      <c r="U75" s="119">
        <v>3.4223403581697553</v>
      </c>
      <c r="V75" s="119">
        <v>2.9136413675856394</v>
      </c>
      <c r="W75" s="119">
        <v>2.8780636780958457</v>
      </c>
      <c r="X75" s="119">
        <v>2.8352204614605174</v>
      </c>
      <c r="Y75" s="119">
        <v>3.1604651085049262</v>
      </c>
      <c r="Z75" s="119">
        <v>2.5658327106545396</v>
      </c>
      <c r="AA75" s="119">
        <v>3.1456041987740546</v>
      </c>
      <c r="AB75" s="119">
        <v>3.0500629344014127</v>
      </c>
      <c r="AC75" s="119">
        <v>2.9531403809536081</v>
      </c>
      <c r="AD75" s="119">
        <v>3.0396599484428344</v>
      </c>
      <c r="AE75" s="119">
        <v>2.8214075832510517</v>
      </c>
      <c r="AF75" s="119">
        <v>3.4284708537875463</v>
      </c>
      <c r="AG75" s="119">
        <v>3.2008715951962019</v>
      </c>
      <c r="AH75" s="119">
        <v>2.8513741001094322</v>
      </c>
      <c r="AI75" s="119">
        <v>2.7963666751529797</v>
      </c>
      <c r="AJ75" s="119">
        <v>3.1535493957094043</v>
      </c>
      <c r="AK75" s="119">
        <v>2.9373297429129406</v>
      </c>
      <c r="AL75" s="119">
        <v>2.947090143228817</v>
      </c>
      <c r="AM75" s="119">
        <v>2.8800808140853467</v>
      </c>
      <c r="AN75" s="119">
        <v>3.1810914861797044</v>
      </c>
      <c r="AO75" s="119">
        <v>2.8544711652445236</v>
      </c>
      <c r="AP75" s="119">
        <v>2.7526710400571446</v>
      </c>
      <c r="AQ75" s="119">
        <v>3.0201913681753907</v>
      </c>
      <c r="AR75" s="119">
        <v>2.9274225185884721</v>
      </c>
      <c r="AS75" s="119">
        <v>2.910530775239359</v>
      </c>
      <c r="AT75" s="119">
        <v>3.3320502730652635</v>
      </c>
      <c r="AU75" s="119">
        <v>2.7537962787141588</v>
      </c>
      <c r="AV75" s="119">
        <v>3.0838228634474536</v>
      </c>
      <c r="AW75" s="119">
        <v>3.182188072423521</v>
      </c>
      <c r="AX75" s="119">
        <v>2.9049598316435832</v>
      </c>
      <c r="AY75" s="119">
        <v>2.9109870316976982</v>
      </c>
      <c r="AZ75" s="119">
        <v>2.9911482497039721</v>
      </c>
      <c r="BA75" s="119">
        <v>3.3386151612859125</v>
      </c>
      <c r="BB75" s="119">
        <v>2.9593763820195869</v>
      </c>
      <c r="BC75" s="119">
        <v>3.2204543940352952</v>
      </c>
      <c r="BD75" s="119">
        <v>2.6789709398570416</v>
      </c>
      <c r="BE75" s="119">
        <v>3.5826002081837984</v>
      </c>
      <c r="BF75" s="119">
        <v>2.8067236102382487</v>
      </c>
      <c r="BG75" s="119">
        <v>3.2266356010715835</v>
      </c>
      <c r="BH75" s="119">
        <v>2.9905266616646751</v>
      </c>
      <c r="BI75" s="119">
        <v>2.7802861563405861</v>
      </c>
      <c r="BJ75" s="119">
        <v>2.6404706210060933</v>
      </c>
      <c r="BK75" s="119">
        <v>2.8687416406080364</v>
      </c>
      <c r="BL75" s="119">
        <v>2.8494989473221572</v>
      </c>
      <c r="BM75" s="119">
        <v>3.097154835561112</v>
      </c>
      <c r="BN75" s="119">
        <v>3.0645778110740944</v>
      </c>
      <c r="BO75" s="119">
        <v>3.3601347526209571</v>
      </c>
      <c r="BP75" s="119">
        <v>3.1255197007531561</v>
      </c>
      <c r="BQ75" s="119">
        <v>3.0378046102086627</v>
      </c>
      <c r="BR75" s="119">
        <v>3.1786745709744091</v>
      </c>
      <c r="BS75" s="119">
        <v>2.3211605128490023</v>
      </c>
      <c r="BT75" s="119">
        <v>3.0985702467513598</v>
      </c>
      <c r="BU75" s="119">
        <v>3.0663147124145773</v>
      </c>
      <c r="BV75" s="119">
        <v>2.5525416085345931</v>
      </c>
      <c r="BW75" s="119">
        <v>2.8570392950186037</v>
      </c>
      <c r="BX75" s="119">
        <v>3.0880867155804781</v>
      </c>
      <c r="BY75" s="119">
        <v>3.0577443566746054</v>
      </c>
      <c r="BZ75" s="119">
        <v>2.8978386286140023</v>
      </c>
      <c r="CA75" s="119">
        <v>2.6585210315446739</v>
      </c>
      <c r="CB75" s="119">
        <v>2.8527238135109738</v>
      </c>
      <c r="CC75" s="119">
        <v>3.1563372312875981</v>
      </c>
      <c r="CD75" s="119">
        <v>3.1874094294357835</v>
      </c>
      <c r="CE75" s="119">
        <v>2.6979700476943211</v>
      </c>
      <c r="CF75" s="119">
        <v>2.7826302996622441</v>
      </c>
      <c r="CG75" s="119">
        <v>3.1599353474539678</v>
      </c>
      <c r="CH75" s="119">
        <v>2.9744730249540843</v>
      </c>
      <c r="CI75" s="119">
        <v>3.3257879848815226</v>
      </c>
      <c r="CJ75" s="119">
        <v>3.2107905582447165</v>
      </c>
      <c r="CK75" s="119">
        <v>3.0698340153190946</v>
      </c>
      <c r="CL75" s="119">
        <v>3.3814038588028463</v>
      </c>
      <c r="CM75" s="119">
        <v>2.8508764540273202</v>
      </c>
      <c r="CN75" s="119">
        <v>2.9451720418024694</v>
      </c>
      <c r="CO75" s="119">
        <v>3.2063523589239167</v>
      </c>
      <c r="CP75" s="119">
        <v>2.8896023515814635</v>
      </c>
      <c r="CQ75" s="119">
        <v>3.017716663754606</v>
      </c>
      <c r="CR75" s="119">
        <v>2.7403845939298996</v>
      </c>
      <c r="CS75" s="119">
        <v>3.0224313149881485</v>
      </c>
      <c r="CT75" s="119">
        <v>2.9833597698688048</v>
      </c>
      <c r="CU75" s="119">
        <v>3.1079576953380861</v>
      </c>
      <c r="CV75" s="119">
        <v>2.8885695715440294</v>
      </c>
      <c r="CW75" s="119">
        <v>3.1195894992523945</v>
      </c>
      <c r="CY75">
        <f t="shared" ref="CY75" ca="1" si="47">NORMINV(RAND(), $K14, $Q14)</f>
        <v>2.5233319039374225</v>
      </c>
    </row>
    <row r="76" spans="1:103">
      <c r="B76" s="119">
        <v>5.074030357993264</v>
      </c>
      <c r="C76" s="119">
        <v>5.1168237317292835</v>
      </c>
      <c r="D76" s="119">
        <v>5.0511941332807693</v>
      </c>
      <c r="E76" s="119">
        <v>4.9143403449301069</v>
      </c>
      <c r="F76" s="119">
        <v>4.9988112224968724</v>
      </c>
      <c r="G76" s="119">
        <v>5.0257461945975157</v>
      </c>
      <c r="H76" s="119">
        <v>5.1074486822528566</v>
      </c>
      <c r="I76" s="119">
        <v>5.0301113782426006</v>
      </c>
      <c r="J76" s="119">
        <v>5.0859777228053442</v>
      </c>
      <c r="K76" s="119">
        <v>4.9289328705704563</v>
      </c>
      <c r="L76" s="119">
        <v>4.8739313989940989</v>
      </c>
      <c r="M76" s="119">
        <v>4.9424983209643099</v>
      </c>
      <c r="N76" s="119">
        <v>5.2811921853028938</v>
      </c>
      <c r="O76" s="119">
        <v>5.0278532811814918</v>
      </c>
      <c r="P76" s="119">
        <v>5.0873807998915579</v>
      </c>
      <c r="Q76" s="119">
        <v>4.8498429779276684</v>
      </c>
      <c r="R76" s="119">
        <v>4.8933051353219632</v>
      </c>
      <c r="S76" s="119">
        <v>4.8969295239080859</v>
      </c>
      <c r="T76" s="119">
        <v>5.049250060540329</v>
      </c>
      <c r="U76" s="119">
        <v>4.8813505836270261</v>
      </c>
      <c r="V76" s="119">
        <v>5.0834709858482308</v>
      </c>
      <c r="W76" s="119">
        <v>4.9108246599296335</v>
      </c>
      <c r="X76" s="119">
        <v>4.8724518084844552</v>
      </c>
      <c r="Y76" s="119">
        <v>5.0878377238894519</v>
      </c>
      <c r="Z76" s="119">
        <v>4.9952405944640965</v>
      </c>
      <c r="AA76" s="119">
        <v>5.0818318334414956</v>
      </c>
      <c r="AB76" s="119">
        <v>5.1248741222578866</v>
      </c>
      <c r="AC76" s="119">
        <v>5.0491387489433208</v>
      </c>
      <c r="AD76" s="119">
        <v>4.9172450300149517</v>
      </c>
      <c r="AE76" s="119">
        <v>5.0086447776427194</v>
      </c>
      <c r="AF76" s="119">
        <v>4.8854532891672457</v>
      </c>
      <c r="AG76" s="119">
        <v>5.0337196870383805</v>
      </c>
      <c r="AH76" s="119">
        <v>5.0513903737692614</v>
      </c>
      <c r="AI76" s="119">
        <v>4.9386599354263003</v>
      </c>
      <c r="AJ76" s="119">
        <v>5.0202974083526062</v>
      </c>
      <c r="AK76" s="119">
        <v>5.0207553999054717</v>
      </c>
      <c r="AL76" s="119">
        <v>5.0044080318028499</v>
      </c>
      <c r="AM76" s="119">
        <v>5.1447032806905764</v>
      </c>
      <c r="AN76" s="119">
        <v>5.1577286016411872</v>
      </c>
      <c r="AO76" s="119">
        <v>5.0573259992457213</v>
      </c>
      <c r="AP76" s="119">
        <v>5.1324727115228512</v>
      </c>
      <c r="AQ76" s="119">
        <v>4.9806341374665388</v>
      </c>
      <c r="AR76" s="119">
        <v>4.9148974243238559</v>
      </c>
      <c r="AS76" s="119">
        <v>4.971394125534462</v>
      </c>
      <c r="AT76" s="119">
        <v>5.1363817110149252</v>
      </c>
      <c r="AU76" s="119">
        <v>4.8500587447150529</v>
      </c>
      <c r="AV76" s="119">
        <v>5.1593476359573733</v>
      </c>
      <c r="AW76" s="119">
        <v>4.8925256523583327</v>
      </c>
      <c r="AX76" s="119">
        <v>5.0097459159096642</v>
      </c>
      <c r="AY76" s="119">
        <v>5.0629648707335102</v>
      </c>
      <c r="AZ76" s="119">
        <v>5.0318044295228193</v>
      </c>
      <c r="BA76" s="119">
        <v>4.9436831472456397</v>
      </c>
      <c r="BB76" s="119">
        <v>4.9740097914184753</v>
      </c>
      <c r="BC76" s="119">
        <v>5.0196697600672087</v>
      </c>
      <c r="BD76" s="119">
        <v>5.0718799735798985</v>
      </c>
      <c r="BE76" s="119">
        <v>4.9869437992462666</v>
      </c>
      <c r="BF76" s="119">
        <v>5.0188612968811599</v>
      </c>
      <c r="BG76" s="119">
        <v>4.9958992562586921</v>
      </c>
      <c r="BH76" s="119">
        <v>5.0080123010234558</v>
      </c>
      <c r="BI76" s="119">
        <v>4.8426638376049302</v>
      </c>
      <c r="BJ76" s="119">
        <v>5.0006867701203825</v>
      </c>
      <c r="BK76" s="119">
        <v>4.8065846101983896</v>
      </c>
      <c r="BL76" s="119">
        <v>4.9586734003081423</v>
      </c>
      <c r="BM76" s="119">
        <v>4.8916012635375985</v>
      </c>
      <c r="BN76" s="119">
        <v>4.8484308682525121</v>
      </c>
      <c r="BO76" s="119">
        <v>4.9741358645702434</v>
      </c>
      <c r="BP76" s="119">
        <v>5.1600159785579987</v>
      </c>
      <c r="BQ76" s="119">
        <v>5.0738720579347136</v>
      </c>
      <c r="BR76" s="119">
        <v>4.7183804255822084</v>
      </c>
      <c r="BS76" s="119">
        <v>5.0399668030253091</v>
      </c>
      <c r="BT76" s="119">
        <v>5.0414822834272988</v>
      </c>
      <c r="BU76" s="119">
        <v>4.9727944131595105</v>
      </c>
      <c r="BV76" s="119">
        <v>4.9883060534447488</v>
      </c>
      <c r="BW76" s="119">
        <v>5.0140558589229762</v>
      </c>
      <c r="BX76" s="119">
        <v>5.1370553835402273</v>
      </c>
      <c r="BY76" s="119">
        <v>4.9062590728127011</v>
      </c>
      <c r="BZ76" s="119">
        <v>4.9638687446179448</v>
      </c>
      <c r="CA76" s="119">
        <v>5.0592305164958207</v>
      </c>
      <c r="CB76" s="119">
        <v>5.1528718908644455</v>
      </c>
      <c r="CC76" s="119">
        <v>4.8728475776033022</v>
      </c>
      <c r="CD76" s="119">
        <v>5.0513868624194442</v>
      </c>
      <c r="CE76" s="119">
        <v>4.9333216067491561</v>
      </c>
      <c r="CF76" s="119">
        <v>4.8631710107428114</v>
      </c>
      <c r="CG76" s="119">
        <v>5.0871575848288844</v>
      </c>
      <c r="CH76" s="119">
        <v>4.8901155273969446</v>
      </c>
      <c r="CI76" s="119">
        <v>4.9376090196875557</v>
      </c>
      <c r="CJ76" s="119">
        <v>4.9620560010848243</v>
      </c>
      <c r="CK76" s="119">
        <v>5.109663151838741</v>
      </c>
      <c r="CL76" s="119">
        <v>5.1040759356400933</v>
      </c>
      <c r="CM76" s="119">
        <v>5.1452066453955254</v>
      </c>
      <c r="CN76" s="119">
        <v>5.0360737861803777</v>
      </c>
      <c r="CO76" s="119">
        <v>5.0792875181790675</v>
      </c>
      <c r="CP76" s="119">
        <v>4.8833426558010924</v>
      </c>
      <c r="CQ76" s="119">
        <v>4.9624355157169715</v>
      </c>
      <c r="CR76" s="119">
        <v>5.103150352324505</v>
      </c>
      <c r="CS76" s="119">
        <v>4.9087837157251002</v>
      </c>
      <c r="CT76" s="119">
        <v>4.8692377510055334</v>
      </c>
      <c r="CU76" s="119">
        <v>4.8697503129772581</v>
      </c>
      <c r="CV76" s="119">
        <v>4.9922702466266102</v>
      </c>
      <c r="CW76" s="119">
        <v>4.9225933735869436</v>
      </c>
      <c r="CY76">
        <f t="shared" ref="CY76" ca="1" si="48">NORMINV(RAND(), $K15, $Q15)</f>
        <v>5.0167536102048418</v>
      </c>
    </row>
    <row r="77" spans="1:103">
      <c r="B77" s="119">
        <v>9.1518204458707455</v>
      </c>
      <c r="C77" s="119">
        <v>8.8413401848764153</v>
      </c>
      <c r="D77" s="119">
        <v>9.0693706318695817</v>
      </c>
      <c r="E77" s="119">
        <v>8.9409310748039506</v>
      </c>
      <c r="F77" s="119">
        <v>8.8779254165678552</v>
      </c>
      <c r="G77" s="119">
        <v>9.0438598322368797</v>
      </c>
      <c r="H77" s="119">
        <v>9.0672655292982558</v>
      </c>
      <c r="I77" s="119">
        <v>8.8953247408396958</v>
      </c>
      <c r="J77" s="119">
        <v>9.0141651806118492</v>
      </c>
      <c r="K77" s="119">
        <v>9.0588963105716296</v>
      </c>
      <c r="L77" s="119">
        <v>9.0018281441395906</v>
      </c>
      <c r="M77" s="119">
        <v>8.8058706944553524</v>
      </c>
      <c r="N77" s="119">
        <v>8.8697562969584105</v>
      </c>
      <c r="O77" s="119">
        <v>9.0781472647244712</v>
      </c>
      <c r="P77" s="119">
        <v>9.1542506218182123</v>
      </c>
      <c r="Q77" s="119">
        <v>8.928906107360902</v>
      </c>
      <c r="R77" s="119">
        <v>8.8182744285819439</v>
      </c>
      <c r="S77" s="119">
        <v>8.8890495436991337</v>
      </c>
      <c r="T77" s="119">
        <v>8.8029461721358722</v>
      </c>
      <c r="U77" s="119">
        <v>8.9801063532715304</v>
      </c>
      <c r="V77" s="119">
        <v>8.878328117212515</v>
      </c>
      <c r="W77" s="119">
        <v>9.0598882984098683</v>
      </c>
      <c r="X77" s="119">
        <v>8.8910670083384851</v>
      </c>
      <c r="Y77" s="119">
        <v>9.0313227550438882</v>
      </c>
      <c r="Z77" s="119">
        <v>8.990437467869592</v>
      </c>
      <c r="AA77" s="119">
        <v>8.9037139132043421</v>
      </c>
      <c r="AB77" s="119">
        <v>9.0818897727375116</v>
      </c>
      <c r="AC77" s="119">
        <v>9.2106127224049192</v>
      </c>
      <c r="AD77" s="119">
        <v>8.9284859699432957</v>
      </c>
      <c r="AE77" s="119">
        <v>8.9684867485465691</v>
      </c>
      <c r="AF77" s="119">
        <v>8.923528761524171</v>
      </c>
      <c r="AG77" s="119">
        <v>8.7762280827590526</v>
      </c>
      <c r="AH77" s="119">
        <v>9.0209001954895491</v>
      </c>
      <c r="AI77" s="119">
        <v>8.9846552613793413</v>
      </c>
      <c r="AJ77" s="119">
        <v>9.035148838724135</v>
      </c>
      <c r="AK77" s="119">
        <v>9.0681694550396195</v>
      </c>
      <c r="AL77" s="119">
        <v>8.981629535288512</v>
      </c>
      <c r="AM77" s="119">
        <v>8.9757402408353375</v>
      </c>
      <c r="AN77" s="119">
        <v>9.0331997568095019</v>
      </c>
      <c r="AO77" s="119">
        <v>9.0468304974206237</v>
      </c>
      <c r="AP77" s="119">
        <v>9.0595891946642588</v>
      </c>
      <c r="AQ77" s="119">
        <v>8.9546176224515168</v>
      </c>
      <c r="AR77" s="119">
        <v>9.0732232775888733</v>
      </c>
      <c r="AS77" s="119">
        <v>9.1514629611450005</v>
      </c>
      <c r="AT77" s="119">
        <v>9.102752188114998</v>
      </c>
      <c r="AU77" s="119">
        <v>8.9456857899148936</v>
      </c>
      <c r="AV77" s="119">
        <v>8.9379864935319624</v>
      </c>
      <c r="AW77" s="119">
        <v>9.0557301880004228</v>
      </c>
      <c r="AX77" s="119">
        <v>8.9948644206304369</v>
      </c>
      <c r="AY77" s="119">
        <v>8.8013842305606609</v>
      </c>
      <c r="AZ77" s="119">
        <v>9.0965591137898212</v>
      </c>
      <c r="BA77" s="119">
        <v>8.9877320031039449</v>
      </c>
      <c r="BB77" s="119">
        <v>8.885489023626608</v>
      </c>
      <c r="BC77" s="119">
        <v>8.9776293980978732</v>
      </c>
      <c r="BD77" s="119">
        <v>9.0328989348320547</v>
      </c>
      <c r="BE77" s="119">
        <v>9.0324308209919888</v>
      </c>
      <c r="BF77" s="119">
        <v>8.9369355666698205</v>
      </c>
      <c r="BG77" s="119">
        <v>8.8972299596923499</v>
      </c>
      <c r="BH77" s="119">
        <v>8.9107194997956505</v>
      </c>
      <c r="BI77" s="119">
        <v>8.9464922888493739</v>
      </c>
      <c r="BJ77" s="119">
        <v>8.8944522595857229</v>
      </c>
      <c r="BK77" s="119">
        <v>8.9220827561310401</v>
      </c>
      <c r="BL77" s="119">
        <v>8.7416378262254337</v>
      </c>
      <c r="BM77" s="119">
        <v>8.8388501918309981</v>
      </c>
      <c r="BN77" s="119">
        <v>8.9956641943580458</v>
      </c>
      <c r="BO77" s="119">
        <v>9.2512420810286962</v>
      </c>
      <c r="BP77" s="119">
        <v>9.1492786267514479</v>
      </c>
      <c r="BQ77" s="119">
        <v>8.9610188786847349</v>
      </c>
      <c r="BR77" s="119">
        <v>9.055665531128934</v>
      </c>
      <c r="BS77" s="119">
        <v>8.9065228044425435</v>
      </c>
      <c r="BT77" s="119">
        <v>8.9758209011150125</v>
      </c>
      <c r="BU77" s="119">
        <v>9.0124923589860924</v>
      </c>
      <c r="BV77" s="119">
        <v>9.0487187308286323</v>
      </c>
      <c r="BW77" s="119">
        <v>9.0696297891762612</v>
      </c>
      <c r="BX77" s="119">
        <v>9.0261389901055935</v>
      </c>
      <c r="BY77" s="119">
        <v>8.9372096114031816</v>
      </c>
      <c r="BZ77" s="119">
        <v>9.1021924651852011</v>
      </c>
      <c r="CA77" s="119">
        <v>8.9831169716373314</v>
      </c>
      <c r="CB77" s="119">
        <v>8.7770887196351701</v>
      </c>
      <c r="CC77" s="119">
        <v>9.1744361479316812</v>
      </c>
      <c r="CD77" s="119">
        <v>9.1717659548875972</v>
      </c>
      <c r="CE77" s="119">
        <v>9.0051106784735921</v>
      </c>
      <c r="CF77" s="119">
        <v>8.9202110092024895</v>
      </c>
      <c r="CG77" s="119">
        <v>9.0531429260077516</v>
      </c>
      <c r="CH77" s="119">
        <v>8.8889096136625376</v>
      </c>
      <c r="CI77" s="119">
        <v>9.008439154320337</v>
      </c>
      <c r="CJ77" s="119">
        <v>9.0040807262153226</v>
      </c>
      <c r="CK77" s="119">
        <v>8.979802862572738</v>
      </c>
      <c r="CL77" s="119">
        <v>9.1051888060583828</v>
      </c>
      <c r="CM77" s="119">
        <v>8.9195217083086877</v>
      </c>
      <c r="CN77" s="119">
        <v>8.9905127755265486</v>
      </c>
      <c r="CO77" s="119">
        <v>8.8675630167454695</v>
      </c>
      <c r="CP77" s="119">
        <v>8.9937801983653145</v>
      </c>
      <c r="CQ77" s="119">
        <v>9.0471856657704972</v>
      </c>
      <c r="CR77" s="119">
        <v>8.9192249707994584</v>
      </c>
      <c r="CS77" s="119">
        <v>9.1465374445862047</v>
      </c>
      <c r="CT77" s="119">
        <v>9.1686327391391735</v>
      </c>
      <c r="CU77" s="119">
        <v>9.0372165108932698</v>
      </c>
      <c r="CV77" s="119">
        <v>9.1404209329578361</v>
      </c>
      <c r="CW77" s="119">
        <v>8.9604690895526815</v>
      </c>
      <c r="CY77">
        <f t="shared" ref="CY77" ca="1" si="49">NORMINV(RAND(), $K16, $Q16)</f>
        <v>8.8944551189178416</v>
      </c>
    </row>
    <row r="79" spans="1:103">
      <c r="A79" t="s">
        <v>71</v>
      </c>
      <c r="B79" s="119">
        <f>SUMPRODUCT($C$6:$C$16, B34:B44)/$C$21</f>
        <v>12.258135286571985</v>
      </c>
      <c r="C79" s="119">
        <f t="shared" ref="C79:BN79" si="50">SUMPRODUCT($C$6:$C$16, C34:C44)/$C$21</f>
        <v>10.881879707003923</v>
      </c>
      <c r="D79" s="119">
        <f t="shared" si="50"/>
        <v>11.445890032877344</v>
      </c>
      <c r="E79" s="119">
        <f t="shared" si="50"/>
        <v>11.496969198467466</v>
      </c>
      <c r="F79" s="119">
        <f t="shared" si="50"/>
        <v>10.973314191932664</v>
      </c>
      <c r="G79" s="119">
        <f t="shared" si="50"/>
        <v>11.256064058208928</v>
      </c>
      <c r="H79" s="119">
        <f t="shared" si="50"/>
        <v>11.427378339660262</v>
      </c>
      <c r="I79" s="119">
        <f t="shared" si="50"/>
        <v>11.660527270815937</v>
      </c>
      <c r="J79" s="119">
        <f t="shared" si="50"/>
        <v>12.036949001472243</v>
      </c>
      <c r="K79" s="119">
        <f t="shared" si="50"/>
        <v>12.204750783348144</v>
      </c>
      <c r="L79" s="119">
        <f t="shared" si="50"/>
        <v>11.965328415864064</v>
      </c>
      <c r="M79" s="119">
        <f t="shared" si="50"/>
        <v>11.351321166045279</v>
      </c>
      <c r="N79" s="119">
        <f t="shared" si="50"/>
        <v>12.098571668029788</v>
      </c>
      <c r="O79" s="119">
        <f t="shared" si="50"/>
        <v>11.736516950866593</v>
      </c>
      <c r="P79" s="119">
        <f t="shared" si="50"/>
        <v>11.701548251404216</v>
      </c>
      <c r="Q79" s="119">
        <f t="shared" si="50"/>
        <v>11.449062733258733</v>
      </c>
      <c r="R79" s="119">
        <f t="shared" si="50"/>
        <v>11.007915769308175</v>
      </c>
      <c r="S79" s="119">
        <f t="shared" si="50"/>
        <v>12.021156861053097</v>
      </c>
      <c r="T79" s="119">
        <f t="shared" si="50"/>
        <v>11.67755459871943</v>
      </c>
      <c r="U79" s="119">
        <f t="shared" si="50"/>
        <v>11.528397983631706</v>
      </c>
      <c r="V79" s="119">
        <f t="shared" si="50"/>
        <v>11.399387839309194</v>
      </c>
      <c r="W79" s="119">
        <f t="shared" si="50"/>
        <v>11.551905168105119</v>
      </c>
      <c r="X79" s="119">
        <f t="shared" si="50"/>
        <v>12.154063101942922</v>
      </c>
      <c r="Y79" s="119">
        <f t="shared" si="50"/>
        <v>11.760122429437105</v>
      </c>
      <c r="Z79" s="119">
        <f t="shared" si="50"/>
        <v>11.739328901769086</v>
      </c>
      <c r="AA79" s="119">
        <f t="shared" si="50"/>
        <v>11.483361935634253</v>
      </c>
      <c r="AB79" s="119">
        <f t="shared" si="50"/>
        <v>11.342517678028308</v>
      </c>
      <c r="AC79" s="119">
        <f t="shared" si="50"/>
        <v>12.324894957577875</v>
      </c>
      <c r="AD79" s="119">
        <f t="shared" si="50"/>
        <v>11.543540750431776</v>
      </c>
      <c r="AE79" s="119">
        <f t="shared" si="50"/>
        <v>11.242516185349478</v>
      </c>
      <c r="AF79" s="119">
        <f t="shared" si="50"/>
        <v>11.205452073889882</v>
      </c>
      <c r="AG79" s="119">
        <f t="shared" si="50"/>
        <v>11.618385581674453</v>
      </c>
      <c r="AH79" s="119">
        <f t="shared" si="50"/>
        <v>11.700625809259888</v>
      </c>
      <c r="AI79" s="119">
        <f t="shared" si="50"/>
        <v>11.621301981365299</v>
      </c>
      <c r="AJ79" s="119">
        <f t="shared" si="50"/>
        <v>11.796538412045136</v>
      </c>
      <c r="AK79" s="119">
        <f t="shared" si="50"/>
        <v>12.147403585495834</v>
      </c>
      <c r="AL79" s="119">
        <f t="shared" si="50"/>
        <v>11.617546448630192</v>
      </c>
      <c r="AM79" s="119">
        <f t="shared" si="50"/>
        <v>12.073700597259657</v>
      </c>
      <c r="AN79" s="119">
        <f t="shared" si="50"/>
        <v>12.240142313398406</v>
      </c>
      <c r="AO79" s="119">
        <f t="shared" si="50"/>
        <v>10.850326527170454</v>
      </c>
      <c r="AP79" s="119">
        <f t="shared" si="50"/>
        <v>11.230528885418673</v>
      </c>
      <c r="AQ79" s="119">
        <f t="shared" si="50"/>
        <v>11.039219891871486</v>
      </c>
      <c r="AR79" s="119">
        <f t="shared" si="50"/>
        <v>11.527561253097129</v>
      </c>
      <c r="AS79" s="119">
        <f t="shared" si="50"/>
        <v>11.678512435446006</v>
      </c>
      <c r="AT79" s="119">
        <f t="shared" si="50"/>
        <v>11.470859986180811</v>
      </c>
      <c r="AU79" s="119">
        <f t="shared" si="50"/>
        <v>12.148034248834124</v>
      </c>
      <c r="AV79" s="119">
        <f t="shared" si="50"/>
        <v>11.492169234763072</v>
      </c>
      <c r="AW79" s="119">
        <f t="shared" si="50"/>
        <v>12.118006489455432</v>
      </c>
      <c r="AX79" s="119">
        <f t="shared" si="50"/>
        <v>11.837659763566341</v>
      </c>
      <c r="AY79" s="119">
        <f t="shared" si="50"/>
        <v>11.660567959715914</v>
      </c>
      <c r="AZ79" s="119">
        <f t="shared" si="50"/>
        <v>11.333191172537811</v>
      </c>
      <c r="BA79" s="119">
        <f t="shared" si="50"/>
        <v>12.365786479700354</v>
      </c>
      <c r="BB79" s="119">
        <f t="shared" si="50"/>
        <v>11.326664408235102</v>
      </c>
      <c r="BC79" s="119">
        <f t="shared" si="50"/>
        <v>12.069142915538263</v>
      </c>
      <c r="BD79" s="119">
        <f t="shared" si="50"/>
        <v>11.554070107299369</v>
      </c>
      <c r="BE79" s="119">
        <f t="shared" si="50"/>
        <v>11.912161865693902</v>
      </c>
      <c r="BF79" s="119">
        <f t="shared" si="50"/>
        <v>11.442818516608378</v>
      </c>
      <c r="BG79" s="119">
        <f t="shared" si="50"/>
        <v>11.341132777109522</v>
      </c>
      <c r="BH79" s="119">
        <f t="shared" si="50"/>
        <v>11.471463092871891</v>
      </c>
      <c r="BI79" s="119">
        <f t="shared" si="50"/>
        <v>11.705711948949517</v>
      </c>
      <c r="BJ79" s="119">
        <f t="shared" si="50"/>
        <v>11.675844910224365</v>
      </c>
      <c r="BK79" s="119">
        <f t="shared" si="50"/>
        <v>11.259729994650531</v>
      </c>
      <c r="BL79" s="119">
        <f t="shared" si="50"/>
        <v>11.266225672190492</v>
      </c>
      <c r="BM79" s="119">
        <f t="shared" si="50"/>
        <v>11.511528889964504</v>
      </c>
      <c r="BN79" s="119">
        <f t="shared" si="50"/>
        <v>11.536920165105911</v>
      </c>
      <c r="BO79" s="119">
        <f t="shared" ref="BO79:CW79" si="51">SUMPRODUCT($C$6:$C$16, BO34:BO44)/$C$21</f>
        <v>11.853839012524805</v>
      </c>
      <c r="BP79" s="119">
        <f t="shared" si="51"/>
        <v>11.695003408335994</v>
      </c>
      <c r="BQ79" s="119">
        <f t="shared" si="51"/>
        <v>11.41825117812591</v>
      </c>
      <c r="BR79" s="119">
        <f t="shared" si="51"/>
        <v>10.974696330603773</v>
      </c>
      <c r="BS79" s="119">
        <f t="shared" si="51"/>
        <v>11.406716240727224</v>
      </c>
      <c r="BT79" s="119">
        <f t="shared" si="51"/>
        <v>12.00463500960929</v>
      </c>
      <c r="BU79" s="119">
        <f t="shared" si="51"/>
        <v>11.654003230507319</v>
      </c>
      <c r="BV79" s="119">
        <f t="shared" si="51"/>
        <v>11.507929934989903</v>
      </c>
      <c r="BW79" s="119">
        <f t="shared" si="51"/>
        <v>11.892919232301944</v>
      </c>
      <c r="BX79" s="119">
        <f t="shared" si="51"/>
        <v>10.982862149615501</v>
      </c>
      <c r="BY79" s="119">
        <f t="shared" si="51"/>
        <v>11.578760642694943</v>
      </c>
      <c r="BZ79" s="119">
        <f t="shared" si="51"/>
        <v>11.703748885848043</v>
      </c>
      <c r="CA79" s="119">
        <f t="shared" si="51"/>
        <v>11.323134147136868</v>
      </c>
      <c r="CB79" s="119">
        <f t="shared" si="51"/>
        <v>12.273137224286906</v>
      </c>
      <c r="CC79" s="119">
        <f t="shared" si="51"/>
        <v>11.622624801513449</v>
      </c>
      <c r="CD79" s="119">
        <f t="shared" si="51"/>
        <v>11.450020478174959</v>
      </c>
      <c r="CE79" s="119">
        <f t="shared" si="51"/>
        <v>11.790761099599912</v>
      </c>
      <c r="CF79" s="119">
        <f t="shared" si="51"/>
        <v>11.599773665817015</v>
      </c>
      <c r="CG79" s="119">
        <f t="shared" si="51"/>
        <v>11.35355063232296</v>
      </c>
      <c r="CH79" s="119">
        <f t="shared" si="51"/>
        <v>11.127025537555495</v>
      </c>
      <c r="CI79" s="119">
        <f t="shared" si="51"/>
        <v>11.395043777352438</v>
      </c>
      <c r="CJ79" s="119">
        <f t="shared" si="51"/>
        <v>11.759228863947508</v>
      </c>
      <c r="CK79" s="119">
        <f t="shared" si="51"/>
        <v>11.327309684820417</v>
      </c>
      <c r="CL79" s="119">
        <f t="shared" si="51"/>
        <v>11.968567842311451</v>
      </c>
      <c r="CM79" s="119">
        <f t="shared" si="51"/>
        <v>12.049630178255086</v>
      </c>
      <c r="CN79" s="119">
        <f t="shared" si="51"/>
        <v>11.780360558456145</v>
      </c>
      <c r="CO79" s="119">
        <f t="shared" si="51"/>
        <v>11.288840979294239</v>
      </c>
      <c r="CP79" s="119">
        <f t="shared" si="51"/>
        <v>12.005873627990983</v>
      </c>
      <c r="CQ79" s="119">
        <f t="shared" si="51"/>
        <v>12.33874009784663</v>
      </c>
      <c r="CR79" s="119">
        <f t="shared" si="51"/>
        <v>11.229820001671881</v>
      </c>
      <c r="CS79" s="119">
        <f t="shared" si="51"/>
        <v>11.66686216637939</v>
      </c>
      <c r="CT79" s="119">
        <f t="shared" si="51"/>
        <v>11.318146027231514</v>
      </c>
      <c r="CU79" s="119">
        <f t="shared" si="51"/>
        <v>11.352684300890576</v>
      </c>
      <c r="CV79" s="119">
        <f t="shared" si="51"/>
        <v>11.432624117728189</v>
      </c>
      <c r="CW79" s="119">
        <f t="shared" si="51"/>
        <v>11.554025884256458</v>
      </c>
    </row>
    <row r="80" spans="1:103">
      <c r="A80" t="s">
        <v>72</v>
      </c>
      <c r="B80" s="119">
        <f>SUMPRODUCT($D$6:$D$16, B34:B44)/$D$21</f>
        <v>13.136968610860276</v>
      </c>
      <c r="C80" s="119">
        <f t="shared" ref="C80:BN80" si="52">SUMPRODUCT($D$6:$D$16, C34:C44)/$D$21</f>
        <v>12.572846670006545</v>
      </c>
      <c r="D80" s="119">
        <f t="shared" si="52"/>
        <v>13.010550026997821</v>
      </c>
      <c r="E80" s="119">
        <f t="shared" si="52"/>
        <v>12.851492672823923</v>
      </c>
      <c r="F80" s="119">
        <f t="shared" si="52"/>
        <v>12.642404724444109</v>
      </c>
      <c r="G80" s="119">
        <f t="shared" si="52"/>
        <v>12.423934530741963</v>
      </c>
      <c r="H80" s="119">
        <f t="shared" si="52"/>
        <v>12.553976699981764</v>
      </c>
      <c r="I80" s="119">
        <f t="shared" si="52"/>
        <v>12.2159549709598</v>
      </c>
      <c r="J80" s="119">
        <f t="shared" si="52"/>
        <v>12.693789126179622</v>
      </c>
      <c r="K80" s="119">
        <f t="shared" si="52"/>
        <v>13.142699205320438</v>
      </c>
      <c r="L80" s="119">
        <f t="shared" si="52"/>
        <v>12.579169763887229</v>
      </c>
      <c r="M80" s="119">
        <f t="shared" si="52"/>
        <v>12.48598169569866</v>
      </c>
      <c r="N80" s="119">
        <f t="shared" si="52"/>
        <v>12.933893018138081</v>
      </c>
      <c r="O80" s="119">
        <f t="shared" si="52"/>
        <v>12.185447070972447</v>
      </c>
      <c r="P80" s="119">
        <f t="shared" si="52"/>
        <v>13.155844204720493</v>
      </c>
      <c r="Q80" s="119">
        <f t="shared" si="52"/>
        <v>12.8329058200343</v>
      </c>
      <c r="R80" s="119">
        <f t="shared" si="52"/>
        <v>12.297429295995766</v>
      </c>
      <c r="S80" s="119">
        <f t="shared" si="52"/>
        <v>12.353565740758643</v>
      </c>
      <c r="T80" s="119">
        <f t="shared" si="52"/>
        <v>12.523736289938034</v>
      </c>
      <c r="U80" s="119">
        <f t="shared" si="52"/>
        <v>12.514121350021608</v>
      </c>
      <c r="V80" s="119">
        <f t="shared" si="52"/>
        <v>12.862508948159459</v>
      </c>
      <c r="W80" s="119">
        <f t="shared" si="52"/>
        <v>12.947896483926879</v>
      </c>
      <c r="X80" s="119">
        <f t="shared" si="52"/>
        <v>13.105863310397485</v>
      </c>
      <c r="Y80" s="119">
        <f t="shared" si="52"/>
        <v>13.028691051174606</v>
      </c>
      <c r="Z80" s="119">
        <f t="shared" si="52"/>
        <v>12.695354461644223</v>
      </c>
      <c r="AA80" s="119">
        <f t="shared" si="52"/>
        <v>13.385352827022384</v>
      </c>
      <c r="AB80" s="119">
        <f t="shared" si="52"/>
        <v>13.252394960301899</v>
      </c>
      <c r="AC80" s="119">
        <f t="shared" si="52"/>
        <v>12.50264929925982</v>
      </c>
      <c r="AD80" s="119">
        <f t="shared" si="52"/>
        <v>12.163362300148133</v>
      </c>
      <c r="AE80" s="119">
        <f t="shared" si="52"/>
        <v>12.564134954380416</v>
      </c>
      <c r="AF80" s="119">
        <f t="shared" si="52"/>
        <v>12.570267792185762</v>
      </c>
      <c r="AG80" s="119">
        <f t="shared" si="52"/>
        <v>12.678541970714848</v>
      </c>
      <c r="AH80" s="119">
        <f t="shared" si="52"/>
        <v>12.513812437948371</v>
      </c>
      <c r="AI80" s="119">
        <f t="shared" si="52"/>
        <v>12.326379017509698</v>
      </c>
      <c r="AJ80" s="119">
        <f t="shared" si="52"/>
        <v>12.915991513510829</v>
      </c>
      <c r="AK80" s="119">
        <f t="shared" si="52"/>
        <v>12.272514335107541</v>
      </c>
      <c r="AL80" s="119">
        <f t="shared" si="52"/>
        <v>12.511926906273009</v>
      </c>
      <c r="AM80" s="119">
        <f t="shared" si="52"/>
        <v>12.923499531383447</v>
      </c>
      <c r="AN80" s="119">
        <f t="shared" si="52"/>
        <v>13.588135615206184</v>
      </c>
      <c r="AO80" s="119">
        <f t="shared" si="52"/>
        <v>12.732977196128095</v>
      </c>
      <c r="AP80" s="119">
        <f t="shared" si="52"/>
        <v>13.132047593672763</v>
      </c>
      <c r="AQ80" s="119">
        <f t="shared" si="52"/>
        <v>12.065036286094024</v>
      </c>
      <c r="AR80" s="119">
        <f t="shared" si="52"/>
        <v>12.292443167161206</v>
      </c>
      <c r="AS80" s="119">
        <f t="shared" si="52"/>
        <v>12.766681395168431</v>
      </c>
      <c r="AT80" s="119">
        <f t="shared" si="52"/>
        <v>12.602012431953659</v>
      </c>
      <c r="AU80" s="119">
        <f t="shared" si="52"/>
        <v>12.615239205547052</v>
      </c>
      <c r="AV80" s="119">
        <f t="shared" si="52"/>
        <v>13.054689366904471</v>
      </c>
      <c r="AW80" s="119">
        <f t="shared" si="52"/>
        <v>12.844342626442053</v>
      </c>
      <c r="AX80" s="119">
        <f t="shared" si="52"/>
        <v>12.629313655894721</v>
      </c>
      <c r="AY80" s="119">
        <f t="shared" si="52"/>
        <v>12.979488712947875</v>
      </c>
      <c r="AZ80" s="119">
        <f t="shared" si="52"/>
        <v>12.86228608503556</v>
      </c>
      <c r="BA80" s="119">
        <f t="shared" si="52"/>
        <v>13.161292035163603</v>
      </c>
      <c r="BB80" s="119">
        <f t="shared" si="52"/>
        <v>12.494665314029314</v>
      </c>
      <c r="BC80" s="119">
        <f t="shared" si="52"/>
        <v>13.051056196863295</v>
      </c>
      <c r="BD80" s="119">
        <f t="shared" si="52"/>
        <v>12.890917262946953</v>
      </c>
      <c r="BE80" s="119">
        <f t="shared" si="52"/>
        <v>12.846648981201188</v>
      </c>
      <c r="BF80" s="119">
        <f t="shared" si="52"/>
        <v>12.918961818126144</v>
      </c>
      <c r="BG80" s="119">
        <f t="shared" si="52"/>
        <v>12.743527082942638</v>
      </c>
      <c r="BH80" s="119">
        <f t="shared" si="52"/>
        <v>12.839954245811354</v>
      </c>
      <c r="BI80" s="119">
        <f t="shared" si="52"/>
        <v>12.803489303832857</v>
      </c>
      <c r="BJ80" s="119">
        <f t="shared" si="52"/>
        <v>12.642716775356444</v>
      </c>
      <c r="BK80" s="119">
        <f t="shared" si="52"/>
        <v>12.785884859085042</v>
      </c>
      <c r="BL80" s="119">
        <f t="shared" si="52"/>
        <v>12.443720215091243</v>
      </c>
      <c r="BM80" s="119">
        <f t="shared" si="52"/>
        <v>13.118844642521807</v>
      </c>
      <c r="BN80" s="119">
        <f t="shared" si="52"/>
        <v>12.183957282276584</v>
      </c>
      <c r="BO80" s="119">
        <f t="shared" ref="BO80:CW80" si="53">SUMPRODUCT($D$6:$D$16, BO34:BO44)/$D$21</f>
        <v>12.412182955724793</v>
      </c>
      <c r="BP80" s="119">
        <f t="shared" si="53"/>
        <v>13.004627838182921</v>
      </c>
      <c r="BQ80" s="119">
        <f t="shared" si="53"/>
        <v>12.109866652576644</v>
      </c>
      <c r="BR80" s="119">
        <f t="shared" si="53"/>
        <v>12.1407735061265</v>
      </c>
      <c r="BS80" s="119">
        <f t="shared" si="53"/>
        <v>12.664162692323657</v>
      </c>
      <c r="BT80" s="119">
        <f t="shared" si="53"/>
        <v>12.659602157494295</v>
      </c>
      <c r="BU80" s="119">
        <f t="shared" si="53"/>
        <v>12.301331297591927</v>
      </c>
      <c r="BV80" s="119">
        <f t="shared" si="53"/>
        <v>12.756542330075867</v>
      </c>
      <c r="BW80" s="119">
        <f t="shared" si="53"/>
        <v>12.205416583107343</v>
      </c>
      <c r="BX80" s="119">
        <f t="shared" si="53"/>
        <v>12.31327896952876</v>
      </c>
      <c r="BY80" s="119">
        <f t="shared" si="53"/>
        <v>12.256707549779936</v>
      </c>
      <c r="BZ80" s="119">
        <f t="shared" si="53"/>
        <v>12.770602131264074</v>
      </c>
      <c r="CA80" s="119">
        <f t="shared" si="53"/>
        <v>12.946191781904309</v>
      </c>
      <c r="CB80" s="119">
        <f t="shared" si="53"/>
        <v>13.073581924800614</v>
      </c>
      <c r="CC80" s="119">
        <f t="shared" si="53"/>
        <v>12.399807566016703</v>
      </c>
      <c r="CD80" s="119">
        <f t="shared" si="53"/>
        <v>12.690307168648012</v>
      </c>
      <c r="CE80" s="119">
        <f t="shared" si="53"/>
        <v>12.718719324401139</v>
      </c>
      <c r="CF80" s="119">
        <f t="shared" si="53"/>
        <v>12.09279098514074</v>
      </c>
      <c r="CG80" s="119">
        <f t="shared" si="53"/>
        <v>12.408094448473522</v>
      </c>
      <c r="CH80" s="119">
        <f t="shared" si="53"/>
        <v>12.811954614128744</v>
      </c>
      <c r="CI80" s="119">
        <f t="shared" si="53"/>
        <v>12.779006553832451</v>
      </c>
      <c r="CJ80" s="119">
        <f t="shared" si="53"/>
        <v>11.983088229277987</v>
      </c>
      <c r="CK80" s="119">
        <f t="shared" si="53"/>
        <v>12.007361705557736</v>
      </c>
      <c r="CL80" s="119">
        <f t="shared" si="53"/>
        <v>12.824188593934663</v>
      </c>
      <c r="CM80" s="119">
        <f t="shared" si="53"/>
        <v>13.205985999638903</v>
      </c>
      <c r="CN80" s="119">
        <f t="shared" si="53"/>
        <v>12.659934905348868</v>
      </c>
      <c r="CO80" s="119">
        <f t="shared" si="53"/>
        <v>11.959779292015581</v>
      </c>
      <c r="CP80" s="119">
        <f t="shared" si="53"/>
        <v>13.150576084044161</v>
      </c>
      <c r="CQ80" s="119">
        <f t="shared" si="53"/>
        <v>12.957893787023369</v>
      </c>
      <c r="CR80" s="119">
        <f t="shared" si="53"/>
        <v>12.98927640232885</v>
      </c>
      <c r="CS80" s="119">
        <f t="shared" si="53"/>
        <v>12.699204699858953</v>
      </c>
      <c r="CT80" s="119">
        <f t="shared" si="53"/>
        <v>12.129064280085537</v>
      </c>
      <c r="CU80" s="119">
        <f t="shared" si="53"/>
        <v>12.641501271533853</v>
      </c>
      <c r="CV80" s="119">
        <f t="shared" si="53"/>
        <v>13.299592338711477</v>
      </c>
      <c r="CW80" s="119">
        <f t="shared" si="53"/>
        <v>12.385913233472136</v>
      </c>
    </row>
    <row r="81" spans="1:101">
      <c r="A81" t="s">
        <v>73</v>
      </c>
      <c r="B81" s="119">
        <f>SUMPRODUCT($E$6:$E$16, B34:B44)/$E$21</f>
        <v>11.373926054547976</v>
      </c>
      <c r="C81" s="119">
        <f t="shared" ref="C81:BN81" si="54">SUMPRODUCT($E$6:$E$16, C34:C44)/$E$21</f>
        <v>10.9850187575187</v>
      </c>
      <c r="D81" s="119">
        <f t="shared" si="54"/>
        <v>11.86847821760254</v>
      </c>
      <c r="E81" s="119">
        <f t="shared" si="54"/>
        <v>11.743723199025059</v>
      </c>
      <c r="F81" s="119">
        <f t="shared" si="54"/>
        <v>11.157206373853363</v>
      </c>
      <c r="G81" s="119">
        <f t="shared" si="54"/>
        <v>11.257712221212065</v>
      </c>
      <c r="H81" s="119">
        <f t="shared" si="54"/>
        <v>11.587014360040641</v>
      </c>
      <c r="I81" s="119">
        <f t="shared" si="54"/>
        <v>11.676462254953925</v>
      </c>
      <c r="J81" s="119">
        <f t="shared" si="54"/>
        <v>11.394320721186611</v>
      </c>
      <c r="K81" s="119">
        <f t="shared" si="54"/>
        <v>11.729967343629298</v>
      </c>
      <c r="L81" s="119">
        <f t="shared" si="54"/>
        <v>12.169101987868517</v>
      </c>
      <c r="M81" s="119">
        <f t="shared" si="54"/>
        <v>11.398996272478898</v>
      </c>
      <c r="N81" s="119">
        <f t="shared" si="54"/>
        <v>11.888663268030054</v>
      </c>
      <c r="O81" s="119">
        <f t="shared" si="54"/>
        <v>11.734660319685714</v>
      </c>
      <c r="P81" s="119">
        <f t="shared" si="54"/>
        <v>11.395483476731963</v>
      </c>
      <c r="Q81" s="119">
        <f t="shared" si="54"/>
        <v>11.928342129092965</v>
      </c>
      <c r="R81" s="119">
        <f t="shared" si="54"/>
        <v>11.389777209341034</v>
      </c>
      <c r="S81" s="119">
        <f t="shared" si="54"/>
        <v>11.36114015932875</v>
      </c>
      <c r="T81" s="119">
        <f t="shared" si="54"/>
        <v>11.577015848454462</v>
      </c>
      <c r="U81" s="119">
        <f t="shared" si="54"/>
        <v>11.256032278766558</v>
      </c>
      <c r="V81" s="119">
        <f t="shared" si="54"/>
        <v>11.410127987664538</v>
      </c>
      <c r="W81" s="119">
        <f t="shared" si="54"/>
        <v>11.999237601736407</v>
      </c>
      <c r="X81" s="119">
        <f t="shared" si="54"/>
        <v>11.681097680633172</v>
      </c>
      <c r="Y81" s="119">
        <f t="shared" si="54"/>
        <v>11.637927923140483</v>
      </c>
      <c r="Z81" s="119">
        <f t="shared" si="54"/>
        <v>11.471155531148028</v>
      </c>
      <c r="AA81" s="119">
        <f t="shared" si="54"/>
        <v>11.367153331022431</v>
      </c>
      <c r="AB81" s="119">
        <f t="shared" si="54"/>
        <v>11.281561252161579</v>
      </c>
      <c r="AC81" s="119">
        <f t="shared" si="54"/>
        <v>11.887988699948313</v>
      </c>
      <c r="AD81" s="119">
        <f t="shared" si="54"/>
        <v>11.222604891678911</v>
      </c>
      <c r="AE81" s="119">
        <f t="shared" si="54"/>
        <v>11.349891725520463</v>
      </c>
      <c r="AF81" s="119">
        <f t="shared" si="54"/>
        <v>11.285794800334314</v>
      </c>
      <c r="AG81" s="119">
        <f t="shared" si="54"/>
        <v>11.814538319820706</v>
      </c>
      <c r="AH81" s="119">
        <f t="shared" si="54"/>
        <v>11.010988422494513</v>
      </c>
      <c r="AI81" s="119">
        <f t="shared" si="54"/>
        <v>11.203492238059834</v>
      </c>
      <c r="AJ81" s="119">
        <f t="shared" si="54"/>
        <v>11.584011186384993</v>
      </c>
      <c r="AK81" s="119">
        <f t="shared" si="54"/>
        <v>11.783850256443644</v>
      </c>
      <c r="AL81" s="119">
        <f t="shared" si="54"/>
        <v>11.878237279642549</v>
      </c>
      <c r="AM81" s="119">
        <f t="shared" si="54"/>
        <v>11.589898958421163</v>
      </c>
      <c r="AN81" s="119">
        <f t="shared" si="54"/>
        <v>11.805636540425912</v>
      </c>
      <c r="AO81" s="119">
        <f t="shared" si="54"/>
        <v>11.163129594014316</v>
      </c>
      <c r="AP81" s="119">
        <f t="shared" si="54"/>
        <v>11.518316143274642</v>
      </c>
      <c r="AQ81" s="119">
        <f t="shared" si="54"/>
        <v>10.733855887981916</v>
      </c>
      <c r="AR81" s="119">
        <f t="shared" si="54"/>
        <v>10.951959700978225</v>
      </c>
      <c r="AS81" s="119">
        <f t="shared" si="54"/>
        <v>11.200010127834407</v>
      </c>
      <c r="AT81" s="119">
        <f t="shared" si="54"/>
        <v>11.741421506097526</v>
      </c>
      <c r="AU81" s="119">
        <f t="shared" si="54"/>
        <v>11.979678533462469</v>
      </c>
      <c r="AV81" s="119">
        <f t="shared" si="54"/>
        <v>11.593581464181614</v>
      </c>
      <c r="AW81" s="119">
        <f t="shared" si="54"/>
        <v>11.773414434792908</v>
      </c>
      <c r="AX81" s="119">
        <f t="shared" si="54"/>
        <v>11.761691530028369</v>
      </c>
      <c r="AY81" s="119">
        <f t="shared" si="54"/>
        <v>12.053419188908114</v>
      </c>
      <c r="AZ81" s="119">
        <f t="shared" si="54"/>
        <v>11.721316565638123</v>
      </c>
      <c r="BA81" s="119">
        <f t="shared" si="54"/>
        <v>12.206049453393286</v>
      </c>
      <c r="BB81" s="119">
        <f t="shared" si="54"/>
        <v>11.526384433267648</v>
      </c>
      <c r="BC81" s="119">
        <f t="shared" si="54"/>
        <v>11.954263055056048</v>
      </c>
      <c r="BD81" s="119">
        <f t="shared" si="54"/>
        <v>11.968811543168325</v>
      </c>
      <c r="BE81" s="119">
        <f t="shared" si="54"/>
        <v>11.474790723648232</v>
      </c>
      <c r="BF81" s="119">
        <f t="shared" si="54"/>
        <v>11.545763696912585</v>
      </c>
      <c r="BG81" s="119">
        <f t="shared" si="54"/>
        <v>11.281211817031711</v>
      </c>
      <c r="BH81" s="119">
        <f t="shared" si="54"/>
        <v>11.992111586338067</v>
      </c>
      <c r="BI81" s="119">
        <f t="shared" si="54"/>
        <v>11.81802919695153</v>
      </c>
      <c r="BJ81" s="119">
        <f t="shared" si="54"/>
        <v>12.124330661218469</v>
      </c>
      <c r="BK81" s="119">
        <f t="shared" si="54"/>
        <v>11.37083198016091</v>
      </c>
      <c r="BL81" s="119">
        <f t="shared" si="54"/>
        <v>11.231654517536859</v>
      </c>
      <c r="BM81" s="119">
        <f t="shared" si="54"/>
        <v>12.002959377554934</v>
      </c>
      <c r="BN81" s="119">
        <f t="shared" si="54"/>
        <v>11.273265151894659</v>
      </c>
      <c r="BO81" s="119">
        <f t="shared" ref="BO81:CW81" si="55">SUMPRODUCT($E$6:$E$16, BO34:BO44)/$E$21</f>
        <v>11.44201735563156</v>
      </c>
      <c r="BP81" s="119">
        <f t="shared" si="55"/>
        <v>11.449255015840262</v>
      </c>
      <c r="BQ81" s="119">
        <f t="shared" si="55"/>
        <v>11.152482526396904</v>
      </c>
      <c r="BR81" s="119">
        <f t="shared" si="55"/>
        <v>11.465228647558268</v>
      </c>
      <c r="BS81" s="119">
        <f t="shared" si="55"/>
        <v>11.612300900097942</v>
      </c>
      <c r="BT81" s="119">
        <f t="shared" si="55"/>
        <v>11.791814431699578</v>
      </c>
      <c r="BU81" s="119">
        <f t="shared" si="55"/>
        <v>11.359677915141821</v>
      </c>
      <c r="BV81" s="119">
        <f t="shared" si="55"/>
        <v>11.365201108004459</v>
      </c>
      <c r="BW81" s="119">
        <f t="shared" si="55"/>
        <v>11.55295613967372</v>
      </c>
      <c r="BX81" s="119">
        <f t="shared" si="55"/>
        <v>11.238036826527045</v>
      </c>
      <c r="BY81" s="119">
        <f t="shared" si="55"/>
        <v>11.34536159040649</v>
      </c>
      <c r="BZ81" s="119">
        <f t="shared" si="55"/>
        <v>11.601818287775973</v>
      </c>
      <c r="CA81" s="119">
        <f t="shared" si="55"/>
        <v>11.453747101239149</v>
      </c>
      <c r="CB81" s="119">
        <f t="shared" si="55"/>
        <v>11.911815307590492</v>
      </c>
      <c r="CC81" s="119">
        <f t="shared" si="55"/>
        <v>11.793759410337502</v>
      </c>
      <c r="CD81" s="119">
        <f t="shared" si="55"/>
        <v>11.030061647196115</v>
      </c>
      <c r="CE81" s="119">
        <f t="shared" si="55"/>
        <v>11.561093460843626</v>
      </c>
      <c r="CF81" s="119">
        <f t="shared" si="55"/>
        <v>11.372410468574831</v>
      </c>
      <c r="CG81" s="119">
        <f t="shared" si="55"/>
        <v>11.48342657322414</v>
      </c>
      <c r="CH81" s="119">
        <f t="shared" si="55"/>
        <v>11.656575241870259</v>
      </c>
      <c r="CI81" s="119">
        <f t="shared" si="55"/>
        <v>11.790303019997856</v>
      </c>
      <c r="CJ81" s="119">
        <f t="shared" si="55"/>
        <v>11.639957443493529</v>
      </c>
      <c r="CK81" s="119">
        <f t="shared" si="55"/>
        <v>11.185254570045826</v>
      </c>
      <c r="CL81" s="119">
        <f t="shared" si="55"/>
        <v>11.911963360282048</v>
      </c>
      <c r="CM81" s="119">
        <f t="shared" si="55"/>
        <v>12.14413674303877</v>
      </c>
      <c r="CN81" s="119">
        <f t="shared" si="55"/>
        <v>11.717851797369008</v>
      </c>
      <c r="CO81" s="119">
        <f t="shared" si="55"/>
        <v>11.103710477085107</v>
      </c>
      <c r="CP81" s="119">
        <f t="shared" si="55"/>
        <v>11.641421652417405</v>
      </c>
      <c r="CQ81" s="119">
        <f t="shared" si="55"/>
        <v>11.941684861986687</v>
      </c>
      <c r="CR81" s="119">
        <f t="shared" si="55"/>
        <v>11.359995208436931</v>
      </c>
      <c r="CS81" s="119">
        <f t="shared" si="55"/>
        <v>11.586163013038441</v>
      </c>
      <c r="CT81" s="119">
        <f t="shared" si="55"/>
        <v>11.314539192403855</v>
      </c>
      <c r="CU81" s="119">
        <f t="shared" si="55"/>
        <v>11.069481742361877</v>
      </c>
      <c r="CV81" s="119">
        <f t="shared" si="55"/>
        <v>11.409604105933253</v>
      </c>
      <c r="CW81" s="119">
        <f t="shared" si="55"/>
        <v>11.337931243372077</v>
      </c>
    </row>
    <row r="83" spans="1:101">
      <c r="A83" t="s">
        <v>74</v>
      </c>
      <c r="B83" s="120">
        <f>SUMPRODUCT($C$6:$C$16, B45:B55)/$C$21</f>
        <v>1.0190776387325325E-2</v>
      </c>
      <c r="C83" s="120">
        <f t="shared" ref="C83:BN83" si="56">SUMPRODUCT($C$6:$C$16, C45:C55)/$C$21</f>
        <v>9.7976342741665379E-3</v>
      </c>
      <c r="D83" s="120">
        <f t="shared" si="56"/>
        <v>8.8942367473026866E-3</v>
      </c>
      <c r="E83" s="120">
        <f t="shared" si="56"/>
        <v>7.940198064684538E-3</v>
      </c>
      <c r="F83" s="120">
        <f t="shared" si="56"/>
        <v>8.8311760054439522E-3</v>
      </c>
      <c r="G83" s="120">
        <f t="shared" si="56"/>
        <v>8.018557835528288E-3</v>
      </c>
      <c r="H83" s="120">
        <f t="shared" si="56"/>
        <v>7.5694486589669551E-3</v>
      </c>
      <c r="I83" s="120">
        <f t="shared" si="56"/>
        <v>9.7181722048163641E-3</v>
      </c>
      <c r="J83" s="120">
        <f t="shared" si="56"/>
        <v>9.1389983145270942E-3</v>
      </c>
      <c r="K83" s="120">
        <f t="shared" si="56"/>
        <v>9.5507267890380613E-3</v>
      </c>
      <c r="L83" s="120">
        <f t="shared" si="56"/>
        <v>9.1113002986240345E-3</v>
      </c>
      <c r="M83" s="120">
        <f t="shared" si="56"/>
        <v>9.8696157439291145E-3</v>
      </c>
      <c r="N83" s="120">
        <f t="shared" si="56"/>
        <v>8.9028599336897999E-3</v>
      </c>
      <c r="O83" s="120">
        <f t="shared" si="56"/>
        <v>9.0857692831647352E-3</v>
      </c>
      <c r="P83" s="120">
        <f t="shared" si="56"/>
        <v>8.66381091596846E-3</v>
      </c>
      <c r="Q83" s="120">
        <f t="shared" si="56"/>
        <v>8.1928549370480167E-3</v>
      </c>
      <c r="R83" s="120">
        <f t="shared" si="56"/>
        <v>9.2155683645759601E-3</v>
      </c>
      <c r="S83" s="120">
        <f t="shared" si="56"/>
        <v>9.3759324426324099E-3</v>
      </c>
      <c r="T83" s="120">
        <f t="shared" si="56"/>
        <v>9.5885896978516565E-3</v>
      </c>
      <c r="U83" s="120">
        <f t="shared" si="56"/>
        <v>8.4069884976506176E-3</v>
      </c>
      <c r="V83" s="120">
        <f t="shared" si="56"/>
        <v>8.3341660677416149E-3</v>
      </c>
      <c r="W83" s="120">
        <f t="shared" si="56"/>
        <v>9.5423135571271085E-3</v>
      </c>
      <c r="X83" s="120">
        <f t="shared" si="56"/>
        <v>9.2769896417614853E-3</v>
      </c>
      <c r="Y83" s="120">
        <f t="shared" si="56"/>
        <v>8.8514966743971132E-3</v>
      </c>
      <c r="Z83" s="120">
        <f t="shared" si="56"/>
        <v>1.0735322124860589E-2</v>
      </c>
      <c r="AA83" s="120">
        <f t="shared" si="56"/>
        <v>7.3425109417966867E-3</v>
      </c>
      <c r="AB83" s="120">
        <f t="shared" si="56"/>
        <v>9.5280556004090113E-3</v>
      </c>
      <c r="AC83" s="120">
        <f t="shared" si="56"/>
        <v>7.9957457859191911E-3</v>
      </c>
      <c r="AD83" s="120">
        <f t="shared" si="56"/>
        <v>8.0110329633068678E-3</v>
      </c>
      <c r="AE83" s="120">
        <f t="shared" si="56"/>
        <v>8.7694929084240758E-3</v>
      </c>
      <c r="AF83" s="120">
        <f t="shared" si="56"/>
        <v>9.759108653928256E-3</v>
      </c>
      <c r="AG83" s="120">
        <f t="shared" si="56"/>
        <v>9.9866670169955242E-3</v>
      </c>
      <c r="AH83" s="120">
        <f t="shared" si="56"/>
        <v>8.50309801515081E-3</v>
      </c>
      <c r="AI83" s="120">
        <f t="shared" si="56"/>
        <v>9.1910506825719548E-3</v>
      </c>
      <c r="AJ83" s="120">
        <f t="shared" si="56"/>
        <v>9.8340449114380744E-3</v>
      </c>
      <c r="AK83" s="120">
        <f t="shared" si="56"/>
        <v>8.526344330362267E-3</v>
      </c>
      <c r="AL83" s="120">
        <f t="shared" si="56"/>
        <v>8.4357352078507173E-3</v>
      </c>
      <c r="AM83" s="120">
        <f t="shared" si="56"/>
        <v>8.7808714386212114E-3</v>
      </c>
      <c r="AN83" s="120">
        <f t="shared" si="56"/>
        <v>8.5812226623259817E-3</v>
      </c>
      <c r="AO83" s="120">
        <f t="shared" si="56"/>
        <v>8.1869264649060639E-3</v>
      </c>
      <c r="AP83" s="120">
        <f t="shared" si="56"/>
        <v>8.2780954415844887E-3</v>
      </c>
      <c r="AQ83" s="120">
        <f t="shared" si="56"/>
        <v>7.9920797835544097E-3</v>
      </c>
      <c r="AR83" s="120">
        <f t="shared" si="56"/>
        <v>8.7248874574792513E-3</v>
      </c>
      <c r="AS83" s="120">
        <f t="shared" si="56"/>
        <v>1.026554446003251E-2</v>
      </c>
      <c r="AT83" s="120">
        <f t="shared" si="56"/>
        <v>7.4991689137622461E-3</v>
      </c>
      <c r="AU83" s="120">
        <f t="shared" si="56"/>
        <v>9.2394823223032069E-3</v>
      </c>
      <c r="AV83" s="120">
        <f t="shared" si="56"/>
        <v>9.0662186786238386E-3</v>
      </c>
      <c r="AW83" s="120">
        <f t="shared" si="56"/>
        <v>8.5950833323860856E-3</v>
      </c>
      <c r="AX83" s="120">
        <f t="shared" si="56"/>
        <v>8.4474385361824542E-3</v>
      </c>
      <c r="AY83" s="120">
        <f t="shared" si="56"/>
        <v>8.6202984629665975E-3</v>
      </c>
      <c r="AZ83" s="120">
        <f t="shared" si="56"/>
        <v>9.7382992630893235E-3</v>
      </c>
      <c r="BA83" s="120">
        <f t="shared" si="56"/>
        <v>9.259680625193981E-3</v>
      </c>
      <c r="BB83" s="120">
        <f t="shared" si="56"/>
        <v>8.0711763449599436E-3</v>
      </c>
      <c r="BC83" s="120">
        <f t="shared" si="56"/>
        <v>9.8707147534881825E-3</v>
      </c>
      <c r="BD83" s="120">
        <f t="shared" si="56"/>
        <v>8.8968490446396358E-3</v>
      </c>
      <c r="BE83" s="120">
        <f t="shared" si="56"/>
        <v>9.6154275087762808E-3</v>
      </c>
      <c r="BF83" s="120">
        <f t="shared" si="56"/>
        <v>9.283866271313895E-3</v>
      </c>
      <c r="BG83" s="120">
        <f t="shared" si="56"/>
        <v>8.5219012458302452E-3</v>
      </c>
      <c r="BH83" s="120">
        <f t="shared" si="56"/>
        <v>1.032309104175444E-2</v>
      </c>
      <c r="BI83" s="120">
        <f t="shared" si="56"/>
        <v>7.866107406345673E-3</v>
      </c>
      <c r="BJ83" s="120">
        <f t="shared" si="56"/>
        <v>8.3449652012659806E-3</v>
      </c>
      <c r="BK83" s="120">
        <f t="shared" si="56"/>
        <v>7.4415515000017555E-3</v>
      </c>
      <c r="BL83" s="120">
        <f t="shared" si="56"/>
        <v>8.517248198111501E-3</v>
      </c>
      <c r="BM83" s="120">
        <f t="shared" si="56"/>
        <v>9.8474141698293802E-3</v>
      </c>
      <c r="BN83" s="120">
        <f t="shared" si="56"/>
        <v>7.9699888194764562E-3</v>
      </c>
      <c r="BO83" s="120">
        <f t="shared" ref="BO83:CW83" si="57">SUMPRODUCT($C$6:$C$16, BO45:BO55)/$C$21</f>
        <v>7.7385750796706947E-3</v>
      </c>
      <c r="BP83" s="120">
        <f t="shared" si="57"/>
        <v>8.6906609643092655E-3</v>
      </c>
      <c r="BQ83" s="120">
        <f t="shared" si="57"/>
        <v>9.072308965691063E-3</v>
      </c>
      <c r="BR83" s="120">
        <f t="shared" si="57"/>
        <v>8.7585899300097487E-3</v>
      </c>
      <c r="BS83" s="120">
        <f t="shared" si="57"/>
        <v>9.792343758341945E-3</v>
      </c>
      <c r="BT83" s="120">
        <f t="shared" si="57"/>
        <v>1.0284265688421978E-2</v>
      </c>
      <c r="BU83" s="120">
        <f t="shared" si="57"/>
        <v>8.1899155463892887E-3</v>
      </c>
      <c r="BV83" s="120">
        <f t="shared" si="57"/>
        <v>8.0145611354607363E-3</v>
      </c>
      <c r="BW83" s="120">
        <f t="shared" si="57"/>
        <v>9.3299583429204691E-3</v>
      </c>
      <c r="BX83" s="120">
        <f t="shared" si="57"/>
        <v>9.6958746276577575E-3</v>
      </c>
      <c r="BY83" s="120">
        <f t="shared" si="57"/>
        <v>9.1128081877204989E-3</v>
      </c>
      <c r="BZ83" s="120">
        <f t="shared" si="57"/>
        <v>8.0628487912985675E-3</v>
      </c>
      <c r="CA83" s="120">
        <f t="shared" si="57"/>
        <v>9.0248071098458192E-3</v>
      </c>
      <c r="CB83" s="120">
        <f t="shared" si="57"/>
        <v>7.2691114517730322E-3</v>
      </c>
      <c r="CC83" s="120">
        <f t="shared" si="57"/>
        <v>7.5286640086544045E-3</v>
      </c>
      <c r="CD83" s="120">
        <f t="shared" si="57"/>
        <v>8.6945638752891838E-3</v>
      </c>
      <c r="CE83" s="120">
        <f t="shared" si="57"/>
        <v>8.7484539904580643E-3</v>
      </c>
      <c r="CF83" s="120">
        <f t="shared" si="57"/>
        <v>9.6628602957330705E-3</v>
      </c>
      <c r="CG83" s="120">
        <f t="shared" si="57"/>
        <v>8.4848176092230162E-3</v>
      </c>
      <c r="CH83" s="120">
        <f t="shared" si="57"/>
        <v>8.1453437388408819E-3</v>
      </c>
      <c r="CI83" s="120">
        <f t="shared" si="57"/>
        <v>1.0129381473992694E-2</v>
      </c>
      <c r="CJ83" s="120">
        <f t="shared" si="57"/>
        <v>8.3808150544878897E-3</v>
      </c>
      <c r="CK83" s="120">
        <f t="shared" si="57"/>
        <v>8.8455898893895022E-3</v>
      </c>
      <c r="CL83" s="120">
        <f t="shared" si="57"/>
        <v>9.2982824711196378E-3</v>
      </c>
      <c r="CM83" s="120">
        <f t="shared" si="57"/>
        <v>8.6597120747144221E-3</v>
      </c>
      <c r="CN83" s="120">
        <f t="shared" si="57"/>
        <v>8.9894394896099759E-3</v>
      </c>
      <c r="CO83" s="120">
        <f t="shared" si="57"/>
        <v>9.789679062274792E-3</v>
      </c>
      <c r="CP83" s="120">
        <f t="shared" si="57"/>
        <v>8.4888087199833703E-3</v>
      </c>
      <c r="CQ83" s="120">
        <f t="shared" si="57"/>
        <v>1.0127877311793178E-2</v>
      </c>
      <c r="CR83" s="120">
        <f t="shared" si="57"/>
        <v>9.1938228877133567E-3</v>
      </c>
      <c r="CS83" s="120">
        <f t="shared" si="57"/>
        <v>9.4689293312844348E-3</v>
      </c>
      <c r="CT83" s="120">
        <f t="shared" si="57"/>
        <v>8.3110079606279787E-3</v>
      </c>
      <c r="CU83" s="120">
        <f t="shared" si="57"/>
        <v>8.3917779753537262E-3</v>
      </c>
      <c r="CV83" s="120">
        <f t="shared" si="57"/>
        <v>8.9016699266905377E-3</v>
      </c>
      <c r="CW83" s="120">
        <f t="shared" si="57"/>
        <v>8.1107602389341085E-3</v>
      </c>
    </row>
    <row r="84" spans="1:101">
      <c r="A84" t="s">
        <v>75</v>
      </c>
      <c r="B84" s="120">
        <f>SUMPRODUCT($D$6:$D$16, B45:B55)/$D$21</f>
        <v>1.2611807983894469E-2</v>
      </c>
      <c r="C84" s="120">
        <f t="shared" ref="C84:BN84" si="58">SUMPRODUCT($D$6:$D$16, C45:C55)/$D$21</f>
        <v>1.1989741628992634E-2</v>
      </c>
      <c r="D84" s="120">
        <f t="shared" si="58"/>
        <v>1.0491477515426435E-2</v>
      </c>
      <c r="E84" s="120">
        <f t="shared" si="58"/>
        <v>9.7063819645304816E-3</v>
      </c>
      <c r="F84" s="120">
        <f t="shared" si="58"/>
        <v>1.1470334215578287E-2</v>
      </c>
      <c r="G84" s="120">
        <f t="shared" si="58"/>
        <v>9.998281455754026E-3</v>
      </c>
      <c r="H84" s="120">
        <f t="shared" si="58"/>
        <v>9.0954479204663451E-3</v>
      </c>
      <c r="I84" s="120">
        <f t="shared" si="58"/>
        <v>1.0841015398088731E-2</v>
      </c>
      <c r="J84" s="120">
        <f t="shared" si="58"/>
        <v>1.2665241151181532E-2</v>
      </c>
      <c r="K84" s="120">
        <f t="shared" si="58"/>
        <v>1.1143896795954497E-2</v>
      </c>
      <c r="L84" s="120">
        <f t="shared" si="58"/>
        <v>1.0210660425644188E-2</v>
      </c>
      <c r="M84" s="120">
        <f t="shared" si="58"/>
        <v>1.1853792016409369E-2</v>
      </c>
      <c r="N84" s="120">
        <f t="shared" si="58"/>
        <v>1.0891965771891141E-2</v>
      </c>
      <c r="O84" s="120">
        <f t="shared" si="58"/>
        <v>1.127902166294209E-2</v>
      </c>
      <c r="P84" s="120">
        <f t="shared" si="58"/>
        <v>1.025355499809948E-2</v>
      </c>
      <c r="Q84" s="120">
        <f t="shared" si="58"/>
        <v>1.018272277521968E-2</v>
      </c>
      <c r="R84" s="120">
        <f t="shared" si="58"/>
        <v>1.1084779477900869E-2</v>
      </c>
      <c r="S84" s="120">
        <f t="shared" si="58"/>
        <v>1.1167701061836873E-2</v>
      </c>
      <c r="T84" s="120">
        <f t="shared" si="58"/>
        <v>1.1348603698640457E-2</v>
      </c>
      <c r="U84" s="120">
        <f t="shared" si="58"/>
        <v>1.0064871510617262E-2</v>
      </c>
      <c r="V84" s="120">
        <f t="shared" si="58"/>
        <v>9.0324324059553353E-3</v>
      </c>
      <c r="W84" s="120">
        <f t="shared" si="58"/>
        <v>1.1725369440363757E-2</v>
      </c>
      <c r="X84" s="120">
        <f t="shared" si="58"/>
        <v>1.1201159536928237E-2</v>
      </c>
      <c r="Y84" s="120">
        <f t="shared" si="58"/>
        <v>1.0904969865261219E-2</v>
      </c>
      <c r="Z84" s="120">
        <f t="shared" si="58"/>
        <v>1.301233802962827E-2</v>
      </c>
      <c r="AA84" s="120">
        <f t="shared" si="58"/>
        <v>9.7988191347737411E-3</v>
      </c>
      <c r="AB84" s="120">
        <f t="shared" si="58"/>
        <v>1.1345506070781995E-2</v>
      </c>
      <c r="AC84" s="120">
        <f t="shared" si="58"/>
        <v>9.8466609975418132E-3</v>
      </c>
      <c r="AD84" s="120">
        <f t="shared" si="58"/>
        <v>9.8113229065704809E-3</v>
      </c>
      <c r="AE84" s="120">
        <f t="shared" si="58"/>
        <v>1.1037658728406294E-2</v>
      </c>
      <c r="AF84" s="120">
        <f t="shared" si="58"/>
        <v>1.2560979499159347E-2</v>
      </c>
      <c r="AG84" s="120">
        <f t="shared" si="58"/>
        <v>1.2208114342992597E-2</v>
      </c>
      <c r="AH84" s="120">
        <f t="shared" si="58"/>
        <v>1.0182512207135331E-2</v>
      </c>
      <c r="AI84" s="120">
        <f t="shared" si="58"/>
        <v>1.1258321004021266E-2</v>
      </c>
      <c r="AJ84" s="120">
        <f t="shared" si="58"/>
        <v>1.1118891735121155E-2</v>
      </c>
      <c r="AK84" s="120">
        <f t="shared" si="58"/>
        <v>1.0348158919561791E-2</v>
      </c>
      <c r="AL84" s="120">
        <f t="shared" si="58"/>
        <v>1.0919163331388806E-2</v>
      </c>
      <c r="AM84" s="120">
        <f t="shared" si="58"/>
        <v>1.0767760477048543E-2</v>
      </c>
      <c r="AN84" s="120">
        <f t="shared" si="58"/>
        <v>9.9994137159004001E-3</v>
      </c>
      <c r="AO84" s="120">
        <f t="shared" si="58"/>
        <v>9.8106292028274592E-3</v>
      </c>
      <c r="AP84" s="120">
        <f t="shared" si="58"/>
        <v>1.0712548755099006E-2</v>
      </c>
      <c r="AQ84" s="120">
        <f t="shared" si="58"/>
        <v>1.0879962735291519E-2</v>
      </c>
      <c r="AR84" s="120">
        <f t="shared" si="58"/>
        <v>1.1664828169891527E-2</v>
      </c>
      <c r="AS84" s="120">
        <f t="shared" si="58"/>
        <v>1.2427788851822351E-2</v>
      </c>
      <c r="AT84" s="120">
        <f t="shared" si="58"/>
        <v>9.4654279379846034E-3</v>
      </c>
      <c r="AU84" s="120">
        <f t="shared" si="58"/>
        <v>1.25332377865026E-2</v>
      </c>
      <c r="AV84" s="120">
        <f t="shared" si="58"/>
        <v>1.1637116569541922E-2</v>
      </c>
      <c r="AW84" s="120">
        <f t="shared" si="58"/>
        <v>1.0444566814725826E-2</v>
      </c>
      <c r="AX84" s="120">
        <f t="shared" si="58"/>
        <v>1.0474483444799449E-2</v>
      </c>
      <c r="AY84" s="120">
        <f t="shared" si="58"/>
        <v>1.0214306858184231E-2</v>
      </c>
      <c r="AZ84" s="120">
        <f t="shared" si="58"/>
        <v>1.1534835866497931E-2</v>
      </c>
      <c r="BA84" s="120">
        <f t="shared" si="58"/>
        <v>1.1340460890754422E-2</v>
      </c>
      <c r="BB84" s="120">
        <f t="shared" si="58"/>
        <v>1.0001967724831444E-2</v>
      </c>
      <c r="BC84" s="120">
        <f t="shared" si="58"/>
        <v>1.1155935837521809E-2</v>
      </c>
      <c r="BD84" s="120">
        <f t="shared" si="58"/>
        <v>1.1086007431820741E-2</v>
      </c>
      <c r="BE84" s="120">
        <f t="shared" si="58"/>
        <v>1.1105508790899369E-2</v>
      </c>
      <c r="BF84" s="120">
        <f t="shared" si="58"/>
        <v>1.1147594486742907E-2</v>
      </c>
      <c r="BG84" s="120">
        <f t="shared" si="58"/>
        <v>1.1888948567295762E-2</v>
      </c>
      <c r="BH84" s="120">
        <f t="shared" si="58"/>
        <v>1.1703849342972323E-2</v>
      </c>
      <c r="BI84" s="120">
        <f t="shared" si="58"/>
        <v>9.7137330827866877E-3</v>
      </c>
      <c r="BJ84" s="120">
        <f t="shared" si="58"/>
        <v>1.0036975401996101E-2</v>
      </c>
      <c r="BK84" s="120">
        <f t="shared" si="58"/>
        <v>8.910692506505332E-3</v>
      </c>
      <c r="BL84" s="120">
        <f t="shared" si="58"/>
        <v>1.0858149918550723E-2</v>
      </c>
      <c r="BM84" s="120">
        <f t="shared" si="58"/>
        <v>1.2738490204109004E-2</v>
      </c>
      <c r="BN84" s="120">
        <f t="shared" si="58"/>
        <v>8.2591452741475543E-3</v>
      </c>
      <c r="BO84" s="120">
        <f t="shared" ref="BO84:CW84" si="59">SUMPRODUCT($D$6:$D$16, BO45:BO55)/$D$21</f>
        <v>1.011878654375689E-2</v>
      </c>
      <c r="BP84" s="120">
        <f t="shared" si="59"/>
        <v>1.0235177078388478E-2</v>
      </c>
      <c r="BQ84" s="120">
        <f t="shared" si="59"/>
        <v>1.0820727498153125E-2</v>
      </c>
      <c r="BR84" s="120">
        <f t="shared" si="59"/>
        <v>1.032942025551915E-2</v>
      </c>
      <c r="BS84" s="120">
        <f t="shared" si="59"/>
        <v>1.1055170760016931E-2</v>
      </c>
      <c r="BT84" s="120">
        <f t="shared" si="59"/>
        <v>1.2947469792053749E-2</v>
      </c>
      <c r="BU84" s="120">
        <f t="shared" si="59"/>
        <v>1.0966251107293696E-2</v>
      </c>
      <c r="BV84" s="120">
        <f t="shared" si="59"/>
        <v>1.0429021134951311E-2</v>
      </c>
      <c r="BW84" s="120">
        <f t="shared" si="59"/>
        <v>9.4312542578596018E-3</v>
      </c>
      <c r="BX84" s="120">
        <f t="shared" si="59"/>
        <v>1.2021715642174864E-2</v>
      </c>
      <c r="BY84" s="120">
        <f t="shared" si="59"/>
        <v>1.0823297679339464E-2</v>
      </c>
      <c r="BZ84" s="120">
        <f t="shared" si="59"/>
        <v>1.0235283835512591E-2</v>
      </c>
      <c r="CA84" s="120">
        <f t="shared" si="59"/>
        <v>1.0850960338077281E-2</v>
      </c>
      <c r="CB84" s="120">
        <f t="shared" si="59"/>
        <v>9.5187042228293516E-3</v>
      </c>
      <c r="CC84" s="120">
        <f t="shared" si="59"/>
        <v>1.033353083739501E-2</v>
      </c>
      <c r="CD84" s="120">
        <f t="shared" si="59"/>
        <v>1.0915077088916808E-2</v>
      </c>
      <c r="CE84" s="120">
        <f t="shared" si="59"/>
        <v>1.1003844153653805E-2</v>
      </c>
      <c r="CF84" s="120">
        <f t="shared" si="59"/>
        <v>1.0773544206870014E-2</v>
      </c>
      <c r="CG84" s="120">
        <f t="shared" si="59"/>
        <v>9.8986889041454262E-3</v>
      </c>
      <c r="CH84" s="120">
        <f t="shared" si="59"/>
        <v>9.6555416701696786E-3</v>
      </c>
      <c r="CI84" s="120">
        <f t="shared" si="59"/>
        <v>1.173720639980958E-2</v>
      </c>
      <c r="CJ84" s="120">
        <f t="shared" si="59"/>
        <v>1.0318567107621629E-2</v>
      </c>
      <c r="CK84" s="120">
        <f t="shared" si="59"/>
        <v>1.0340448396161757E-2</v>
      </c>
      <c r="CL84" s="120">
        <f t="shared" si="59"/>
        <v>1.0829808777617354E-2</v>
      </c>
      <c r="CM84" s="120">
        <f t="shared" si="59"/>
        <v>1.0786876508837461E-2</v>
      </c>
      <c r="CN84" s="120">
        <f t="shared" si="59"/>
        <v>1.0279854192038711E-2</v>
      </c>
      <c r="CO84" s="120">
        <f t="shared" si="59"/>
        <v>1.2960963622843746E-2</v>
      </c>
      <c r="CP84" s="120">
        <f t="shared" si="59"/>
        <v>9.8763336413629273E-3</v>
      </c>
      <c r="CQ84" s="120">
        <f t="shared" si="59"/>
        <v>1.2655507673425402E-2</v>
      </c>
      <c r="CR84" s="120">
        <f t="shared" si="59"/>
        <v>1.135123761282565E-2</v>
      </c>
      <c r="CS84" s="120">
        <f t="shared" si="59"/>
        <v>1.122031606044663E-2</v>
      </c>
      <c r="CT84" s="120">
        <f t="shared" si="59"/>
        <v>9.3979692653401361E-3</v>
      </c>
      <c r="CU84" s="120">
        <f t="shared" si="59"/>
        <v>1.0272143354342636E-2</v>
      </c>
      <c r="CV84" s="120">
        <f t="shared" si="59"/>
        <v>1.0829667026909098E-2</v>
      </c>
      <c r="CW84" s="120">
        <f t="shared" si="59"/>
        <v>1.006112065081209E-2</v>
      </c>
    </row>
    <row r="85" spans="1:101">
      <c r="A85" t="s">
        <v>76</v>
      </c>
      <c r="B85" s="120">
        <f>SUMPRODUCT($E$6:$E$16, B45:B55)/$E$21</f>
        <v>1.1297380083973841E-2</v>
      </c>
      <c r="C85" s="120">
        <f t="shared" ref="C85:BN85" si="60">SUMPRODUCT($E$6:$E$16, C45:C55)/$E$21</f>
        <v>1.1506836076456091E-2</v>
      </c>
      <c r="D85" s="120">
        <f t="shared" si="60"/>
        <v>1.0029484800083062E-2</v>
      </c>
      <c r="E85" s="120">
        <f t="shared" si="60"/>
        <v>8.4177706366379678E-3</v>
      </c>
      <c r="F85" s="120">
        <f t="shared" si="60"/>
        <v>9.339729719611254E-3</v>
      </c>
      <c r="G85" s="120">
        <f t="shared" si="60"/>
        <v>8.5589648002853957E-3</v>
      </c>
      <c r="H85" s="120">
        <f t="shared" si="60"/>
        <v>8.325692320774165E-3</v>
      </c>
      <c r="I85" s="120">
        <f t="shared" si="60"/>
        <v>1.0961933651011356E-2</v>
      </c>
      <c r="J85" s="120">
        <f t="shared" si="60"/>
        <v>1.034201763877036E-2</v>
      </c>
      <c r="K85" s="120">
        <f t="shared" si="60"/>
        <v>1.0313609764001428E-2</v>
      </c>
      <c r="L85" s="120">
        <f t="shared" si="60"/>
        <v>1.0242990995064309E-2</v>
      </c>
      <c r="M85" s="120">
        <f t="shared" si="60"/>
        <v>1.1284215443227153E-2</v>
      </c>
      <c r="N85" s="120">
        <f t="shared" si="60"/>
        <v>9.9533218361399448E-3</v>
      </c>
      <c r="O85" s="120">
        <f t="shared" si="60"/>
        <v>1.0061008851518912E-2</v>
      </c>
      <c r="P85" s="120">
        <f t="shared" si="60"/>
        <v>9.8147398621941627E-3</v>
      </c>
      <c r="Q85" s="120">
        <f t="shared" si="60"/>
        <v>9.2228399207133441E-3</v>
      </c>
      <c r="R85" s="120">
        <f t="shared" si="60"/>
        <v>1.0288936630618974E-2</v>
      </c>
      <c r="S85" s="120">
        <f t="shared" si="60"/>
        <v>1.056792605419314E-2</v>
      </c>
      <c r="T85" s="120">
        <f t="shared" si="60"/>
        <v>1.0773913205653598E-2</v>
      </c>
      <c r="U85" s="120">
        <f t="shared" si="60"/>
        <v>9.8624849997549745E-3</v>
      </c>
      <c r="V85" s="120">
        <f t="shared" si="60"/>
        <v>9.0902788046762044E-3</v>
      </c>
      <c r="W85" s="120">
        <f t="shared" si="60"/>
        <v>1.0573434189261616E-2</v>
      </c>
      <c r="X85" s="120">
        <f t="shared" si="60"/>
        <v>1.0202578577831033E-2</v>
      </c>
      <c r="Y85" s="120">
        <f t="shared" si="60"/>
        <v>9.9260965381097847E-3</v>
      </c>
      <c r="Z85" s="120">
        <f t="shared" si="60"/>
        <v>1.1828360392762843E-2</v>
      </c>
      <c r="AA85" s="120">
        <f t="shared" si="60"/>
        <v>8.853190484481294E-3</v>
      </c>
      <c r="AB85" s="120">
        <f t="shared" si="60"/>
        <v>1.0265486312771438E-2</v>
      </c>
      <c r="AC85" s="120">
        <f t="shared" si="60"/>
        <v>9.1025164097888953E-3</v>
      </c>
      <c r="AD85" s="120">
        <f t="shared" si="60"/>
        <v>8.8178838304285943E-3</v>
      </c>
      <c r="AE85" s="120">
        <f t="shared" si="60"/>
        <v>9.5786548001764067E-3</v>
      </c>
      <c r="AF85" s="120">
        <f t="shared" si="60"/>
        <v>1.034633752419262E-2</v>
      </c>
      <c r="AG85" s="120">
        <f t="shared" si="60"/>
        <v>1.17441493787496E-2</v>
      </c>
      <c r="AH85" s="120">
        <f t="shared" si="60"/>
        <v>9.5249577107536492E-3</v>
      </c>
      <c r="AI85" s="120">
        <f t="shared" si="60"/>
        <v>9.5409882992533012E-3</v>
      </c>
      <c r="AJ85" s="120">
        <f t="shared" si="60"/>
        <v>1.0613565721651475E-2</v>
      </c>
      <c r="AK85" s="120">
        <f t="shared" si="60"/>
        <v>9.4319304884575537E-3</v>
      </c>
      <c r="AL85" s="120">
        <f t="shared" si="60"/>
        <v>8.9156854157121587E-3</v>
      </c>
      <c r="AM85" s="120">
        <f t="shared" si="60"/>
        <v>9.8409270681221756E-3</v>
      </c>
      <c r="AN85" s="120">
        <f t="shared" si="60"/>
        <v>1.0175434962427555E-2</v>
      </c>
      <c r="AO85" s="120">
        <f t="shared" si="60"/>
        <v>8.7009760603035495E-3</v>
      </c>
      <c r="AP85" s="120">
        <f t="shared" si="60"/>
        <v>9.2216460836568679E-3</v>
      </c>
      <c r="AQ85" s="120">
        <f t="shared" si="60"/>
        <v>8.7068070256251986E-3</v>
      </c>
      <c r="AR85" s="120">
        <f t="shared" si="60"/>
        <v>9.6877741299696129E-3</v>
      </c>
      <c r="AS85" s="120">
        <f t="shared" si="60"/>
        <v>1.1574654085376262E-2</v>
      </c>
      <c r="AT85" s="120">
        <f t="shared" si="60"/>
        <v>8.8024208134574906E-3</v>
      </c>
      <c r="AU85" s="120">
        <f t="shared" si="60"/>
        <v>9.8353947357746208E-3</v>
      </c>
      <c r="AV85" s="120">
        <f t="shared" si="60"/>
        <v>1.0281602331442857E-2</v>
      </c>
      <c r="AW85" s="120">
        <f t="shared" si="60"/>
        <v>9.3448833914976347E-3</v>
      </c>
      <c r="AX85" s="120">
        <f t="shared" si="60"/>
        <v>9.1825320560467352E-3</v>
      </c>
      <c r="AY85" s="120">
        <f t="shared" si="60"/>
        <v>1.0023783855933551E-2</v>
      </c>
      <c r="AZ85" s="120">
        <f t="shared" si="60"/>
        <v>1.0411813702140352E-2</v>
      </c>
      <c r="BA85" s="120">
        <f t="shared" si="60"/>
        <v>1.0163687612206238E-2</v>
      </c>
      <c r="BB85" s="120">
        <f t="shared" si="60"/>
        <v>8.7268812243744588E-3</v>
      </c>
      <c r="BC85" s="120">
        <f t="shared" si="60"/>
        <v>1.0484589907851061E-2</v>
      </c>
      <c r="BD85" s="120">
        <f t="shared" si="60"/>
        <v>1.0205006297641858E-2</v>
      </c>
      <c r="BE85" s="120">
        <f t="shared" si="60"/>
        <v>1.0313924839721921E-2</v>
      </c>
      <c r="BF85" s="120">
        <f t="shared" si="60"/>
        <v>1.051578594047555E-2</v>
      </c>
      <c r="BG85" s="120">
        <f t="shared" si="60"/>
        <v>1.027408946816378E-2</v>
      </c>
      <c r="BH85" s="120">
        <f t="shared" si="60"/>
        <v>1.0956308760153105E-2</v>
      </c>
      <c r="BI85" s="120">
        <f t="shared" si="60"/>
        <v>9.1532766218052914E-3</v>
      </c>
      <c r="BJ85" s="120">
        <f t="shared" si="60"/>
        <v>9.6727606379434783E-3</v>
      </c>
      <c r="BK85" s="120">
        <f t="shared" si="60"/>
        <v>8.6088261201002804E-3</v>
      </c>
      <c r="BL85" s="120">
        <f t="shared" si="60"/>
        <v>9.3098959111884757E-3</v>
      </c>
      <c r="BM85" s="120">
        <f t="shared" si="60"/>
        <v>1.0796535838350748E-2</v>
      </c>
      <c r="BN85" s="120">
        <f t="shared" si="60"/>
        <v>8.5527172550316846E-3</v>
      </c>
      <c r="BO85" s="120">
        <f t="shared" ref="BO85:CW85" si="61">SUMPRODUCT($E$6:$E$16, BO45:BO55)/$E$21</f>
        <v>8.7464218757068533E-3</v>
      </c>
      <c r="BP85" s="120">
        <f t="shared" si="61"/>
        <v>9.3658507693875973E-3</v>
      </c>
      <c r="BQ85" s="120">
        <f t="shared" si="61"/>
        <v>1.0630685949510039E-2</v>
      </c>
      <c r="BR85" s="120">
        <f t="shared" si="61"/>
        <v>1.0285443776971406E-2</v>
      </c>
      <c r="BS85" s="120">
        <f t="shared" si="61"/>
        <v>1.0613217433999506E-2</v>
      </c>
      <c r="BT85" s="120">
        <f t="shared" si="61"/>
        <v>1.1053363581913256E-2</v>
      </c>
      <c r="BU85" s="120">
        <f t="shared" si="61"/>
        <v>8.4121564240206698E-3</v>
      </c>
      <c r="BV85" s="120">
        <f t="shared" si="61"/>
        <v>9.267721913398707E-3</v>
      </c>
      <c r="BW85" s="120">
        <f t="shared" si="61"/>
        <v>9.8712557712187701E-3</v>
      </c>
      <c r="BX85" s="120">
        <f t="shared" si="61"/>
        <v>1.1264232282504947E-2</v>
      </c>
      <c r="BY85" s="120">
        <f t="shared" si="61"/>
        <v>1.0297441215313596E-2</v>
      </c>
      <c r="BZ85" s="120">
        <f t="shared" si="61"/>
        <v>9.1244099657204654E-3</v>
      </c>
      <c r="CA85" s="120">
        <f t="shared" si="61"/>
        <v>9.741450332314704E-3</v>
      </c>
      <c r="CB85" s="120">
        <f t="shared" si="61"/>
        <v>8.3622346017541982E-3</v>
      </c>
      <c r="CC85" s="120">
        <f t="shared" si="61"/>
        <v>8.8551942054792224E-3</v>
      </c>
      <c r="CD85" s="120">
        <f t="shared" si="61"/>
        <v>9.5453063200548575E-3</v>
      </c>
      <c r="CE85" s="120">
        <f t="shared" si="61"/>
        <v>9.9265645095275822E-3</v>
      </c>
      <c r="CF85" s="120">
        <f t="shared" si="61"/>
        <v>1.1195590598460306E-2</v>
      </c>
      <c r="CG85" s="120">
        <f t="shared" si="61"/>
        <v>9.3118301893980893E-3</v>
      </c>
      <c r="CH85" s="120">
        <f t="shared" si="61"/>
        <v>9.6844918629597713E-3</v>
      </c>
      <c r="CI85" s="120">
        <f t="shared" si="61"/>
        <v>1.0936426014156496E-2</v>
      </c>
      <c r="CJ85" s="120">
        <f t="shared" si="61"/>
        <v>9.4418601665807022E-3</v>
      </c>
      <c r="CK85" s="120">
        <f t="shared" si="61"/>
        <v>1.0125588852418125E-2</v>
      </c>
      <c r="CL85" s="120">
        <f t="shared" si="61"/>
        <v>1.1050209091946248E-2</v>
      </c>
      <c r="CM85" s="120">
        <f t="shared" si="61"/>
        <v>9.4359147613224149E-3</v>
      </c>
      <c r="CN85" s="120">
        <f t="shared" si="61"/>
        <v>1.0440107965514336E-2</v>
      </c>
      <c r="CO85" s="120">
        <f t="shared" si="61"/>
        <v>1.1095437036687843E-2</v>
      </c>
      <c r="CP85" s="120">
        <f t="shared" si="61"/>
        <v>9.5900043966303198E-3</v>
      </c>
      <c r="CQ85" s="120">
        <f t="shared" si="61"/>
        <v>1.0917474895259351E-2</v>
      </c>
      <c r="CR85" s="120">
        <f t="shared" si="61"/>
        <v>1.0457189600597527E-2</v>
      </c>
      <c r="CS85" s="120">
        <f t="shared" si="61"/>
        <v>9.5888566521736829E-3</v>
      </c>
      <c r="CT85" s="120">
        <f t="shared" si="61"/>
        <v>1.0100616241174682E-2</v>
      </c>
      <c r="CU85" s="120">
        <f t="shared" si="61"/>
        <v>9.4813143233278743E-3</v>
      </c>
      <c r="CV85" s="120">
        <f t="shared" si="61"/>
        <v>9.1099562508193919E-3</v>
      </c>
      <c r="CW85" s="120">
        <f t="shared" si="61"/>
        <v>9.4953978825710762E-3</v>
      </c>
    </row>
    <row r="87" spans="1:101">
      <c r="A87" t="s">
        <v>77</v>
      </c>
      <c r="B87" s="119">
        <f>SUMPRODUCT($C$6:$C$16, B56:B66)/$C$21</f>
        <v>2.1949269719616744</v>
      </c>
      <c r="C87" s="119">
        <f t="shared" ref="C87:BN87" si="62">SUMPRODUCT($C$6:$C$16, C56:C66)/$C$21</f>
        <v>3.0865916522147945</v>
      </c>
      <c r="D87" s="119">
        <f t="shared" si="62"/>
        <v>2.9387323646090726</v>
      </c>
      <c r="E87" s="119">
        <f t="shared" si="62"/>
        <v>3.4599394131720942</v>
      </c>
      <c r="F87" s="119">
        <f t="shared" si="62"/>
        <v>2.8913422792043906</v>
      </c>
      <c r="G87" s="119">
        <f t="shared" si="62"/>
        <v>3.2136957798103096</v>
      </c>
      <c r="H87" s="119">
        <f t="shared" si="62"/>
        <v>2.7690309314251547</v>
      </c>
      <c r="I87" s="119">
        <f t="shared" si="62"/>
        <v>2.7611150534752982</v>
      </c>
      <c r="J87" s="119">
        <f t="shared" si="62"/>
        <v>3.5055616389240822</v>
      </c>
      <c r="K87" s="119">
        <f t="shared" si="62"/>
        <v>2.7579114876663935</v>
      </c>
      <c r="L87" s="119">
        <f t="shared" si="62"/>
        <v>2.7834309587977359</v>
      </c>
      <c r="M87" s="119">
        <f t="shared" si="62"/>
        <v>2.4698905929606143</v>
      </c>
      <c r="N87" s="119">
        <f t="shared" si="62"/>
        <v>3.311831988419395</v>
      </c>
      <c r="O87" s="119">
        <f t="shared" si="62"/>
        <v>3.2341257129971535</v>
      </c>
      <c r="P87" s="119">
        <f t="shared" si="62"/>
        <v>2.5597690603733012</v>
      </c>
      <c r="Q87" s="119">
        <f t="shared" si="62"/>
        <v>2.8673336824900724</v>
      </c>
      <c r="R87" s="119">
        <f t="shared" si="62"/>
        <v>2.7062839647200714</v>
      </c>
      <c r="S87" s="119">
        <f t="shared" si="62"/>
        <v>3.3489669455063544</v>
      </c>
      <c r="T87" s="119">
        <f t="shared" si="62"/>
        <v>2.9736083955742689</v>
      </c>
      <c r="U87" s="119">
        <f t="shared" si="62"/>
        <v>2.5904596831733815</v>
      </c>
      <c r="V87" s="119">
        <f t="shared" si="62"/>
        <v>2.7937963584032475</v>
      </c>
      <c r="W87" s="119">
        <f t="shared" si="62"/>
        <v>2.9610635374787049</v>
      </c>
      <c r="X87" s="119">
        <f t="shared" si="62"/>
        <v>3.1309619988279915</v>
      </c>
      <c r="Y87" s="119">
        <f t="shared" si="62"/>
        <v>3.187479109551675</v>
      </c>
      <c r="Z87" s="119">
        <f t="shared" si="62"/>
        <v>2.7058455060772411</v>
      </c>
      <c r="AA87" s="119">
        <f t="shared" si="62"/>
        <v>2.4937703671198279</v>
      </c>
      <c r="AB87" s="119">
        <f t="shared" si="62"/>
        <v>2.9366231054892609</v>
      </c>
      <c r="AC87" s="119">
        <f t="shared" si="62"/>
        <v>2.9287741663881546</v>
      </c>
      <c r="AD87" s="119">
        <f t="shared" si="62"/>
        <v>3.3531188059719308</v>
      </c>
      <c r="AE87" s="119">
        <f t="shared" si="62"/>
        <v>2.5370114684961464</v>
      </c>
      <c r="AF87" s="119">
        <f t="shared" si="62"/>
        <v>2.8047548482352216</v>
      </c>
      <c r="AG87" s="119">
        <f t="shared" si="62"/>
        <v>2.5631438549185432</v>
      </c>
      <c r="AH87" s="119">
        <f t="shared" si="62"/>
        <v>3.0888576763232565</v>
      </c>
      <c r="AI87" s="119">
        <f t="shared" si="62"/>
        <v>2.8994402913528989</v>
      </c>
      <c r="AJ87" s="119">
        <f t="shared" si="62"/>
        <v>3.4109441757397891</v>
      </c>
      <c r="AK87" s="119">
        <f t="shared" si="62"/>
        <v>2.951593408874543</v>
      </c>
      <c r="AL87" s="119">
        <f t="shared" si="62"/>
        <v>3.21447098528916</v>
      </c>
      <c r="AM87" s="119">
        <f t="shared" si="62"/>
        <v>2.3874198712525785</v>
      </c>
      <c r="AN87" s="119">
        <f t="shared" si="62"/>
        <v>2.606685876654363</v>
      </c>
      <c r="AO87" s="119">
        <f t="shared" si="62"/>
        <v>2.7060328323435985</v>
      </c>
      <c r="AP87" s="119">
        <f t="shared" si="62"/>
        <v>3.0169771641060907</v>
      </c>
      <c r="AQ87" s="119">
        <f t="shared" si="62"/>
        <v>2.8984101027722811</v>
      </c>
      <c r="AR87" s="119">
        <f t="shared" si="62"/>
        <v>3.1889150854561659</v>
      </c>
      <c r="AS87" s="119">
        <f t="shared" si="62"/>
        <v>2.7799043928998612</v>
      </c>
      <c r="AT87" s="119">
        <f t="shared" si="62"/>
        <v>3.0901597975075377</v>
      </c>
      <c r="AU87" s="119">
        <f t="shared" si="62"/>
        <v>3.3714707127824228</v>
      </c>
      <c r="AV87" s="119">
        <f t="shared" si="62"/>
        <v>3.3565388760997816</v>
      </c>
      <c r="AW87" s="119">
        <f t="shared" si="62"/>
        <v>3.215206341474929</v>
      </c>
      <c r="AX87" s="119">
        <f t="shared" si="62"/>
        <v>3.0508783535726578</v>
      </c>
      <c r="AY87" s="119">
        <f t="shared" si="62"/>
        <v>2.8174420660395998</v>
      </c>
      <c r="AZ87" s="119">
        <f t="shared" si="62"/>
        <v>2.6779057577275998</v>
      </c>
      <c r="BA87" s="119">
        <f t="shared" si="62"/>
        <v>3.0453993115692324</v>
      </c>
      <c r="BB87" s="119">
        <f t="shared" si="62"/>
        <v>3.1347851460992295</v>
      </c>
      <c r="BC87" s="119">
        <f t="shared" si="62"/>
        <v>2.9165465120459295</v>
      </c>
      <c r="BD87" s="119">
        <f t="shared" si="62"/>
        <v>2.5981418002050134</v>
      </c>
      <c r="BE87" s="119">
        <f t="shared" si="62"/>
        <v>3.0577822184189341</v>
      </c>
      <c r="BF87" s="119">
        <f t="shared" si="62"/>
        <v>3.0531986397505233</v>
      </c>
      <c r="BG87" s="119">
        <f t="shared" si="62"/>
        <v>2.7087414754752626</v>
      </c>
      <c r="BH87" s="119">
        <f t="shared" si="62"/>
        <v>2.7210109425414011</v>
      </c>
      <c r="BI87" s="119">
        <f t="shared" si="62"/>
        <v>2.9068666071584484</v>
      </c>
      <c r="BJ87" s="119">
        <f t="shared" si="62"/>
        <v>2.9486616214009338</v>
      </c>
      <c r="BK87" s="119">
        <f t="shared" si="62"/>
        <v>3.5144040552793641</v>
      </c>
      <c r="BL87" s="119">
        <f t="shared" si="62"/>
        <v>3.2933014290007878</v>
      </c>
      <c r="BM87" s="119">
        <f t="shared" si="62"/>
        <v>2.6960951406991902</v>
      </c>
      <c r="BN87" s="119">
        <f t="shared" si="62"/>
        <v>2.740746193566443</v>
      </c>
      <c r="BO87" s="119">
        <f t="shared" ref="BO87:CW87" si="63">SUMPRODUCT($C$6:$C$16, BO56:BO66)/$C$21</f>
        <v>3.3433115854391677</v>
      </c>
      <c r="BP87" s="119">
        <f t="shared" si="63"/>
        <v>2.6280296565687085</v>
      </c>
      <c r="BQ87" s="119">
        <f t="shared" si="63"/>
        <v>2.7225889014917208</v>
      </c>
      <c r="BR87" s="119">
        <f t="shared" si="63"/>
        <v>3.3435714322821628</v>
      </c>
      <c r="BS87" s="119">
        <f t="shared" si="63"/>
        <v>2.7791420287337627</v>
      </c>
      <c r="BT87" s="119">
        <f t="shared" si="63"/>
        <v>3.2106260169242131</v>
      </c>
      <c r="BU87" s="119">
        <f t="shared" si="63"/>
        <v>3.1703593359322286</v>
      </c>
      <c r="BV87" s="119">
        <f t="shared" si="63"/>
        <v>2.3299279707782397</v>
      </c>
      <c r="BW87" s="119">
        <f t="shared" si="63"/>
        <v>2.768889485692299</v>
      </c>
      <c r="BX87" s="119">
        <f t="shared" si="63"/>
        <v>2.5656437781557213</v>
      </c>
      <c r="BY87" s="119">
        <f t="shared" si="63"/>
        <v>2.649595437159399</v>
      </c>
      <c r="BZ87" s="119">
        <f t="shared" si="63"/>
        <v>3.4569035752179116</v>
      </c>
      <c r="CA87" s="119">
        <f t="shared" si="63"/>
        <v>3.361270496644845</v>
      </c>
      <c r="CB87" s="119">
        <f t="shared" si="63"/>
        <v>3.4151952781153643</v>
      </c>
      <c r="CC87" s="119">
        <f t="shared" si="63"/>
        <v>2.8409003726525923</v>
      </c>
      <c r="CD87" s="119">
        <f t="shared" si="63"/>
        <v>3.0607206816427492</v>
      </c>
      <c r="CE87" s="119">
        <f t="shared" si="63"/>
        <v>3.2400970251279717</v>
      </c>
      <c r="CF87" s="119">
        <f t="shared" si="63"/>
        <v>3.1179460969000847</v>
      </c>
      <c r="CG87" s="119">
        <f t="shared" si="63"/>
        <v>2.7925505894975213</v>
      </c>
      <c r="CH87" s="119">
        <f t="shared" si="63"/>
        <v>3.0746603957050835</v>
      </c>
      <c r="CI87" s="119">
        <f t="shared" si="63"/>
        <v>2.8537616104525285</v>
      </c>
      <c r="CJ87" s="119">
        <f t="shared" si="63"/>
        <v>2.8203361382523791</v>
      </c>
      <c r="CK87" s="119">
        <f t="shared" si="63"/>
        <v>2.9036999751151402</v>
      </c>
      <c r="CL87" s="119">
        <f t="shared" si="63"/>
        <v>2.7367791942911452</v>
      </c>
      <c r="CM87" s="119">
        <f t="shared" si="63"/>
        <v>2.4994932093983606</v>
      </c>
      <c r="CN87" s="119">
        <f t="shared" si="63"/>
        <v>2.9221502508823582</v>
      </c>
      <c r="CO87" s="119">
        <f t="shared" si="63"/>
        <v>3.4249875935612066</v>
      </c>
      <c r="CP87" s="119">
        <f t="shared" si="63"/>
        <v>3.1236592212785665</v>
      </c>
      <c r="CQ87" s="119">
        <f t="shared" si="63"/>
        <v>2.8327683411293489</v>
      </c>
      <c r="CR87" s="119">
        <f t="shared" si="63"/>
        <v>3.2714412027248589</v>
      </c>
      <c r="CS87" s="119">
        <f t="shared" si="63"/>
        <v>2.3905680310676045</v>
      </c>
      <c r="CT87" s="119">
        <f t="shared" si="63"/>
        <v>2.9623338540236883</v>
      </c>
      <c r="CU87" s="119">
        <f t="shared" si="63"/>
        <v>2.4600709615867995</v>
      </c>
      <c r="CV87" s="119">
        <f t="shared" si="63"/>
        <v>3.2004942342099914</v>
      </c>
      <c r="CW87" s="119">
        <f t="shared" si="63"/>
        <v>3.2080925201769075</v>
      </c>
    </row>
    <row r="88" spans="1:101">
      <c r="A88" t="s">
        <v>78</v>
      </c>
      <c r="B88" s="119">
        <f>SUMPRODUCT($D$6:$D$16, B56:B66)/$D$21</f>
        <v>2.0334247999322685</v>
      </c>
      <c r="C88" s="119">
        <f t="shared" ref="C88:BN88" si="64">SUMPRODUCT($D$6:$D$16, C56:C66)/$D$21</f>
        <v>3.4956602850854113</v>
      </c>
      <c r="D88" s="119">
        <f t="shared" si="64"/>
        <v>3.3569311855809123</v>
      </c>
      <c r="E88" s="119">
        <f t="shared" si="64"/>
        <v>3.9923052854940111</v>
      </c>
      <c r="F88" s="119">
        <f t="shared" si="64"/>
        <v>2.8331689816624697</v>
      </c>
      <c r="G88" s="119">
        <f t="shared" si="64"/>
        <v>3.5087974574933365</v>
      </c>
      <c r="H88" s="119">
        <f t="shared" si="64"/>
        <v>3.3187540181646416</v>
      </c>
      <c r="I88" s="119">
        <f t="shared" si="64"/>
        <v>3.2025048848438229</v>
      </c>
      <c r="J88" s="119">
        <f t="shared" si="64"/>
        <v>3.8466255195343075</v>
      </c>
      <c r="K88" s="119">
        <f t="shared" si="64"/>
        <v>2.9189028612998622</v>
      </c>
      <c r="L88" s="119">
        <f t="shared" si="64"/>
        <v>2.7335593742400612</v>
      </c>
      <c r="M88" s="119">
        <f t="shared" si="64"/>
        <v>3.0661296625744301</v>
      </c>
      <c r="N88" s="119">
        <f t="shared" si="64"/>
        <v>3.3116657955447111</v>
      </c>
      <c r="O88" s="119">
        <f t="shared" si="64"/>
        <v>3.2542768449439321</v>
      </c>
      <c r="P88" s="119">
        <f t="shared" si="64"/>
        <v>2.4726399784009074</v>
      </c>
      <c r="Q88" s="119">
        <f t="shared" si="64"/>
        <v>3.3295355406654914</v>
      </c>
      <c r="R88" s="119">
        <f t="shared" si="64"/>
        <v>3.1043419957685496</v>
      </c>
      <c r="S88" s="119">
        <f t="shared" si="64"/>
        <v>3.8253869747432243</v>
      </c>
      <c r="T88" s="119">
        <f t="shared" si="64"/>
        <v>2.9297771901914467</v>
      </c>
      <c r="U88" s="119">
        <f t="shared" si="64"/>
        <v>2.3322248501572802</v>
      </c>
      <c r="V88" s="119">
        <f t="shared" si="64"/>
        <v>2.8251349256813167</v>
      </c>
      <c r="W88" s="119">
        <f t="shared" si="64"/>
        <v>3.1703115196345144</v>
      </c>
      <c r="X88" s="119">
        <f t="shared" si="64"/>
        <v>2.8593200655701758</v>
      </c>
      <c r="Y88" s="119">
        <f t="shared" si="64"/>
        <v>3.1950860230407572</v>
      </c>
      <c r="Z88" s="119">
        <f t="shared" si="64"/>
        <v>3.3177927352675165</v>
      </c>
      <c r="AA88" s="119">
        <f t="shared" si="64"/>
        <v>2.6364927195408181</v>
      </c>
      <c r="AB88" s="119">
        <f t="shared" si="64"/>
        <v>2.9604228544634466</v>
      </c>
      <c r="AC88" s="119">
        <f t="shared" si="64"/>
        <v>3.2529552378923512</v>
      </c>
      <c r="AD88" s="119">
        <f t="shared" si="64"/>
        <v>3.5404331891465093</v>
      </c>
      <c r="AE88" s="119">
        <f t="shared" si="64"/>
        <v>2.5925000340734257</v>
      </c>
      <c r="AF88" s="119">
        <f t="shared" si="64"/>
        <v>2.9183399819752447</v>
      </c>
      <c r="AG88" s="119">
        <f t="shared" si="64"/>
        <v>2.5088354936344519</v>
      </c>
      <c r="AH88" s="119">
        <f t="shared" si="64"/>
        <v>2.7467001191399194</v>
      </c>
      <c r="AI88" s="119">
        <f t="shared" si="64"/>
        <v>3.3870663363075377</v>
      </c>
      <c r="AJ88" s="119">
        <f t="shared" si="64"/>
        <v>3.4686381254882281</v>
      </c>
      <c r="AK88" s="119">
        <f t="shared" si="64"/>
        <v>3.3404491259239899</v>
      </c>
      <c r="AL88" s="119">
        <f t="shared" si="64"/>
        <v>3.4027809164874174</v>
      </c>
      <c r="AM88" s="119">
        <f t="shared" si="64"/>
        <v>2.8174301495283514</v>
      </c>
      <c r="AN88" s="119">
        <f t="shared" si="64"/>
        <v>3.0018151139231701</v>
      </c>
      <c r="AO88" s="119">
        <f t="shared" si="64"/>
        <v>3.3628024243827297</v>
      </c>
      <c r="AP88" s="119">
        <f t="shared" si="64"/>
        <v>3.13932318115826</v>
      </c>
      <c r="AQ88" s="119">
        <f t="shared" si="64"/>
        <v>3.4582446683992925</v>
      </c>
      <c r="AR88" s="119">
        <f t="shared" si="64"/>
        <v>2.8960474029985042</v>
      </c>
      <c r="AS88" s="119">
        <f t="shared" si="64"/>
        <v>2.6567959259687797</v>
      </c>
      <c r="AT88" s="119">
        <f t="shared" si="64"/>
        <v>3.3051782287274172</v>
      </c>
      <c r="AU88" s="119">
        <f t="shared" si="64"/>
        <v>3.6055831145456145</v>
      </c>
      <c r="AV88" s="119">
        <f t="shared" si="64"/>
        <v>3.6367077825043279</v>
      </c>
      <c r="AW88" s="119">
        <f t="shared" si="64"/>
        <v>3.5871954481600641</v>
      </c>
      <c r="AX88" s="119">
        <f t="shared" si="64"/>
        <v>3.1367759005927982</v>
      </c>
      <c r="AY88" s="119">
        <f t="shared" si="64"/>
        <v>2.7559231414056229</v>
      </c>
      <c r="AZ88" s="119">
        <f t="shared" si="64"/>
        <v>2.9756452403745586</v>
      </c>
      <c r="BA88" s="119">
        <f t="shared" si="64"/>
        <v>3.0721054110110173</v>
      </c>
      <c r="BB88" s="119">
        <f t="shared" si="64"/>
        <v>3.1585005713906718</v>
      </c>
      <c r="BC88" s="119">
        <f t="shared" si="64"/>
        <v>3.1763839745189517</v>
      </c>
      <c r="BD88" s="119">
        <f t="shared" si="64"/>
        <v>3.0161947463857954</v>
      </c>
      <c r="BE88" s="119">
        <f t="shared" si="64"/>
        <v>3.3490656968187835</v>
      </c>
      <c r="BF88" s="119">
        <f t="shared" si="64"/>
        <v>3.0925331718264668</v>
      </c>
      <c r="BG88" s="119">
        <f t="shared" si="64"/>
        <v>3.1411017456133434</v>
      </c>
      <c r="BH88" s="119">
        <f t="shared" si="64"/>
        <v>2.8460045812233843</v>
      </c>
      <c r="BI88" s="119">
        <f t="shared" si="64"/>
        <v>2.7371596519656656</v>
      </c>
      <c r="BJ88" s="119">
        <f t="shared" si="64"/>
        <v>3.1675484161070946</v>
      </c>
      <c r="BK88" s="119">
        <f t="shared" si="64"/>
        <v>3.6519930900654107</v>
      </c>
      <c r="BL88" s="119">
        <f t="shared" si="64"/>
        <v>3.3473641629421267</v>
      </c>
      <c r="BM88" s="119">
        <f t="shared" si="64"/>
        <v>2.7392612359947837</v>
      </c>
      <c r="BN88" s="119">
        <f t="shared" si="64"/>
        <v>3.141664858349368</v>
      </c>
      <c r="BO88" s="119">
        <f t="shared" ref="BO88:CW88" si="65">SUMPRODUCT($D$6:$D$16, BO56:BO66)/$D$21</f>
        <v>2.9736827443999063</v>
      </c>
      <c r="BP88" s="119">
        <f t="shared" si="65"/>
        <v>3.0221051789487441</v>
      </c>
      <c r="BQ88" s="119">
        <f t="shared" si="65"/>
        <v>3.1063960402022364</v>
      </c>
      <c r="BR88" s="119">
        <f t="shared" si="65"/>
        <v>3.6139485176633315</v>
      </c>
      <c r="BS88" s="119">
        <f t="shared" si="65"/>
        <v>3.0027991276554493</v>
      </c>
      <c r="BT88" s="119">
        <f t="shared" si="65"/>
        <v>3.5059255008185626</v>
      </c>
      <c r="BU88" s="119">
        <f t="shared" si="65"/>
        <v>3.2665473385455561</v>
      </c>
      <c r="BV88" s="119">
        <f t="shared" si="65"/>
        <v>2.3475243907152645</v>
      </c>
      <c r="BW88" s="119">
        <f t="shared" si="65"/>
        <v>3.1594073150926096</v>
      </c>
      <c r="BX88" s="119">
        <f t="shared" si="65"/>
        <v>2.1996418349078057</v>
      </c>
      <c r="BY88" s="119">
        <f t="shared" si="65"/>
        <v>3.3385834941014205</v>
      </c>
      <c r="BZ88" s="119">
        <f t="shared" si="65"/>
        <v>3.7515346612976117</v>
      </c>
      <c r="CA88" s="119">
        <f t="shared" si="65"/>
        <v>3.5305996600203433</v>
      </c>
      <c r="CB88" s="119">
        <f t="shared" si="65"/>
        <v>3.3368649554543013</v>
      </c>
      <c r="CC88" s="119">
        <f t="shared" si="65"/>
        <v>3.3440704033336517</v>
      </c>
      <c r="CD88" s="119">
        <f t="shared" si="65"/>
        <v>3.3021628325411063</v>
      </c>
      <c r="CE88" s="119">
        <f t="shared" si="65"/>
        <v>2.814565373800296</v>
      </c>
      <c r="CF88" s="119">
        <f t="shared" si="65"/>
        <v>3.196443987718613</v>
      </c>
      <c r="CG88" s="119">
        <f t="shared" si="65"/>
        <v>3.339452643952499</v>
      </c>
      <c r="CH88" s="119">
        <f t="shared" si="65"/>
        <v>3.4338440170025555</v>
      </c>
      <c r="CI88" s="119">
        <f t="shared" si="65"/>
        <v>2.9314899450618479</v>
      </c>
      <c r="CJ88" s="119">
        <f t="shared" si="65"/>
        <v>2.7409334473510816</v>
      </c>
      <c r="CK88" s="119">
        <f t="shared" si="65"/>
        <v>2.9544466706457584</v>
      </c>
      <c r="CL88" s="119">
        <f t="shared" si="65"/>
        <v>3.3234346069625529</v>
      </c>
      <c r="CM88" s="119">
        <f t="shared" si="65"/>
        <v>2.6624110704946848</v>
      </c>
      <c r="CN88" s="119">
        <f t="shared" si="65"/>
        <v>3.0667921387792139</v>
      </c>
      <c r="CO88" s="119">
        <f t="shared" si="65"/>
        <v>3.6747725786380414</v>
      </c>
      <c r="CP88" s="119">
        <f t="shared" si="65"/>
        <v>3.3564997287221354</v>
      </c>
      <c r="CQ88" s="119">
        <f t="shared" si="65"/>
        <v>3.4028093127611871</v>
      </c>
      <c r="CR88" s="119">
        <f t="shared" si="65"/>
        <v>3.4133640271723942</v>
      </c>
      <c r="CS88" s="119">
        <f t="shared" si="65"/>
        <v>2.5063460992048756</v>
      </c>
      <c r="CT88" s="119">
        <f t="shared" si="65"/>
        <v>3.2616721436714204</v>
      </c>
      <c r="CU88" s="119">
        <f t="shared" si="65"/>
        <v>2.4868797957659834</v>
      </c>
      <c r="CV88" s="119">
        <f t="shared" si="65"/>
        <v>3.3984699360207351</v>
      </c>
      <c r="CW88" s="119">
        <f t="shared" si="65"/>
        <v>3.427572410989836</v>
      </c>
    </row>
    <row r="89" spans="1:101">
      <c r="A89" t="s">
        <v>79</v>
      </c>
      <c r="B89" s="119">
        <f>SUMPRODUCT($E$6:$E$16, B56:B66)/$E$21</f>
        <v>3.4762328448654598</v>
      </c>
      <c r="C89" s="119">
        <f t="shared" ref="C89:BN89" si="66">SUMPRODUCT($E$6:$E$16, C56:C66)/$E$21</f>
        <v>4.4374413901940706</v>
      </c>
      <c r="D89" s="119">
        <f t="shared" si="66"/>
        <v>3.9962964695854413</v>
      </c>
      <c r="E89" s="119">
        <f t="shared" si="66"/>
        <v>5.0172574974861597</v>
      </c>
      <c r="F89" s="119">
        <f t="shared" si="66"/>
        <v>4.2799646996295673</v>
      </c>
      <c r="G89" s="119">
        <f t="shared" si="66"/>
        <v>4.3352753192648361</v>
      </c>
      <c r="H89" s="119">
        <f t="shared" si="66"/>
        <v>3.8835431036042167</v>
      </c>
      <c r="I89" s="119">
        <f t="shared" si="66"/>
        <v>4.0398543169075323</v>
      </c>
      <c r="J89" s="119">
        <f t="shared" si="66"/>
        <v>4.7053481954512542</v>
      </c>
      <c r="K89" s="119">
        <f t="shared" si="66"/>
        <v>4.0907523212819177</v>
      </c>
      <c r="L89" s="119">
        <f t="shared" si="66"/>
        <v>3.9341930168564394</v>
      </c>
      <c r="M89" s="119">
        <f t="shared" si="66"/>
        <v>4.0827231426923722</v>
      </c>
      <c r="N89" s="119">
        <f t="shared" si="66"/>
        <v>4.6241018881315954</v>
      </c>
      <c r="O89" s="119">
        <f t="shared" si="66"/>
        <v>4.3903972940058082</v>
      </c>
      <c r="P89" s="119">
        <f t="shared" si="66"/>
        <v>3.9741863101888688</v>
      </c>
      <c r="Q89" s="119">
        <f t="shared" si="66"/>
        <v>4.1694150916116248</v>
      </c>
      <c r="R89" s="119">
        <f t="shared" si="66"/>
        <v>4.3093042301045648</v>
      </c>
      <c r="S89" s="119">
        <f t="shared" si="66"/>
        <v>4.580673970711473</v>
      </c>
      <c r="T89" s="119">
        <f t="shared" si="66"/>
        <v>4.2974247982185645</v>
      </c>
      <c r="U89" s="119">
        <f t="shared" si="66"/>
        <v>3.9024698097060639</v>
      </c>
      <c r="V89" s="119">
        <f t="shared" si="66"/>
        <v>3.8630323811237037</v>
      </c>
      <c r="W89" s="119">
        <f t="shared" si="66"/>
        <v>4.3700223928721611</v>
      </c>
      <c r="X89" s="119">
        <f t="shared" si="66"/>
        <v>4.3604989800396732</v>
      </c>
      <c r="Y89" s="119">
        <f t="shared" si="66"/>
        <v>4.5390118605690732</v>
      </c>
      <c r="Z89" s="119">
        <f t="shared" si="66"/>
        <v>4.0015360923174974</v>
      </c>
      <c r="AA89" s="119">
        <f t="shared" si="66"/>
        <v>3.7019689934432431</v>
      </c>
      <c r="AB89" s="119">
        <f t="shared" si="66"/>
        <v>4.1922654002717206</v>
      </c>
      <c r="AC89" s="119">
        <f t="shared" si="66"/>
        <v>4.1389537183662695</v>
      </c>
      <c r="AD89" s="119">
        <f t="shared" si="66"/>
        <v>4.8204646492142622</v>
      </c>
      <c r="AE89" s="119">
        <f t="shared" si="66"/>
        <v>3.8417728871023042</v>
      </c>
      <c r="AF89" s="119">
        <f t="shared" si="66"/>
        <v>4.076412281218575</v>
      </c>
      <c r="AG89" s="119">
        <f t="shared" si="66"/>
        <v>3.9534436222578728</v>
      </c>
      <c r="AH89" s="119">
        <f t="shared" si="66"/>
        <v>4.1352566595129074</v>
      </c>
      <c r="AI89" s="119">
        <f t="shared" si="66"/>
        <v>4.2896291405773264</v>
      </c>
      <c r="AJ89" s="119">
        <f t="shared" si="66"/>
        <v>4.5245728410879629</v>
      </c>
      <c r="AK89" s="119">
        <f t="shared" si="66"/>
        <v>4.2639845417367273</v>
      </c>
      <c r="AL89" s="119">
        <f t="shared" si="66"/>
        <v>4.4399140105575157</v>
      </c>
      <c r="AM89" s="119">
        <f t="shared" si="66"/>
        <v>3.764627085285738</v>
      </c>
      <c r="AN89" s="119">
        <f t="shared" si="66"/>
        <v>3.8433944905230684</v>
      </c>
      <c r="AO89" s="119">
        <f t="shared" si="66"/>
        <v>4.0074213086692287</v>
      </c>
      <c r="AP89" s="119">
        <f t="shared" si="66"/>
        <v>4.1726695790624309</v>
      </c>
      <c r="AQ89" s="119">
        <f t="shared" si="66"/>
        <v>4.2439908449779074</v>
      </c>
      <c r="AR89" s="119">
        <f t="shared" si="66"/>
        <v>4.5787265155235319</v>
      </c>
      <c r="AS89" s="119">
        <f t="shared" si="66"/>
        <v>4.0623266881787288</v>
      </c>
      <c r="AT89" s="119">
        <f t="shared" si="66"/>
        <v>4.5052751346058439</v>
      </c>
      <c r="AU89" s="119">
        <f t="shared" si="66"/>
        <v>4.4035430134913769</v>
      </c>
      <c r="AV89" s="119">
        <f t="shared" si="66"/>
        <v>4.80357292038184</v>
      </c>
      <c r="AW89" s="119">
        <f t="shared" si="66"/>
        <v>4.4651728793866434</v>
      </c>
      <c r="AX89" s="119">
        <f t="shared" si="66"/>
        <v>4.3220156384459951</v>
      </c>
      <c r="AY89" s="119">
        <f t="shared" si="66"/>
        <v>4.1394876650175814</v>
      </c>
      <c r="AZ89" s="119">
        <f t="shared" si="66"/>
        <v>3.9497059439936848</v>
      </c>
      <c r="BA89" s="119">
        <f t="shared" si="66"/>
        <v>4.1391862641662867</v>
      </c>
      <c r="BB89" s="119">
        <f t="shared" si="66"/>
        <v>4.2758938812310099</v>
      </c>
      <c r="BC89" s="119">
        <f t="shared" si="66"/>
        <v>4.3167536132209543</v>
      </c>
      <c r="BD89" s="119">
        <f t="shared" si="66"/>
        <v>3.7879157719660905</v>
      </c>
      <c r="BE89" s="119">
        <f t="shared" si="66"/>
        <v>4.6002459967784519</v>
      </c>
      <c r="BF89" s="119">
        <f t="shared" si="66"/>
        <v>4.4316349742676442</v>
      </c>
      <c r="BG89" s="119">
        <f t="shared" si="66"/>
        <v>3.9243003178661247</v>
      </c>
      <c r="BH89" s="119">
        <f t="shared" si="66"/>
        <v>4.1344726429124945</v>
      </c>
      <c r="BI89" s="119">
        <f t="shared" si="66"/>
        <v>4.1468508875987036</v>
      </c>
      <c r="BJ89" s="119">
        <f t="shared" si="66"/>
        <v>4.235940912591575</v>
      </c>
      <c r="BK89" s="119">
        <f t="shared" si="66"/>
        <v>5.0172574974857742</v>
      </c>
      <c r="BL89" s="119">
        <f t="shared" si="66"/>
        <v>4.7033726483914364</v>
      </c>
      <c r="BM89" s="119">
        <f t="shared" si="66"/>
        <v>3.9079952220573579</v>
      </c>
      <c r="BN89" s="119">
        <f t="shared" si="66"/>
        <v>4.0115168894072255</v>
      </c>
      <c r="BO89" s="119">
        <f t="shared" ref="BO89:CW89" si="67">SUMPRODUCT($E$6:$E$16, BO56:BO66)/$E$21</f>
        <v>4.7143256546991088</v>
      </c>
      <c r="BP89" s="119">
        <f t="shared" si="67"/>
        <v>4.0976853442915004</v>
      </c>
      <c r="BQ89" s="119">
        <f t="shared" si="67"/>
        <v>4.0490449352609748</v>
      </c>
      <c r="BR89" s="119">
        <f t="shared" si="67"/>
        <v>4.5007444464358439</v>
      </c>
      <c r="BS89" s="119">
        <f t="shared" si="67"/>
        <v>4.1081098461919012</v>
      </c>
      <c r="BT89" s="119">
        <f t="shared" si="67"/>
        <v>4.4706782923531048</v>
      </c>
      <c r="BU89" s="119">
        <f t="shared" si="67"/>
        <v>4.454883122306863</v>
      </c>
      <c r="BV89" s="119">
        <f t="shared" si="67"/>
        <v>3.5439655450129903</v>
      </c>
      <c r="BW89" s="119">
        <f t="shared" si="67"/>
        <v>4.2718390510341875</v>
      </c>
      <c r="BX89" s="119">
        <f t="shared" si="67"/>
        <v>3.8770446100928413</v>
      </c>
      <c r="BY89" s="119">
        <f t="shared" si="67"/>
        <v>4.0474654523768239</v>
      </c>
      <c r="BZ89" s="119">
        <f t="shared" si="67"/>
        <v>4.6762758876530821</v>
      </c>
      <c r="CA89" s="119">
        <f t="shared" si="67"/>
        <v>4.782611207146295</v>
      </c>
      <c r="CB89" s="119">
        <f t="shared" si="67"/>
        <v>4.8110308276654026</v>
      </c>
      <c r="CC89" s="119">
        <f t="shared" si="67"/>
        <v>4.3167972205558742</v>
      </c>
      <c r="CD89" s="119">
        <f t="shared" si="67"/>
        <v>4.511063379520726</v>
      </c>
      <c r="CE89" s="119">
        <f t="shared" si="67"/>
        <v>4.6058886293487147</v>
      </c>
      <c r="CF89" s="119">
        <f t="shared" si="67"/>
        <v>4.5166201065368492</v>
      </c>
      <c r="CG89" s="119">
        <f t="shared" si="67"/>
        <v>4.169212545575637</v>
      </c>
      <c r="CH89" s="119">
        <f t="shared" si="67"/>
        <v>4.8268889556130823</v>
      </c>
      <c r="CI89" s="119">
        <f t="shared" si="67"/>
        <v>4.4627873654815229</v>
      </c>
      <c r="CJ89" s="119">
        <f t="shared" si="67"/>
        <v>4.0112138612863495</v>
      </c>
      <c r="CK89" s="119">
        <f t="shared" si="67"/>
        <v>4.0400289232152407</v>
      </c>
      <c r="CL89" s="119">
        <f t="shared" si="67"/>
        <v>4.3044201689831834</v>
      </c>
      <c r="CM89" s="119">
        <f t="shared" si="67"/>
        <v>3.8814915812245121</v>
      </c>
      <c r="CN89" s="119">
        <f t="shared" si="67"/>
        <v>4.3986642932375215</v>
      </c>
      <c r="CO89" s="119">
        <f t="shared" si="67"/>
        <v>4.7458703067422263</v>
      </c>
      <c r="CP89" s="119">
        <f t="shared" si="67"/>
        <v>4.5285602543176022</v>
      </c>
      <c r="CQ89" s="119">
        <f t="shared" si="67"/>
        <v>4.3462310110268669</v>
      </c>
      <c r="CR89" s="119">
        <f t="shared" si="67"/>
        <v>4.6794511570853006</v>
      </c>
      <c r="CS89" s="119">
        <f t="shared" si="67"/>
        <v>3.7642979652969077</v>
      </c>
      <c r="CT89" s="119">
        <f t="shared" si="67"/>
        <v>4.3737247751660817</v>
      </c>
      <c r="CU89" s="119">
        <f t="shared" si="67"/>
        <v>3.7236559613930331</v>
      </c>
      <c r="CV89" s="119">
        <f t="shared" si="67"/>
        <v>4.7343766408167713</v>
      </c>
      <c r="CW89" s="119">
        <f t="shared" si="67"/>
        <v>4.7819663180990508</v>
      </c>
    </row>
    <row r="91" spans="1:101">
      <c r="A91" t="s">
        <v>80</v>
      </c>
      <c r="B91" s="119">
        <f>SUMPRODUCT($C$6:$C$16, B67:B77)/$C$21</f>
        <v>5.4136839207118364</v>
      </c>
      <c r="C91" s="119">
        <f t="shared" ref="C91:BN91" si="68">SUMPRODUCT($C$6:$C$16, C67:C77)/$C$21</f>
        <v>4.8743223454186557</v>
      </c>
      <c r="D91" s="119">
        <f t="shared" si="68"/>
        <v>3.7963044070901684</v>
      </c>
      <c r="E91" s="119">
        <f t="shared" si="68"/>
        <v>4.4741023649100935</v>
      </c>
      <c r="F91" s="119">
        <f t="shared" si="68"/>
        <v>4.4939425584486781</v>
      </c>
      <c r="G91" s="119">
        <f t="shared" si="68"/>
        <v>4.3928497157750064</v>
      </c>
      <c r="H91" s="119">
        <f t="shared" si="68"/>
        <v>3.8420231830078651</v>
      </c>
      <c r="I91" s="119">
        <f t="shared" si="68"/>
        <v>6.4889654467724815</v>
      </c>
      <c r="J91" s="119">
        <f t="shared" si="68"/>
        <v>4.4463751114985657</v>
      </c>
      <c r="K91" s="119">
        <f t="shared" si="68"/>
        <v>4.3365080143375625</v>
      </c>
      <c r="L91" s="119">
        <f t="shared" si="68"/>
        <v>4.4283333014372257</v>
      </c>
      <c r="M91" s="119">
        <f t="shared" si="68"/>
        <v>4.4331096703697659</v>
      </c>
      <c r="N91" s="119">
        <f t="shared" si="68"/>
        <v>5.2501029287240089</v>
      </c>
      <c r="O91" s="119">
        <f t="shared" si="68"/>
        <v>5.1807692845145255</v>
      </c>
      <c r="P91" s="119">
        <f t="shared" si="68"/>
        <v>4.6601586242530466</v>
      </c>
      <c r="Q91" s="119">
        <f t="shared" si="68"/>
        <v>4.2181199930328033</v>
      </c>
      <c r="R91" s="119">
        <f t="shared" si="68"/>
        <v>5.2658180038041245</v>
      </c>
      <c r="S91" s="119">
        <f t="shared" si="68"/>
        <v>4.3215950764425486</v>
      </c>
      <c r="T91" s="119">
        <f t="shared" si="68"/>
        <v>3.4898801646851849</v>
      </c>
      <c r="U91" s="119">
        <f t="shared" si="68"/>
        <v>3.0805004188483402</v>
      </c>
      <c r="V91" s="119">
        <f t="shared" si="68"/>
        <v>4.8880664385802026</v>
      </c>
      <c r="W91" s="119">
        <f t="shared" si="68"/>
        <v>3.7358113189333131</v>
      </c>
      <c r="X91" s="119">
        <f t="shared" si="68"/>
        <v>4.9496328851204874</v>
      </c>
      <c r="Y91" s="119">
        <f t="shared" si="68"/>
        <v>5.1422088170677602</v>
      </c>
      <c r="Z91" s="119">
        <f t="shared" si="68"/>
        <v>4.0005724688027025</v>
      </c>
      <c r="AA91" s="119">
        <f t="shared" si="68"/>
        <v>5.7269940644488786</v>
      </c>
      <c r="AB91" s="119">
        <f t="shared" si="68"/>
        <v>3.7417611696686737</v>
      </c>
      <c r="AC91" s="119">
        <f t="shared" si="68"/>
        <v>4.728671095365816</v>
      </c>
      <c r="AD91" s="119">
        <f t="shared" si="68"/>
        <v>3.725678413831695</v>
      </c>
      <c r="AE91" s="119">
        <f t="shared" si="68"/>
        <v>4.5809567533468663</v>
      </c>
      <c r="AF91" s="119">
        <f t="shared" si="68"/>
        <v>4.9232136242418649</v>
      </c>
      <c r="AG91" s="119">
        <f t="shared" si="68"/>
        <v>4.6984614467148669</v>
      </c>
      <c r="AH91" s="119">
        <f t="shared" si="68"/>
        <v>4.824588031754776</v>
      </c>
      <c r="AI91" s="119">
        <f t="shared" si="68"/>
        <v>3.8557077658288486</v>
      </c>
      <c r="AJ91" s="119">
        <f t="shared" si="68"/>
        <v>4.7168108946073861</v>
      </c>
      <c r="AK91" s="119">
        <f t="shared" si="68"/>
        <v>3.6650442463062003</v>
      </c>
      <c r="AL91" s="119">
        <f t="shared" si="68"/>
        <v>4.6101850895877865</v>
      </c>
      <c r="AM91" s="119">
        <f t="shared" si="68"/>
        <v>5.1713854969293234</v>
      </c>
      <c r="AN91" s="119">
        <f t="shared" si="68"/>
        <v>4.5985485399658872</v>
      </c>
      <c r="AO91" s="119">
        <f t="shared" si="68"/>
        <v>4.1145472715839251</v>
      </c>
      <c r="AP91" s="119">
        <f t="shared" si="68"/>
        <v>5.1913807973771258</v>
      </c>
      <c r="AQ91" s="119">
        <f t="shared" si="68"/>
        <v>3.9417300336968126</v>
      </c>
      <c r="AR91" s="119">
        <f t="shared" si="68"/>
        <v>4.1334797102704002</v>
      </c>
      <c r="AS91" s="119">
        <f t="shared" si="68"/>
        <v>4.8179026395154958</v>
      </c>
      <c r="AT91" s="119">
        <f t="shared" si="68"/>
        <v>5.3748377914627188</v>
      </c>
      <c r="AU91" s="119">
        <f t="shared" si="68"/>
        <v>3.5894822395012835</v>
      </c>
      <c r="AV91" s="119">
        <f t="shared" si="68"/>
        <v>4.198214873441156</v>
      </c>
      <c r="AW91" s="119">
        <f t="shared" si="68"/>
        <v>4.0604065161082525</v>
      </c>
      <c r="AX91" s="119">
        <f t="shared" si="68"/>
        <v>4.3145547931136932</v>
      </c>
      <c r="AY91" s="119">
        <f t="shared" si="68"/>
        <v>5.2604338934752972</v>
      </c>
      <c r="AZ91" s="119">
        <f t="shared" si="68"/>
        <v>3.9822448251266147</v>
      </c>
      <c r="BA91" s="119">
        <f t="shared" si="68"/>
        <v>4.552275574945214</v>
      </c>
      <c r="BB91" s="119">
        <f t="shared" si="68"/>
        <v>3.5185436790252811</v>
      </c>
      <c r="BC91" s="119">
        <f t="shared" si="68"/>
        <v>5.2924398910902024</v>
      </c>
      <c r="BD91" s="119">
        <f t="shared" si="68"/>
        <v>3.7499731633452824</v>
      </c>
      <c r="BE91" s="119">
        <f t="shared" si="68"/>
        <v>4.297717017852662</v>
      </c>
      <c r="BF91" s="119">
        <f t="shared" si="68"/>
        <v>3.3313968953894024</v>
      </c>
      <c r="BG91" s="119">
        <f t="shared" si="68"/>
        <v>4.5967284768944792</v>
      </c>
      <c r="BH91" s="119">
        <f t="shared" si="68"/>
        <v>6.050755348290922</v>
      </c>
      <c r="BI91" s="119">
        <f t="shared" si="68"/>
        <v>3.9234533573350849</v>
      </c>
      <c r="BJ91" s="119">
        <f t="shared" si="68"/>
        <v>4.0788952791104869</v>
      </c>
      <c r="BK91" s="119">
        <f t="shared" si="68"/>
        <v>4.3866631271454333</v>
      </c>
      <c r="BL91" s="119">
        <f t="shared" si="68"/>
        <v>3.7959814454757845</v>
      </c>
      <c r="BM91" s="119">
        <f t="shared" si="68"/>
        <v>4.1330163773942896</v>
      </c>
      <c r="BN91" s="119">
        <f t="shared" si="68"/>
        <v>4.0788476683221102</v>
      </c>
      <c r="BO91" s="119">
        <f t="shared" ref="BO91:CW91" si="69">SUMPRODUCT($C$6:$C$16, BO67:BO77)/$C$21</f>
        <v>4.6963262890765538</v>
      </c>
      <c r="BP91" s="119">
        <f t="shared" si="69"/>
        <v>4.8155542371470608</v>
      </c>
      <c r="BQ91" s="119">
        <f t="shared" si="69"/>
        <v>4.1486971616239812</v>
      </c>
      <c r="BR91" s="119">
        <f t="shared" si="69"/>
        <v>4.3338598934960508</v>
      </c>
      <c r="BS91" s="119">
        <f t="shared" si="69"/>
        <v>4.9735251061746766</v>
      </c>
      <c r="BT91" s="119">
        <f t="shared" si="69"/>
        <v>5.7667034390628187</v>
      </c>
      <c r="BU91" s="119">
        <f t="shared" si="69"/>
        <v>5.3184514819438178</v>
      </c>
      <c r="BV91" s="119">
        <f t="shared" si="69"/>
        <v>5.095730526526177</v>
      </c>
      <c r="BW91" s="119">
        <f t="shared" si="69"/>
        <v>3.5648521467217416</v>
      </c>
      <c r="BX91" s="119">
        <f t="shared" si="69"/>
        <v>4.8873890481706654</v>
      </c>
      <c r="BY91" s="119">
        <f t="shared" si="69"/>
        <v>4.2711611954758464</v>
      </c>
      <c r="BZ91" s="119">
        <f t="shared" si="69"/>
        <v>4.0860430203816467</v>
      </c>
      <c r="CA91" s="119">
        <f t="shared" si="69"/>
        <v>4.4810144636996139</v>
      </c>
      <c r="CB91" s="119">
        <f t="shared" si="69"/>
        <v>4.8851053823120187</v>
      </c>
      <c r="CC91" s="119">
        <f t="shared" si="69"/>
        <v>3.0805004188493816</v>
      </c>
      <c r="CD91" s="119">
        <f t="shared" si="69"/>
        <v>5.3224684215193214</v>
      </c>
      <c r="CE91" s="119">
        <f t="shared" si="69"/>
        <v>4.8544752560868707</v>
      </c>
      <c r="CF91" s="119">
        <f t="shared" si="69"/>
        <v>4.728127066451064</v>
      </c>
      <c r="CG91" s="119">
        <f t="shared" si="69"/>
        <v>5.2588489483149417</v>
      </c>
      <c r="CH91" s="119">
        <f t="shared" si="69"/>
        <v>3.5574505252725603</v>
      </c>
      <c r="CI91" s="119">
        <f t="shared" si="69"/>
        <v>3.0805004188462233</v>
      </c>
      <c r="CJ91" s="119">
        <f t="shared" si="69"/>
        <v>4.0350964562501561</v>
      </c>
      <c r="CK91" s="119">
        <f t="shared" si="69"/>
        <v>4.7407285394776286</v>
      </c>
      <c r="CL91" s="119">
        <f t="shared" si="69"/>
        <v>4.2466352369575215</v>
      </c>
      <c r="CM91" s="119">
        <f t="shared" si="69"/>
        <v>5.0328250515229405</v>
      </c>
      <c r="CN91" s="119">
        <f t="shared" si="69"/>
        <v>5.918030692167795</v>
      </c>
      <c r="CO91" s="119">
        <f t="shared" si="69"/>
        <v>3.1317043939340889</v>
      </c>
      <c r="CP91" s="119">
        <f t="shared" si="69"/>
        <v>4.3280391691286697</v>
      </c>
      <c r="CQ91" s="119">
        <f t="shared" si="69"/>
        <v>3.6921357286888359</v>
      </c>
      <c r="CR91" s="119">
        <f t="shared" si="69"/>
        <v>4.791485333356956</v>
      </c>
      <c r="CS91" s="119">
        <f t="shared" si="69"/>
        <v>3.6576691725253809</v>
      </c>
      <c r="CT91" s="119">
        <f t="shared" si="69"/>
        <v>3.7281411893324177</v>
      </c>
      <c r="CU91" s="119">
        <f t="shared" si="69"/>
        <v>5.0387441246099707</v>
      </c>
      <c r="CV91" s="119">
        <f t="shared" si="69"/>
        <v>4.3720994917284344</v>
      </c>
      <c r="CW91" s="119">
        <f t="shared" si="69"/>
        <v>4.22917162672569</v>
      </c>
    </row>
    <row r="92" spans="1:101">
      <c r="A92" t="s">
        <v>81</v>
      </c>
      <c r="B92" s="119">
        <f>SUMPRODUCT($D$6:$D$16, B67:B77)/$D$21</f>
        <v>5.429274780690819</v>
      </c>
      <c r="C92" s="119">
        <f t="shared" ref="C92:BN92" si="70">SUMPRODUCT($D$6:$D$16, C67:C77)/$D$21</f>
        <v>5.4017973297689004</v>
      </c>
      <c r="D92" s="119">
        <f t="shared" si="70"/>
        <v>4.0123033789162195</v>
      </c>
      <c r="E92" s="119">
        <f t="shared" si="70"/>
        <v>4.7672482406683718</v>
      </c>
      <c r="F92" s="119">
        <f t="shared" si="70"/>
        <v>4.4584355419193491</v>
      </c>
      <c r="G92" s="119">
        <f t="shared" si="70"/>
        <v>4.5715422909867787</v>
      </c>
      <c r="H92" s="119">
        <f t="shared" si="70"/>
        <v>4.0905234585214885</v>
      </c>
      <c r="I92" s="119">
        <f t="shared" si="70"/>
        <v>6.5079605784314554</v>
      </c>
      <c r="J92" s="119">
        <f t="shared" si="70"/>
        <v>4.8250197176882281</v>
      </c>
      <c r="K92" s="119">
        <f t="shared" si="70"/>
        <v>4.5594278026377628</v>
      </c>
      <c r="L92" s="119">
        <f t="shared" si="70"/>
        <v>4.518739194633719</v>
      </c>
      <c r="M92" s="119">
        <f t="shared" si="70"/>
        <v>4.6380806660518266</v>
      </c>
      <c r="N92" s="119">
        <f t="shared" si="70"/>
        <v>5.5998747016091341</v>
      </c>
      <c r="O92" s="119">
        <f t="shared" si="70"/>
        <v>5.3031339068521444</v>
      </c>
      <c r="P92" s="119">
        <f t="shared" si="70"/>
        <v>5.1839326720860326</v>
      </c>
      <c r="Q92" s="119">
        <f t="shared" si="70"/>
        <v>4.8165385350728185</v>
      </c>
      <c r="R92" s="119">
        <f t="shared" si="70"/>
        <v>5.3976306845406654</v>
      </c>
      <c r="S92" s="119">
        <f t="shared" si="70"/>
        <v>5.0250694093391886</v>
      </c>
      <c r="T92" s="119">
        <f t="shared" si="70"/>
        <v>3.7157676190051476</v>
      </c>
      <c r="U92" s="119">
        <f t="shared" si="70"/>
        <v>3.0805004188507095</v>
      </c>
      <c r="V92" s="119">
        <f t="shared" si="70"/>
        <v>5.2139446958370641</v>
      </c>
      <c r="W92" s="119">
        <f t="shared" si="70"/>
        <v>4.2519607593599904</v>
      </c>
      <c r="X92" s="119">
        <f t="shared" si="70"/>
        <v>5.4209405618249304</v>
      </c>
      <c r="Y92" s="119">
        <f t="shared" si="70"/>
        <v>4.8293166075617853</v>
      </c>
      <c r="Z92" s="119">
        <f t="shared" si="70"/>
        <v>4.5045811319521807</v>
      </c>
      <c r="AA92" s="119">
        <f t="shared" si="70"/>
        <v>5.9101716658930874</v>
      </c>
      <c r="AB92" s="119">
        <f t="shared" si="70"/>
        <v>3.8937579223487866</v>
      </c>
      <c r="AC92" s="119">
        <f t="shared" si="70"/>
        <v>4.8474018429401484</v>
      </c>
      <c r="AD92" s="119">
        <f t="shared" si="70"/>
        <v>3.8037636640927919</v>
      </c>
      <c r="AE92" s="119">
        <f t="shared" si="70"/>
        <v>5.0743497308683585</v>
      </c>
      <c r="AF92" s="119">
        <f t="shared" si="70"/>
        <v>5.1312590837868139</v>
      </c>
      <c r="AG92" s="119">
        <f t="shared" si="70"/>
        <v>5.1386136582134156</v>
      </c>
      <c r="AH92" s="119">
        <f t="shared" si="70"/>
        <v>4.5076489418775028</v>
      </c>
      <c r="AI92" s="119">
        <f t="shared" si="70"/>
        <v>4.1829093733381804</v>
      </c>
      <c r="AJ92" s="119">
        <f t="shared" si="70"/>
        <v>5.1701479937223827</v>
      </c>
      <c r="AK92" s="119">
        <f t="shared" si="70"/>
        <v>4.2451447956548263</v>
      </c>
      <c r="AL92" s="119">
        <f t="shared" si="70"/>
        <v>4.7059195697337106</v>
      </c>
      <c r="AM92" s="119">
        <f t="shared" si="70"/>
        <v>5.5959319777362593</v>
      </c>
      <c r="AN92" s="119">
        <f t="shared" si="70"/>
        <v>4.991705026974663</v>
      </c>
      <c r="AO92" s="119">
        <f t="shared" si="70"/>
        <v>4.446116830009883</v>
      </c>
      <c r="AP92" s="119">
        <f t="shared" si="70"/>
        <v>5.2642352738810425</v>
      </c>
      <c r="AQ92" s="119">
        <f t="shared" si="70"/>
        <v>4.3676656092983643</v>
      </c>
      <c r="AR92" s="119">
        <f t="shared" si="70"/>
        <v>4.2905905332141057</v>
      </c>
      <c r="AS92" s="119">
        <f t="shared" si="70"/>
        <v>5.0787025700044834</v>
      </c>
      <c r="AT92" s="119">
        <f t="shared" si="70"/>
        <v>5.7297511654409758</v>
      </c>
      <c r="AU92" s="119">
        <f t="shared" si="70"/>
        <v>3.8159877363551802</v>
      </c>
      <c r="AV92" s="119">
        <f t="shared" si="70"/>
        <v>4.3649125440689076</v>
      </c>
      <c r="AW92" s="119">
        <f t="shared" si="70"/>
        <v>4.2432531053152465</v>
      </c>
      <c r="AX92" s="119">
        <f t="shared" si="70"/>
        <v>4.5576977848122393</v>
      </c>
      <c r="AY92" s="119">
        <f t="shared" si="70"/>
        <v>5.1666486153554443</v>
      </c>
      <c r="AZ92" s="119">
        <f t="shared" si="70"/>
        <v>4.5258872241900843</v>
      </c>
      <c r="BA92" s="119">
        <f t="shared" si="70"/>
        <v>4.8302458982648746</v>
      </c>
      <c r="BB92" s="119">
        <f t="shared" si="70"/>
        <v>4.0289721660985185</v>
      </c>
      <c r="BC92" s="119">
        <f t="shared" si="70"/>
        <v>5.277315755912344</v>
      </c>
      <c r="BD92" s="119">
        <f t="shared" si="70"/>
        <v>4.1146312359860557</v>
      </c>
      <c r="BE92" s="119">
        <f t="shared" si="70"/>
        <v>4.497570481073927</v>
      </c>
      <c r="BF92" s="119">
        <f t="shared" si="70"/>
        <v>3.6350622201138489</v>
      </c>
      <c r="BG92" s="119">
        <f t="shared" si="70"/>
        <v>4.4602915439731605</v>
      </c>
      <c r="BH92" s="119">
        <f t="shared" si="70"/>
        <v>6.0451904471379247</v>
      </c>
      <c r="BI92" s="119">
        <f t="shared" si="70"/>
        <v>4.118027648069706</v>
      </c>
      <c r="BJ92" s="119">
        <f t="shared" si="70"/>
        <v>4.2856430742390073</v>
      </c>
      <c r="BK92" s="119">
        <f t="shared" si="70"/>
        <v>4.6825045611239977</v>
      </c>
      <c r="BL92" s="119">
        <f t="shared" si="70"/>
        <v>4.0954769234840835</v>
      </c>
      <c r="BM92" s="119">
        <f t="shared" si="70"/>
        <v>4.3731892350679065</v>
      </c>
      <c r="BN92" s="119">
        <f t="shared" si="70"/>
        <v>4.5823695157293152</v>
      </c>
      <c r="BO92" s="119">
        <f t="shared" ref="BO92:CW92" si="71">SUMPRODUCT($D$6:$D$16, BO67:BO77)/$D$21</f>
        <v>4.8597142332602683</v>
      </c>
      <c r="BP92" s="119">
        <f t="shared" si="71"/>
        <v>4.6295582397138517</v>
      </c>
      <c r="BQ92" s="119">
        <f t="shared" si="71"/>
        <v>4.339245376439484</v>
      </c>
      <c r="BR92" s="119">
        <f t="shared" si="71"/>
        <v>4.5558544224562381</v>
      </c>
      <c r="BS92" s="119">
        <f t="shared" si="71"/>
        <v>5.1069162854664967</v>
      </c>
      <c r="BT92" s="119">
        <f t="shared" si="71"/>
        <v>5.9515817890830762</v>
      </c>
      <c r="BU92" s="119">
        <f t="shared" si="71"/>
        <v>5.4814608460235723</v>
      </c>
      <c r="BV92" s="119">
        <f t="shared" si="71"/>
        <v>4.8764163438792441</v>
      </c>
      <c r="BW92" s="119">
        <f t="shared" si="71"/>
        <v>4.2389087551805575</v>
      </c>
      <c r="BX92" s="119">
        <f t="shared" si="71"/>
        <v>5.1623915390929911</v>
      </c>
      <c r="BY92" s="119">
        <f t="shared" si="71"/>
        <v>4.3166009862055175</v>
      </c>
      <c r="BZ92" s="119">
        <f t="shared" si="71"/>
        <v>4.3328846098251397</v>
      </c>
      <c r="CA92" s="119">
        <f t="shared" si="71"/>
        <v>4.8716490478025269</v>
      </c>
      <c r="CB92" s="119">
        <f t="shared" si="71"/>
        <v>5.1467977843090535</v>
      </c>
      <c r="CC92" s="119">
        <f t="shared" si="71"/>
        <v>3.0805004188534317</v>
      </c>
      <c r="CD92" s="119">
        <f t="shared" si="71"/>
        <v>5.3470053734788223</v>
      </c>
      <c r="CE92" s="119">
        <f t="shared" si="71"/>
        <v>5.1115883929568779</v>
      </c>
      <c r="CF92" s="119">
        <f t="shared" si="71"/>
        <v>5.0107433819448195</v>
      </c>
      <c r="CG92" s="119">
        <f t="shared" si="71"/>
        <v>5.6622782715782565</v>
      </c>
      <c r="CH92" s="119">
        <f t="shared" si="71"/>
        <v>3.699746999973986</v>
      </c>
      <c r="CI92" s="119">
        <f t="shared" si="71"/>
        <v>3.2212291696977671</v>
      </c>
      <c r="CJ92" s="119">
        <f t="shared" si="71"/>
        <v>4.2949489579103943</v>
      </c>
      <c r="CK92" s="119">
        <f t="shared" si="71"/>
        <v>5.4092142685113602</v>
      </c>
      <c r="CL92" s="119">
        <f t="shared" si="71"/>
        <v>4.935513803228508</v>
      </c>
      <c r="CM92" s="119">
        <f t="shared" si="71"/>
        <v>5.312555734891129</v>
      </c>
      <c r="CN92" s="119">
        <f t="shared" si="71"/>
        <v>6.0767474238796693</v>
      </c>
      <c r="CO92" s="119">
        <f t="shared" si="71"/>
        <v>4.0758718720112945</v>
      </c>
      <c r="CP92" s="119">
        <f t="shared" si="71"/>
        <v>4.4158067326299255</v>
      </c>
      <c r="CQ92" s="119">
        <f t="shared" si="71"/>
        <v>3.8966220876366551</v>
      </c>
      <c r="CR92" s="119">
        <f t="shared" si="71"/>
        <v>4.9371361310363469</v>
      </c>
      <c r="CS92" s="119">
        <f t="shared" si="71"/>
        <v>3.6741895322529405</v>
      </c>
      <c r="CT92" s="119">
        <f t="shared" si="71"/>
        <v>3.7697287468464324</v>
      </c>
      <c r="CU92" s="119">
        <f t="shared" si="71"/>
        <v>5.1782867871705927</v>
      </c>
      <c r="CV92" s="119">
        <f t="shared" si="71"/>
        <v>4.717001830909104</v>
      </c>
      <c r="CW92" s="119">
        <f t="shared" si="71"/>
        <v>4.6370167219270373</v>
      </c>
    </row>
    <row r="93" spans="1:101">
      <c r="A93" t="s">
        <v>82</v>
      </c>
      <c r="B93" s="119">
        <f>SUMPRODUCT($E$6:$E$16, B67:B77)/$E$21</f>
        <v>5.2541433822324608</v>
      </c>
      <c r="C93" s="119">
        <f t="shared" ref="C93:BN93" si="72">SUMPRODUCT($E$6:$E$16, C67:C77)/$E$21</f>
        <v>5.0922078562053343</v>
      </c>
      <c r="D93" s="119">
        <f t="shared" si="72"/>
        <v>3.7997102544262207</v>
      </c>
      <c r="E93" s="119">
        <f t="shared" si="72"/>
        <v>4.578227777517923</v>
      </c>
      <c r="F93" s="119">
        <f t="shared" si="72"/>
        <v>4.1946261885573977</v>
      </c>
      <c r="G93" s="119">
        <f t="shared" si="72"/>
        <v>4.3671150349898271</v>
      </c>
      <c r="H93" s="119">
        <f t="shared" si="72"/>
        <v>3.9206357433522681</v>
      </c>
      <c r="I93" s="119">
        <f t="shared" si="72"/>
        <v>6.2744704720801137</v>
      </c>
      <c r="J93" s="119">
        <f t="shared" si="72"/>
        <v>4.5557520065696631</v>
      </c>
      <c r="K93" s="119">
        <f t="shared" si="72"/>
        <v>4.4533802078693459</v>
      </c>
      <c r="L93" s="119">
        <f t="shared" si="72"/>
        <v>4.3544298412158726</v>
      </c>
      <c r="M93" s="119">
        <f t="shared" si="72"/>
        <v>4.4392017112766711</v>
      </c>
      <c r="N93" s="119">
        <f t="shared" si="72"/>
        <v>5.3518641516508358</v>
      </c>
      <c r="O93" s="119">
        <f t="shared" si="72"/>
        <v>5.125673465684943</v>
      </c>
      <c r="P93" s="119">
        <f t="shared" si="72"/>
        <v>4.8647591712465399</v>
      </c>
      <c r="Q93" s="119">
        <f t="shared" si="72"/>
        <v>4.5252072465109459</v>
      </c>
      <c r="R93" s="119">
        <f t="shared" si="72"/>
        <v>5.2360786981939178</v>
      </c>
      <c r="S93" s="119">
        <f t="shared" si="72"/>
        <v>4.7578681210532032</v>
      </c>
      <c r="T93" s="119">
        <f t="shared" si="72"/>
        <v>3.4403245512606762</v>
      </c>
      <c r="U93" s="119">
        <f t="shared" si="72"/>
        <v>3.0805004188556482</v>
      </c>
      <c r="V93" s="119">
        <f t="shared" si="72"/>
        <v>4.8475353968620007</v>
      </c>
      <c r="W93" s="119">
        <f t="shared" si="72"/>
        <v>4.0247803104694695</v>
      </c>
      <c r="X93" s="119">
        <f t="shared" si="72"/>
        <v>5.1849090323290827</v>
      </c>
      <c r="Y93" s="119">
        <f t="shared" si="72"/>
        <v>4.6879080794620576</v>
      </c>
      <c r="Z93" s="119">
        <f t="shared" si="72"/>
        <v>4.1858067096953704</v>
      </c>
      <c r="AA93" s="119">
        <f t="shared" si="72"/>
        <v>5.6158036920809034</v>
      </c>
      <c r="AB93" s="119">
        <f t="shared" si="72"/>
        <v>3.672613575335907</v>
      </c>
      <c r="AC93" s="119">
        <f t="shared" si="72"/>
        <v>4.6271554664321064</v>
      </c>
      <c r="AD93" s="119">
        <f t="shared" si="72"/>
        <v>3.6836738719571285</v>
      </c>
      <c r="AE93" s="119">
        <f t="shared" si="72"/>
        <v>4.790905207743001</v>
      </c>
      <c r="AF93" s="119">
        <f t="shared" si="72"/>
        <v>4.9966461605623209</v>
      </c>
      <c r="AG93" s="119">
        <f t="shared" si="72"/>
        <v>4.8730187167903249</v>
      </c>
      <c r="AH93" s="119">
        <f t="shared" si="72"/>
        <v>4.3032987485066432</v>
      </c>
      <c r="AI93" s="119">
        <f t="shared" si="72"/>
        <v>3.9250219359305825</v>
      </c>
      <c r="AJ93" s="119">
        <f t="shared" si="72"/>
        <v>4.9444371250909303</v>
      </c>
      <c r="AK93" s="119">
        <f t="shared" si="72"/>
        <v>3.966587408920609</v>
      </c>
      <c r="AL93" s="119">
        <f t="shared" si="72"/>
        <v>4.4934237526197309</v>
      </c>
      <c r="AM93" s="119">
        <f t="shared" si="72"/>
        <v>5.205395627141697</v>
      </c>
      <c r="AN93" s="119">
        <f t="shared" si="72"/>
        <v>4.7391922342464987</v>
      </c>
      <c r="AO93" s="119">
        <f t="shared" si="72"/>
        <v>4.2274728832093729</v>
      </c>
      <c r="AP93" s="119">
        <f t="shared" si="72"/>
        <v>4.932265082245463</v>
      </c>
      <c r="AQ93" s="119">
        <f t="shared" si="72"/>
        <v>4.1017848131065859</v>
      </c>
      <c r="AR93" s="119">
        <f t="shared" si="72"/>
        <v>4.0876007791169036</v>
      </c>
      <c r="AS93" s="119">
        <f t="shared" si="72"/>
        <v>4.8544533366047533</v>
      </c>
      <c r="AT93" s="119">
        <f t="shared" si="72"/>
        <v>5.5413328189971569</v>
      </c>
      <c r="AU93" s="119">
        <f t="shared" si="72"/>
        <v>3.5903814638226583</v>
      </c>
      <c r="AV93" s="119">
        <f t="shared" si="72"/>
        <v>4.1265627323202478</v>
      </c>
      <c r="AW93" s="119">
        <f t="shared" si="72"/>
        <v>4.1302182372121141</v>
      </c>
      <c r="AX93" s="119">
        <f t="shared" si="72"/>
        <v>4.3225838019814535</v>
      </c>
      <c r="AY93" s="119">
        <f t="shared" si="72"/>
        <v>4.9008488897016953</v>
      </c>
      <c r="AZ93" s="119">
        <f t="shared" si="72"/>
        <v>4.3271563126563581</v>
      </c>
      <c r="BA93" s="119">
        <f t="shared" si="72"/>
        <v>4.6981105382246202</v>
      </c>
      <c r="BB93" s="119">
        <f t="shared" si="72"/>
        <v>3.7701714622870273</v>
      </c>
      <c r="BC93" s="119">
        <f t="shared" si="72"/>
        <v>5.1779958438195912</v>
      </c>
      <c r="BD93" s="119">
        <f t="shared" si="72"/>
        <v>3.8320710411256083</v>
      </c>
      <c r="BE93" s="119">
        <f t="shared" si="72"/>
        <v>4.4384041764901605</v>
      </c>
      <c r="BF93" s="119">
        <f t="shared" si="72"/>
        <v>3.4304988982506739</v>
      </c>
      <c r="BG93" s="119">
        <f t="shared" si="72"/>
        <v>4.3180264348891768</v>
      </c>
      <c r="BH93" s="119">
        <f t="shared" si="72"/>
        <v>5.7837622899336152</v>
      </c>
      <c r="BI93" s="119">
        <f t="shared" si="72"/>
        <v>3.9196983734906237</v>
      </c>
      <c r="BJ93" s="119">
        <f t="shared" si="72"/>
        <v>3.9645556566907239</v>
      </c>
      <c r="BK93" s="119">
        <f t="shared" si="72"/>
        <v>4.495269282487266</v>
      </c>
      <c r="BL93" s="119">
        <f t="shared" si="72"/>
        <v>3.9190393561153458</v>
      </c>
      <c r="BM93" s="119">
        <f t="shared" si="72"/>
        <v>4.2020398004997048</v>
      </c>
      <c r="BN93" s="119">
        <f t="shared" si="72"/>
        <v>4.443989891555276</v>
      </c>
      <c r="BO93" s="119">
        <f t="shared" ref="BO93:CW93" si="73">SUMPRODUCT($E$6:$E$16, BO67:BO77)/$E$21</f>
        <v>4.7811770656574506</v>
      </c>
      <c r="BP93" s="119">
        <f t="shared" si="73"/>
        <v>4.4842201880589716</v>
      </c>
      <c r="BQ93" s="119">
        <f t="shared" si="73"/>
        <v>4.090252932471242</v>
      </c>
      <c r="BR93" s="119">
        <f t="shared" si="73"/>
        <v>4.4251989683480373</v>
      </c>
      <c r="BS93" s="119">
        <f t="shared" si="73"/>
        <v>4.7190989664622389</v>
      </c>
      <c r="BT93" s="119">
        <f t="shared" si="73"/>
        <v>5.6725131706685907</v>
      </c>
      <c r="BU93" s="119">
        <f t="shared" si="73"/>
        <v>5.2732547672162928</v>
      </c>
      <c r="BV93" s="119">
        <f t="shared" si="73"/>
        <v>4.5739360573229426</v>
      </c>
      <c r="BW93" s="119">
        <f t="shared" si="73"/>
        <v>3.864661274011234</v>
      </c>
      <c r="BX93" s="119">
        <f t="shared" si="73"/>
        <v>4.8872857525058091</v>
      </c>
      <c r="BY93" s="119">
        <f t="shared" si="73"/>
        <v>4.1141835838879546</v>
      </c>
      <c r="BZ93" s="119">
        <f t="shared" si="73"/>
        <v>4.114911931102788</v>
      </c>
      <c r="CA93" s="119">
        <f t="shared" si="73"/>
        <v>4.496600381157724</v>
      </c>
      <c r="CB93" s="119">
        <f t="shared" si="73"/>
        <v>4.826869230744486</v>
      </c>
      <c r="CC93" s="119">
        <f t="shared" si="73"/>
        <v>3.0805004188557192</v>
      </c>
      <c r="CD93" s="119">
        <f t="shared" si="73"/>
        <v>5.1692670057401662</v>
      </c>
      <c r="CE93" s="119">
        <f t="shared" si="73"/>
        <v>4.8364519697345933</v>
      </c>
      <c r="CF93" s="119">
        <f t="shared" si="73"/>
        <v>4.7203526053915574</v>
      </c>
      <c r="CG93" s="119">
        <f t="shared" si="73"/>
        <v>5.4112932310131017</v>
      </c>
      <c r="CH93" s="119">
        <f t="shared" si="73"/>
        <v>3.5384445103056605</v>
      </c>
      <c r="CI93" s="119">
        <f t="shared" si="73"/>
        <v>3.0805004188557277</v>
      </c>
      <c r="CJ93" s="119">
        <f t="shared" si="73"/>
        <v>4.0849825418951529</v>
      </c>
      <c r="CK93" s="119">
        <f t="shared" si="73"/>
        <v>5.1237403317954122</v>
      </c>
      <c r="CL93" s="119">
        <f t="shared" si="73"/>
        <v>4.7355028728006463</v>
      </c>
      <c r="CM93" s="119">
        <f t="shared" si="73"/>
        <v>5.0544533331379666</v>
      </c>
      <c r="CN93" s="119">
        <f t="shared" si="73"/>
        <v>5.8745845255351252</v>
      </c>
      <c r="CO93" s="119">
        <f t="shared" si="73"/>
        <v>3.8019406910569074</v>
      </c>
      <c r="CP93" s="119">
        <f t="shared" si="73"/>
        <v>4.1883605620880138</v>
      </c>
      <c r="CQ93" s="119">
        <f t="shared" si="73"/>
        <v>3.7249385074750494</v>
      </c>
      <c r="CR93" s="119">
        <f t="shared" si="73"/>
        <v>4.6524168714869001</v>
      </c>
      <c r="CS93" s="119">
        <f t="shared" si="73"/>
        <v>3.5128036998869669</v>
      </c>
      <c r="CT93" s="119">
        <f t="shared" si="73"/>
        <v>3.6435826167678553</v>
      </c>
      <c r="CU93" s="119">
        <f t="shared" si="73"/>
        <v>5.0109259558079184</v>
      </c>
      <c r="CV93" s="119">
        <f t="shared" si="73"/>
        <v>4.4489346986833809</v>
      </c>
      <c r="CW93" s="119">
        <f t="shared" si="73"/>
        <v>4.4221407679949767</v>
      </c>
    </row>
  </sheetData>
  <conditionalFormatting sqref="C6:E16">
    <cfRule type="colorScale" priority="2">
      <colorScale>
        <cfvo type="min"/>
        <cfvo type="max"/>
        <color rgb="FFFCFCFF"/>
        <color rgb="FF63BE7B"/>
      </colorScale>
    </cfRule>
  </conditionalFormatting>
  <conditionalFormatting sqref="G27:G3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Specs</vt:lpstr>
      <vt:lpstr>Optimisation Model</vt:lpstr>
      <vt:lpstr>Relaxed Quality</vt:lpstr>
      <vt:lpstr>Frontier</vt:lpstr>
      <vt:lpstr>Minimax Relaxed Quality</vt:lpstr>
      <vt:lpstr>Optimisation Model (Limit 4)</vt:lpstr>
      <vt:lpstr>Optimisation Model Integer Acid</vt:lpstr>
      <vt:lpstr>Specs Variability</vt:lpstr>
      <vt:lpstr>Robust Optimization 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Joe Chong</cp:lastModifiedBy>
  <dcterms:created xsi:type="dcterms:W3CDTF">2013-01-23T14:05:39Z</dcterms:created>
  <dcterms:modified xsi:type="dcterms:W3CDTF">2013-12-29T15:07:37Z</dcterms:modified>
</cp:coreProperties>
</file>