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ika.davis\Documents\"/>
    </mc:Choice>
  </mc:AlternateContent>
  <bookViews>
    <workbookView xWindow="0" yWindow="0" windowWidth="20490" windowHeight="7620"/>
  </bookViews>
  <sheets>
    <sheet name="Raw Data " sheetId="1" r:id="rId1"/>
    <sheet name="NHTI vs UMF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J25" i="1"/>
  <c r="K25" i="1"/>
  <c r="L25" i="1"/>
  <c r="I25" i="1"/>
  <c r="J24" i="1"/>
  <c r="K24" i="1"/>
  <c r="L24" i="1"/>
  <c r="I24" i="1"/>
  <c r="J23" i="1"/>
  <c r="K23" i="1"/>
  <c r="L23" i="1"/>
  <c r="I23" i="1"/>
  <c r="F22" i="2"/>
  <c r="F6" i="2"/>
  <c r="F10" i="2"/>
  <c r="F14" i="2"/>
  <c r="F18" i="2"/>
  <c r="B6" i="2"/>
  <c r="B10" i="2"/>
  <c r="B14" i="2"/>
  <c r="B18" i="2"/>
  <c r="B22" i="2"/>
  <c r="A4" i="2"/>
  <c r="E4" i="2" s="1"/>
  <c r="A5" i="2"/>
  <c r="E5" i="2" s="1"/>
  <c r="A6" i="2"/>
  <c r="E6" i="2" s="1"/>
  <c r="A7" i="2"/>
  <c r="F7" i="2" s="1"/>
  <c r="A8" i="2"/>
  <c r="E8" i="2" s="1"/>
  <c r="A9" i="2"/>
  <c r="E9" i="2" s="1"/>
  <c r="A10" i="2"/>
  <c r="E10" i="2" s="1"/>
  <c r="A11" i="2"/>
  <c r="F11" i="2" s="1"/>
  <c r="A12" i="2"/>
  <c r="E12" i="2" s="1"/>
  <c r="A13" i="2"/>
  <c r="E13" i="2" s="1"/>
  <c r="A14" i="2"/>
  <c r="E14" i="2" s="1"/>
  <c r="A15" i="2"/>
  <c r="F15" i="2" s="1"/>
  <c r="A16" i="2"/>
  <c r="E16" i="2" s="1"/>
  <c r="A17" i="2"/>
  <c r="E17" i="2" s="1"/>
  <c r="A18" i="2"/>
  <c r="E18" i="2" s="1"/>
  <c r="A19" i="2"/>
  <c r="F19" i="2" s="1"/>
  <c r="A20" i="2"/>
  <c r="E20" i="2" s="1"/>
  <c r="A21" i="2"/>
  <c r="E21" i="2" s="1"/>
  <c r="A22" i="2"/>
  <c r="E22" i="2" s="1"/>
  <c r="A3" i="2"/>
  <c r="B3" i="2" s="1"/>
  <c r="G23" i="1"/>
  <c r="C3" i="2" l="1"/>
  <c r="C15" i="2"/>
  <c r="D3" i="2"/>
  <c r="D11" i="2"/>
  <c r="B21" i="2"/>
  <c r="B17" i="2"/>
  <c r="B13" i="2"/>
  <c r="B9" i="2"/>
  <c r="B5" i="2"/>
  <c r="C22" i="2"/>
  <c r="C18" i="2"/>
  <c r="C14" i="2"/>
  <c r="C10" i="2"/>
  <c r="C6" i="2"/>
  <c r="D22" i="2"/>
  <c r="D18" i="2"/>
  <c r="D14" i="2"/>
  <c r="D10" i="2"/>
  <c r="D6" i="2"/>
  <c r="F21" i="2"/>
  <c r="F17" i="2"/>
  <c r="F13" i="2"/>
  <c r="F9" i="2"/>
  <c r="F5" i="2"/>
  <c r="C19" i="2"/>
  <c r="C11" i="2"/>
  <c r="C7" i="2"/>
  <c r="D19" i="2"/>
  <c r="D15" i="2"/>
  <c r="D7" i="2"/>
  <c r="E3" i="2"/>
  <c r="E19" i="2"/>
  <c r="E15" i="2"/>
  <c r="E11" i="2"/>
  <c r="E7" i="2"/>
  <c r="F3" i="2"/>
  <c r="B20" i="2"/>
  <c r="B16" i="2"/>
  <c r="B12" i="2"/>
  <c r="B8" i="2"/>
  <c r="B4" i="2"/>
  <c r="C21" i="2"/>
  <c r="C17" i="2"/>
  <c r="C13" i="2"/>
  <c r="C9" i="2"/>
  <c r="C5" i="2"/>
  <c r="D21" i="2"/>
  <c r="D17" i="2"/>
  <c r="D13" i="2"/>
  <c r="D9" i="2"/>
  <c r="D5" i="2"/>
  <c r="F20" i="2"/>
  <c r="F16" i="2"/>
  <c r="F12" i="2"/>
  <c r="F8" i="2"/>
  <c r="F4" i="2"/>
  <c r="B19" i="2"/>
  <c r="B15" i="2"/>
  <c r="B11" i="2"/>
  <c r="B7" i="2"/>
  <c r="C20" i="2"/>
  <c r="C16" i="2"/>
  <c r="C12" i="2"/>
  <c r="C8" i="2"/>
  <c r="C4" i="2"/>
  <c r="D20" i="2"/>
  <c r="D16" i="2"/>
  <c r="D12" i="2"/>
  <c r="D8" i="2"/>
  <c r="D4" i="2"/>
</calcChain>
</file>

<file path=xl/sharedStrings.xml><?xml version="1.0" encoding="utf-8"?>
<sst xmlns="http://schemas.openxmlformats.org/spreadsheetml/2006/main" count="125" uniqueCount="89">
  <si>
    <t>Last Name</t>
  </si>
  <si>
    <t xml:space="preserve">First Name </t>
  </si>
  <si>
    <t>Eamil Address</t>
  </si>
  <si>
    <t xml:space="preserve">Position </t>
  </si>
  <si>
    <t xml:space="preserve">Year </t>
  </si>
  <si>
    <t>Samoya</t>
  </si>
  <si>
    <t xml:space="preserve">Brooks </t>
  </si>
  <si>
    <t>Valentina</t>
  </si>
  <si>
    <t xml:space="preserve"> Green </t>
  </si>
  <si>
    <t>Madison</t>
  </si>
  <si>
    <t xml:space="preserve"> Doucette </t>
  </si>
  <si>
    <t>Ruth-Ann</t>
  </si>
  <si>
    <t xml:space="preserve"> Lorman</t>
  </si>
  <si>
    <t>Catherine</t>
  </si>
  <si>
    <t xml:space="preserve">Bruno </t>
  </si>
  <si>
    <t>Jasmine</t>
  </si>
  <si>
    <t xml:space="preserve"> Jacas</t>
  </si>
  <si>
    <t xml:space="preserve">Natasha </t>
  </si>
  <si>
    <t xml:space="preserve"> Merangoli </t>
  </si>
  <si>
    <t xml:space="preserve">Alexandra </t>
  </si>
  <si>
    <t>Beauchesne</t>
  </si>
  <si>
    <t>Oyeniyi</t>
  </si>
  <si>
    <t>Tolu</t>
  </si>
  <si>
    <t xml:space="preserve">Sabrina </t>
  </si>
  <si>
    <t>Sumaila</t>
  </si>
  <si>
    <t>Sherifatu</t>
  </si>
  <si>
    <t>Douglas- Edwards</t>
  </si>
  <si>
    <t xml:space="preserve">Ronnique </t>
  </si>
  <si>
    <t xml:space="preserve">Freund </t>
  </si>
  <si>
    <t>Kendra</t>
  </si>
  <si>
    <t>Alverz</t>
  </si>
  <si>
    <t>Mili</t>
  </si>
  <si>
    <t>McDevitt</t>
  </si>
  <si>
    <t xml:space="preserve">Ryane </t>
  </si>
  <si>
    <t>Riccardi-Shortt</t>
  </si>
  <si>
    <t>Gabi</t>
  </si>
  <si>
    <t>Bubar</t>
  </si>
  <si>
    <t>Logan</t>
  </si>
  <si>
    <t xml:space="preserve">Garino </t>
  </si>
  <si>
    <t>Ericka</t>
  </si>
  <si>
    <t>Davis</t>
  </si>
  <si>
    <t>Cameika</t>
  </si>
  <si>
    <t>Alice</t>
  </si>
  <si>
    <t>Van Kovn</t>
  </si>
  <si>
    <t>samoya.brooks@maine.edu</t>
  </si>
  <si>
    <t>valentina.green@maine.edu</t>
  </si>
  <si>
    <t>madison.doucette@maine.edu</t>
  </si>
  <si>
    <t>ruth-ann.lorman@maine.edu</t>
  </si>
  <si>
    <t>catherine.bruno@maine.edu</t>
  </si>
  <si>
    <t>jasmine.jacas@maine.edu</t>
  </si>
  <si>
    <t>natasha.merangoli@maine.edu</t>
  </si>
  <si>
    <t>alexandra.beauchesne@maine.edu</t>
  </si>
  <si>
    <t>tolu.oyeniyi@maine.edu</t>
  </si>
  <si>
    <t>sabrina.brooks@maine.edu</t>
  </si>
  <si>
    <t>sherifatu.sumaila@maine.edu</t>
  </si>
  <si>
    <t>ronnique.douglas- edwards@maine.edu</t>
  </si>
  <si>
    <t>kendra.freund@maine.edu</t>
  </si>
  <si>
    <t>mili.alverz@maine.edu</t>
  </si>
  <si>
    <t>ryane.mcdevitt@maine.edu</t>
  </si>
  <si>
    <t>gabi.riccardi-shortt@maine.edu</t>
  </si>
  <si>
    <t>logan.bubar@maine.edu</t>
  </si>
  <si>
    <t>ericka.garino@maine.edu</t>
  </si>
  <si>
    <t>cameika.davis@maine.edu</t>
  </si>
  <si>
    <t>alice.van kovn@maine.edu</t>
  </si>
  <si>
    <t>GK</t>
  </si>
  <si>
    <t>FWD</t>
  </si>
  <si>
    <t>DEF</t>
  </si>
  <si>
    <t>MF</t>
  </si>
  <si>
    <t>Fr</t>
  </si>
  <si>
    <t>So</t>
  </si>
  <si>
    <t>Sr</t>
  </si>
  <si>
    <t>Jr</t>
  </si>
  <si>
    <t xml:space="preserve">Player Number </t>
  </si>
  <si>
    <t>Season GP</t>
  </si>
  <si>
    <t>Average GP</t>
  </si>
  <si>
    <t xml:space="preserve">Player Numbers </t>
  </si>
  <si>
    <t xml:space="preserve">First name </t>
  </si>
  <si>
    <t>Email Address</t>
  </si>
  <si>
    <t>Player Statistics 2017 Season</t>
  </si>
  <si>
    <t>SH</t>
  </si>
  <si>
    <t>SH%</t>
  </si>
  <si>
    <t>SOG%</t>
  </si>
  <si>
    <t>SOG</t>
  </si>
  <si>
    <t xml:space="preserve">Median </t>
  </si>
  <si>
    <t>Mode</t>
  </si>
  <si>
    <t xml:space="preserve">Standard Deviation </t>
  </si>
  <si>
    <t>Number of MF</t>
  </si>
  <si>
    <t>Goals Scored by MF</t>
  </si>
  <si>
    <t>Nested function in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</si>
</sst>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NumberFormat="1" applyBorder="1"/>
    <xf numFmtId="0" fontId="0" fillId="0" borderId="10" xfId="0" applyNumberFormat="1" applyBorder="1"/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" xfId="0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andra.beauchesne@maine.edu" TargetMode="External"/><Relationship Id="rId13" Type="http://schemas.openxmlformats.org/officeDocument/2006/relationships/hyperlink" Target="mailto:mili.alverz@maine.edu" TargetMode="External"/><Relationship Id="rId18" Type="http://schemas.openxmlformats.org/officeDocument/2006/relationships/hyperlink" Target="mailto:cameika.davis@maine.edu" TargetMode="External"/><Relationship Id="rId3" Type="http://schemas.openxmlformats.org/officeDocument/2006/relationships/hyperlink" Target="mailto:madison.doucette@maine.edu" TargetMode="External"/><Relationship Id="rId7" Type="http://schemas.openxmlformats.org/officeDocument/2006/relationships/hyperlink" Target="mailto:natasha.merangoli@maine.edu" TargetMode="External"/><Relationship Id="rId12" Type="http://schemas.openxmlformats.org/officeDocument/2006/relationships/hyperlink" Target="mailto:kendra.freund@maine.edu" TargetMode="External"/><Relationship Id="rId17" Type="http://schemas.openxmlformats.org/officeDocument/2006/relationships/hyperlink" Target="mailto:ericka.garino@maine.edu" TargetMode="External"/><Relationship Id="rId2" Type="http://schemas.openxmlformats.org/officeDocument/2006/relationships/hyperlink" Target="mailto:valentina.green@maine.edu" TargetMode="External"/><Relationship Id="rId16" Type="http://schemas.openxmlformats.org/officeDocument/2006/relationships/hyperlink" Target="mailto:logan.bubar@maine.edu" TargetMode="External"/><Relationship Id="rId1" Type="http://schemas.openxmlformats.org/officeDocument/2006/relationships/hyperlink" Target="mailto:samoya.brooks@maine.edu" TargetMode="External"/><Relationship Id="rId6" Type="http://schemas.openxmlformats.org/officeDocument/2006/relationships/hyperlink" Target="mailto:jasmine.jacas@maine.edu" TargetMode="External"/><Relationship Id="rId11" Type="http://schemas.openxmlformats.org/officeDocument/2006/relationships/hyperlink" Target="mailto:sherifatu.sumaila@maine.edu" TargetMode="External"/><Relationship Id="rId5" Type="http://schemas.openxmlformats.org/officeDocument/2006/relationships/hyperlink" Target="mailto:catherine.bruno@maine.edu" TargetMode="External"/><Relationship Id="rId15" Type="http://schemas.openxmlformats.org/officeDocument/2006/relationships/hyperlink" Target="mailto:gabi.riccardi-shortt@maine.edu" TargetMode="External"/><Relationship Id="rId10" Type="http://schemas.openxmlformats.org/officeDocument/2006/relationships/hyperlink" Target="mailto:sabrina.brooks@maine.edu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ruth-ann.lorman@maine.edu" TargetMode="External"/><Relationship Id="rId9" Type="http://schemas.openxmlformats.org/officeDocument/2006/relationships/hyperlink" Target="mailto:tolu.oyeniyi@maine.edu" TargetMode="External"/><Relationship Id="rId14" Type="http://schemas.openxmlformats.org/officeDocument/2006/relationships/hyperlink" Target="mailto:ryane.mcdevitt@main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C10" workbookViewId="0">
      <selection activeCell="I30" sqref="I30"/>
    </sheetView>
  </sheetViews>
  <sheetFormatPr defaultRowHeight="15" x14ac:dyDescent="0.25"/>
  <cols>
    <col min="1" max="1" width="11.28515625" customWidth="1"/>
    <col min="2" max="2" width="21.5703125" bestFit="1" customWidth="1"/>
    <col min="3" max="3" width="14.140625" customWidth="1"/>
    <col min="4" max="4" width="37.5703125" bestFit="1" customWidth="1"/>
    <col min="5" max="5" width="8.7109375" bestFit="1" customWidth="1"/>
    <col min="6" max="6" width="11.140625" bestFit="1" customWidth="1"/>
    <col min="7" max="7" width="10.140625" bestFit="1" customWidth="1"/>
    <col min="8" max="8" width="18.5703125" bestFit="1" customWidth="1"/>
    <col min="10" max="10" width="9.140625" style="32"/>
    <col min="12" max="12" width="9.140625" style="32"/>
    <col min="13" max="13" width="17" customWidth="1"/>
    <col min="14" max="14" width="18" bestFit="1" customWidth="1"/>
  </cols>
  <sheetData>
    <row r="1" spans="1:14" ht="27" thickBot="1" x14ac:dyDescent="0.45">
      <c r="A1" s="4" t="s">
        <v>78</v>
      </c>
      <c r="B1" s="27"/>
      <c r="C1" s="27"/>
      <c r="D1" s="27"/>
      <c r="E1" s="27"/>
      <c r="F1" s="27"/>
      <c r="G1" s="28"/>
      <c r="H1" s="34"/>
    </row>
    <row r="2" spans="1:14" ht="42" customHeight="1" x14ac:dyDescent="0.25">
      <c r="A2" s="25" t="s">
        <v>72</v>
      </c>
      <c r="B2" s="17" t="s">
        <v>0</v>
      </c>
      <c r="C2" s="13" t="s">
        <v>1</v>
      </c>
      <c r="D2" s="26" t="s">
        <v>2</v>
      </c>
      <c r="E2" s="21" t="s">
        <v>3</v>
      </c>
      <c r="F2" s="29" t="s">
        <v>4</v>
      </c>
      <c r="G2" s="7" t="s">
        <v>73</v>
      </c>
      <c r="H2" s="6"/>
      <c r="I2" s="1" t="s">
        <v>79</v>
      </c>
      <c r="J2" s="33" t="s">
        <v>80</v>
      </c>
      <c r="K2" s="1" t="s">
        <v>82</v>
      </c>
      <c r="L2" s="33" t="s">
        <v>81</v>
      </c>
      <c r="M2" s="2"/>
      <c r="N2" s="1"/>
    </row>
    <row r="3" spans="1:14" x14ac:dyDescent="0.25">
      <c r="A3" s="23">
        <v>0</v>
      </c>
      <c r="B3" s="17" t="s">
        <v>6</v>
      </c>
      <c r="C3" s="13" t="s">
        <v>5</v>
      </c>
      <c r="D3" s="19" t="s">
        <v>44</v>
      </c>
      <c r="E3" s="21" t="s">
        <v>64</v>
      </c>
      <c r="F3" s="15" t="s">
        <v>68</v>
      </c>
      <c r="G3" s="7">
        <v>0</v>
      </c>
      <c r="H3" s="6"/>
      <c r="I3">
        <v>0</v>
      </c>
      <c r="M3" s="32"/>
    </row>
    <row r="4" spans="1:14" x14ac:dyDescent="0.25">
      <c r="A4" s="23">
        <v>1</v>
      </c>
      <c r="B4" s="17" t="s">
        <v>8</v>
      </c>
      <c r="C4" s="13" t="s">
        <v>7</v>
      </c>
      <c r="D4" s="19" t="s">
        <v>45</v>
      </c>
      <c r="E4" s="21" t="s">
        <v>64</v>
      </c>
      <c r="F4" s="15" t="s">
        <v>69</v>
      </c>
      <c r="G4" s="7">
        <v>2</v>
      </c>
      <c r="H4" s="6"/>
      <c r="I4">
        <v>2</v>
      </c>
      <c r="J4" s="32">
        <v>0</v>
      </c>
      <c r="K4">
        <v>2</v>
      </c>
      <c r="L4" s="32">
        <v>1</v>
      </c>
      <c r="M4" s="32"/>
    </row>
    <row r="5" spans="1:14" x14ac:dyDescent="0.25">
      <c r="A5" s="23">
        <v>2</v>
      </c>
      <c r="B5" s="17" t="s">
        <v>10</v>
      </c>
      <c r="C5" s="13" t="s">
        <v>9</v>
      </c>
      <c r="D5" s="19" t="s">
        <v>46</v>
      </c>
      <c r="E5" s="21" t="s">
        <v>65</v>
      </c>
      <c r="F5" s="15" t="s">
        <v>68</v>
      </c>
      <c r="G5" s="7">
        <v>2</v>
      </c>
      <c r="H5" s="6"/>
      <c r="I5">
        <v>1</v>
      </c>
      <c r="J5" s="32">
        <v>0</v>
      </c>
      <c r="K5">
        <v>0</v>
      </c>
      <c r="L5" s="32">
        <v>0</v>
      </c>
      <c r="M5" s="32"/>
    </row>
    <row r="6" spans="1:14" x14ac:dyDescent="0.25">
      <c r="A6" s="23">
        <v>3</v>
      </c>
      <c r="B6" s="17" t="s">
        <v>12</v>
      </c>
      <c r="C6" s="13" t="s">
        <v>11</v>
      </c>
      <c r="D6" s="19" t="s">
        <v>47</v>
      </c>
      <c r="E6" s="21" t="s">
        <v>66</v>
      </c>
      <c r="F6" s="15" t="s">
        <v>69</v>
      </c>
      <c r="G6" s="7">
        <v>3</v>
      </c>
      <c r="H6" s="6"/>
      <c r="I6">
        <v>1</v>
      </c>
      <c r="J6" s="32">
        <v>0</v>
      </c>
      <c r="K6">
        <v>1</v>
      </c>
      <c r="L6" s="32">
        <v>1</v>
      </c>
      <c r="M6" s="32"/>
    </row>
    <row r="7" spans="1:14" x14ac:dyDescent="0.25">
      <c r="A7" s="23">
        <v>4</v>
      </c>
      <c r="B7" s="17" t="s">
        <v>14</v>
      </c>
      <c r="C7" s="13" t="s">
        <v>13</v>
      </c>
      <c r="D7" s="19" t="s">
        <v>48</v>
      </c>
      <c r="E7" s="21" t="s">
        <v>67</v>
      </c>
      <c r="F7" s="15" t="s">
        <v>70</v>
      </c>
      <c r="G7" s="7">
        <v>3</v>
      </c>
      <c r="H7" s="6"/>
      <c r="I7">
        <v>11</v>
      </c>
      <c r="J7" s="32">
        <v>0.182</v>
      </c>
      <c r="K7">
        <v>4</v>
      </c>
      <c r="L7" s="32">
        <v>0.36399999999999999</v>
      </c>
      <c r="M7" s="32"/>
    </row>
    <row r="8" spans="1:14" x14ac:dyDescent="0.25">
      <c r="A8" s="23">
        <v>5</v>
      </c>
      <c r="B8" s="17" t="s">
        <v>16</v>
      </c>
      <c r="C8" s="13" t="s">
        <v>15</v>
      </c>
      <c r="D8" s="19" t="s">
        <v>49</v>
      </c>
      <c r="E8" s="21" t="s">
        <v>67</v>
      </c>
      <c r="F8" s="15" t="s">
        <v>68</v>
      </c>
      <c r="G8" s="7">
        <v>3</v>
      </c>
      <c r="H8" s="6"/>
      <c r="I8">
        <v>3</v>
      </c>
      <c r="J8" s="32">
        <v>0</v>
      </c>
      <c r="K8">
        <v>2</v>
      </c>
      <c r="L8" s="32">
        <v>0.66700000000000004</v>
      </c>
      <c r="M8" s="32"/>
    </row>
    <row r="9" spans="1:14" x14ac:dyDescent="0.25">
      <c r="A9" s="23">
        <v>7</v>
      </c>
      <c r="B9" s="17" t="s">
        <v>18</v>
      </c>
      <c r="C9" s="13" t="s">
        <v>17</v>
      </c>
      <c r="D9" s="19" t="s">
        <v>50</v>
      </c>
      <c r="E9" s="21" t="s">
        <v>67</v>
      </c>
      <c r="F9" s="15" t="s">
        <v>68</v>
      </c>
      <c r="G9" s="7">
        <v>2</v>
      </c>
      <c r="H9" s="6"/>
      <c r="I9">
        <v>4</v>
      </c>
      <c r="J9" s="32">
        <v>0.25</v>
      </c>
      <c r="K9">
        <v>2</v>
      </c>
      <c r="L9" s="32">
        <v>0.5</v>
      </c>
      <c r="M9" s="32"/>
    </row>
    <row r="10" spans="1:14" x14ac:dyDescent="0.25">
      <c r="A10" s="23">
        <v>8</v>
      </c>
      <c r="B10" s="17" t="s">
        <v>20</v>
      </c>
      <c r="C10" s="13" t="s">
        <v>19</v>
      </c>
      <c r="D10" s="19" t="s">
        <v>51</v>
      </c>
      <c r="E10" s="21" t="s">
        <v>66</v>
      </c>
      <c r="F10" s="15" t="s">
        <v>70</v>
      </c>
      <c r="G10" s="7">
        <v>1</v>
      </c>
      <c r="H10" s="6"/>
      <c r="I10">
        <v>0</v>
      </c>
      <c r="K10">
        <v>0</v>
      </c>
      <c r="M10" s="32"/>
    </row>
    <row r="11" spans="1:14" x14ac:dyDescent="0.25">
      <c r="A11" s="23">
        <v>9</v>
      </c>
      <c r="B11" s="17" t="s">
        <v>21</v>
      </c>
      <c r="C11" s="13" t="s">
        <v>22</v>
      </c>
      <c r="D11" s="19" t="s">
        <v>52</v>
      </c>
      <c r="E11" s="21" t="s">
        <v>65</v>
      </c>
      <c r="F11" s="15" t="s">
        <v>68</v>
      </c>
      <c r="G11" s="7">
        <v>3</v>
      </c>
      <c r="H11" s="6"/>
      <c r="I11">
        <v>14</v>
      </c>
      <c r="J11" s="32">
        <v>0.28599999999999998</v>
      </c>
      <c r="K11">
        <v>8</v>
      </c>
      <c r="L11" s="32">
        <v>0.57099999999999995</v>
      </c>
      <c r="M11" s="32"/>
    </row>
    <row r="12" spans="1:14" x14ac:dyDescent="0.25">
      <c r="A12" s="23">
        <v>10</v>
      </c>
      <c r="B12" s="17" t="s">
        <v>6</v>
      </c>
      <c r="C12" s="13" t="s">
        <v>23</v>
      </c>
      <c r="D12" s="19" t="s">
        <v>53</v>
      </c>
      <c r="E12" s="21" t="s">
        <v>65</v>
      </c>
      <c r="F12" s="15" t="s">
        <v>68</v>
      </c>
      <c r="G12" s="7">
        <v>3</v>
      </c>
      <c r="H12" s="6"/>
      <c r="I12">
        <v>11</v>
      </c>
      <c r="J12" s="32">
        <v>0.182</v>
      </c>
      <c r="K12">
        <v>8</v>
      </c>
      <c r="L12" s="32">
        <v>0.72699999999999998</v>
      </c>
      <c r="M12" s="32"/>
    </row>
    <row r="13" spans="1:14" x14ac:dyDescent="0.25">
      <c r="A13" s="23">
        <v>11</v>
      </c>
      <c r="B13" s="17" t="s">
        <v>24</v>
      </c>
      <c r="C13" s="13" t="s">
        <v>25</v>
      </c>
      <c r="D13" s="19" t="s">
        <v>54</v>
      </c>
      <c r="E13" s="21" t="s">
        <v>65</v>
      </c>
      <c r="F13" s="15" t="s">
        <v>70</v>
      </c>
      <c r="G13" s="7">
        <v>3</v>
      </c>
      <c r="H13" s="6"/>
      <c r="I13">
        <v>24</v>
      </c>
      <c r="J13" s="32">
        <v>0.29199999999999998</v>
      </c>
      <c r="K13">
        <v>15</v>
      </c>
      <c r="L13" s="32">
        <v>0.625</v>
      </c>
      <c r="M13" s="32"/>
    </row>
    <row r="14" spans="1:14" x14ac:dyDescent="0.25">
      <c r="A14" s="23">
        <v>12</v>
      </c>
      <c r="B14" s="17" t="s">
        <v>26</v>
      </c>
      <c r="C14" s="13" t="s">
        <v>27</v>
      </c>
      <c r="D14" s="19" t="s">
        <v>55</v>
      </c>
      <c r="E14" s="21" t="s">
        <v>66</v>
      </c>
      <c r="F14" s="15" t="s">
        <v>68</v>
      </c>
      <c r="G14" s="7">
        <v>3</v>
      </c>
      <c r="H14" s="6"/>
      <c r="I14">
        <v>6</v>
      </c>
      <c r="J14" s="32">
        <v>0</v>
      </c>
      <c r="K14">
        <v>1</v>
      </c>
      <c r="L14" s="32">
        <v>0.16700000000000001</v>
      </c>
      <c r="M14" s="32"/>
    </row>
    <row r="15" spans="1:14" x14ac:dyDescent="0.25">
      <c r="A15" s="23">
        <v>13</v>
      </c>
      <c r="B15" s="17" t="s">
        <v>28</v>
      </c>
      <c r="C15" s="13" t="s">
        <v>29</v>
      </c>
      <c r="D15" s="19" t="s">
        <v>56</v>
      </c>
      <c r="E15" s="21" t="s">
        <v>67</v>
      </c>
      <c r="F15" s="15" t="s">
        <v>70</v>
      </c>
      <c r="G15" s="7">
        <v>3</v>
      </c>
      <c r="H15" s="6"/>
      <c r="I15">
        <v>6</v>
      </c>
      <c r="J15" s="32">
        <v>0.33300000000000002</v>
      </c>
      <c r="K15">
        <v>4</v>
      </c>
      <c r="L15" s="32">
        <v>0.66700000000000004</v>
      </c>
      <c r="M15" s="32"/>
    </row>
    <row r="16" spans="1:14" x14ac:dyDescent="0.25">
      <c r="A16" s="23">
        <v>14</v>
      </c>
      <c r="B16" s="17" t="s">
        <v>30</v>
      </c>
      <c r="C16" s="13" t="s">
        <v>31</v>
      </c>
      <c r="D16" s="19" t="s">
        <v>57</v>
      </c>
      <c r="E16" s="21" t="s">
        <v>67</v>
      </c>
      <c r="F16" s="15" t="s">
        <v>68</v>
      </c>
      <c r="G16" s="7">
        <v>3</v>
      </c>
      <c r="H16" s="6"/>
      <c r="I16">
        <v>2</v>
      </c>
      <c r="J16" s="32">
        <v>1</v>
      </c>
      <c r="K16">
        <v>2</v>
      </c>
      <c r="L16" s="32">
        <v>1</v>
      </c>
      <c r="M16" s="32"/>
    </row>
    <row r="17" spans="1:13" x14ac:dyDescent="0.25">
      <c r="A17" s="23">
        <v>15</v>
      </c>
      <c r="B17" s="17" t="s">
        <v>32</v>
      </c>
      <c r="C17" s="13" t="s">
        <v>33</v>
      </c>
      <c r="D17" s="19" t="s">
        <v>58</v>
      </c>
      <c r="E17" s="21" t="s">
        <v>66</v>
      </c>
      <c r="F17" s="15" t="s">
        <v>70</v>
      </c>
      <c r="G17" s="7">
        <v>3</v>
      </c>
      <c r="H17" s="6"/>
      <c r="I17">
        <v>0</v>
      </c>
      <c r="K17">
        <v>0</v>
      </c>
      <c r="M17" s="32"/>
    </row>
    <row r="18" spans="1:13" x14ac:dyDescent="0.25">
      <c r="A18" s="23">
        <v>16</v>
      </c>
      <c r="B18" s="17" t="s">
        <v>34</v>
      </c>
      <c r="C18" s="13" t="s">
        <v>35</v>
      </c>
      <c r="D18" s="19" t="s">
        <v>59</v>
      </c>
      <c r="E18" s="21" t="s">
        <v>66</v>
      </c>
      <c r="F18" s="15" t="s">
        <v>70</v>
      </c>
      <c r="G18" s="7">
        <v>3</v>
      </c>
      <c r="H18" s="6"/>
      <c r="I18">
        <v>3</v>
      </c>
      <c r="J18" s="32">
        <v>0</v>
      </c>
      <c r="K18">
        <v>1</v>
      </c>
      <c r="L18" s="32">
        <v>0.33300000000000002</v>
      </c>
      <c r="M18" s="32"/>
    </row>
    <row r="19" spans="1:13" x14ac:dyDescent="0.25">
      <c r="A19" s="23">
        <v>18</v>
      </c>
      <c r="B19" s="17" t="s">
        <v>36</v>
      </c>
      <c r="C19" s="13" t="s">
        <v>37</v>
      </c>
      <c r="D19" s="19" t="s">
        <v>60</v>
      </c>
      <c r="E19" s="21" t="s">
        <v>67</v>
      </c>
      <c r="F19" s="15" t="s">
        <v>70</v>
      </c>
      <c r="G19" s="7">
        <v>3</v>
      </c>
      <c r="H19" s="6"/>
      <c r="I19">
        <v>1</v>
      </c>
      <c r="J19" s="32">
        <v>0</v>
      </c>
      <c r="K19">
        <v>1</v>
      </c>
      <c r="L19" s="32">
        <v>1</v>
      </c>
      <c r="M19" s="32"/>
    </row>
    <row r="20" spans="1:13" x14ac:dyDescent="0.25">
      <c r="A20" s="23">
        <v>20</v>
      </c>
      <c r="B20" s="17" t="s">
        <v>38</v>
      </c>
      <c r="C20" s="13" t="s">
        <v>39</v>
      </c>
      <c r="D20" s="19" t="s">
        <v>61</v>
      </c>
      <c r="E20" s="21" t="s">
        <v>67</v>
      </c>
      <c r="F20" s="15" t="s">
        <v>71</v>
      </c>
      <c r="G20" s="7">
        <v>1</v>
      </c>
      <c r="H20" s="6"/>
      <c r="I20">
        <v>3</v>
      </c>
      <c r="J20" s="32">
        <v>0.66700000000000004</v>
      </c>
      <c r="K20">
        <v>2</v>
      </c>
      <c r="L20" s="32">
        <v>0.66700000000000004</v>
      </c>
      <c r="M20" s="32"/>
    </row>
    <row r="21" spans="1:13" x14ac:dyDescent="0.25">
      <c r="A21" s="23">
        <v>22</v>
      </c>
      <c r="B21" s="17" t="s">
        <v>40</v>
      </c>
      <c r="C21" s="13" t="s">
        <v>41</v>
      </c>
      <c r="D21" s="19" t="s">
        <v>62</v>
      </c>
      <c r="E21" s="21" t="s">
        <v>66</v>
      </c>
      <c r="F21" s="15" t="s">
        <v>69</v>
      </c>
      <c r="G21" s="7">
        <v>2</v>
      </c>
      <c r="H21" s="6"/>
      <c r="I21">
        <v>0</v>
      </c>
      <c r="K21">
        <v>0</v>
      </c>
      <c r="M21" s="32"/>
    </row>
    <row r="22" spans="1:13" ht="15.75" thickBot="1" x14ac:dyDescent="0.3">
      <c r="A22" s="24">
        <v>99</v>
      </c>
      <c r="B22" s="18" t="s">
        <v>43</v>
      </c>
      <c r="C22" s="14" t="s">
        <v>42</v>
      </c>
      <c r="D22" s="20" t="s">
        <v>63</v>
      </c>
      <c r="E22" s="22" t="s">
        <v>64</v>
      </c>
      <c r="F22" s="16" t="s">
        <v>69</v>
      </c>
      <c r="G22" s="8">
        <v>2</v>
      </c>
      <c r="H22" s="6"/>
      <c r="I22">
        <v>0</v>
      </c>
      <c r="K22">
        <v>0</v>
      </c>
      <c r="M22" s="32"/>
    </row>
    <row r="23" spans="1:13" ht="15.75" thickBot="1" x14ac:dyDescent="0.3">
      <c r="F23" s="31" t="s">
        <v>74</v>
      </c>
      <c r="G23" s="30">
        <f>AVERAGE(G3:G22)</f>
        <v>2.4</v>
      </c>
      <c r="H23" s="35" t="s">
        <v>83</v>
      </c>
      <c r="I23" s="10">
        <f>MEDIAN(I3:I22)</f>
        <v>2.5</v>
      </c>
      <c r="J23" s="12">
        <f t="shared" ref="J23:L23" si="0">MEDIAN(J3:J22)</f>
        <v>0.182</v>
      </c>
      <c r="K23" s="12">
        <f t="shared" si="0"/>
        <v>2</v>
      </c>
      <c r="L23" s="5">
        <f t="shared" si="0"/>
        <v>0.66700000000000004</v>
      </c>
    </row>
    <row r="24" spans="1:13" ht="15.75" thickBot="1" x14ac:dyDescent="0.3">
      <c r="H24" s="35" t="s">
        <v>84</v>
      </c>
      <c r="I24" s="9">
        <f>MODE(I3:I22)</f>
        <v>0</v>
      </c>
      <c r="J24" s="13">
        <f t="shared" ref="J24:L24" si="1">MODE(J3:J22)</f>
        <v>0</v>
      </c>
      <c r="K24" s="13">
        <f t="shared" si="1"/>
        <v>2</v>
      </c>
      <c r="L24" s="7">
        <f t="shared" si="1"/>
        <v>1</v>
      </c>
    </row>
    <row r="25" spans="1:13" ht="15.75" thickBot="1" x14ac:dyDescent="0.3">
      <c r="H25" s="35" t="s">
        <v>85</v>
      </c>
      <c r="I25" s="11">
        <f>STDEV(I3:I22)</f>
        <v>6.1421751675993157</v>
      </c>
      <c r="J25" s="14">
        <f t="shared" ref="J25:L25" si="2">STDEV(J3:J22)</f>
        <v>0.289374744677456</v>
      </c>
      <c r="K25" s="14">
        <f t="shared" si="2"/>
        <v>3.8090381895991223</v>
      </c>
      <c r="L25" s="8">
        <f t="shared" si="2"/>
        <v>0.31053023777311728</v>
      </c>
    </row>
    <row r="27" spans="1:13" x14ac:dyDescent="0.25">
      <c r="H27" t="s">
        <v>86</v>
      </c>
      <c r="I27">
        <f>COUNTIF(E3:E22,"*MF*")</f>
        <v>7</v>
      </c>
    </row>
    <row r="28" spans="1:13" x14ac:dyDescent="0.25">
      <c r="H28" t="s">
        <v>87</v>
      </c>
      <c r="I28">
        <f>SUMIF(E3:E22,"MF", K3:K22)</f>
        <v>17</v>
      </c>
    </row>
    <row r="29" spans="1:13" ht="30" x14ac:dyDescent="0.25">
      <c r="H29" s="3" t="s">
        <v>88</v>
      </c>
      <c r="I29">
        <f>IF(AVERAGE(I3:I22)&gt;10,SUM(L3:L22),1)</f>
        <v>1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</hyperlinks>
  <pageMargins left="0.7" right="0.7" top="0.75" bottom="0.75" header="0.3" footer="0.3"/>
  <pageSetup orientation="portrait" horizontalDpi="4294967292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G2" sqref="G2"/>
    </sheetView>
  </sheetViews>
  <sheetFormatPr defaultRowHeight="15" x14ac:dyDescent="0.25"/>
  <cols>
    <col min="1" max="1" width="12.140625" style="2" customWidth="1"/>
    <col min="2" max="2" width="16.7109375" bestFit="1" customWidth="1"/>
    <col min="3" max="3" width="10.7109375" bestFit="1" customWidth="1"/>
    <col min="4" max="4" width="37.5703125" bestFit="1" customWidth="1"/>
  </cols>
  <sheetData>
    <row r="2" spans="1:6" ht="30" x14ac:dyDescent="0.25">
      <c r="A2" s="3" t="s">
        <v>75</v>
      </c>
      <c r="B2" t="s">
        <v>0</v>
      </c>
      <c r="C2" t="s">
        <v>76</v>
      </c>
      <c r="D2" t="s">
        <v>77</v>
      </c>
      <c r="E2" t="s">
        <v>3</v>
      </c>
      <c r="F2" t="s">
        <v>4</v>
      </c>
    </row>
    <row r="3" spans="1:6" x14ac:dyDescent="0.25">
      <c r="A3" s="2">
        <f>'Raw Data '!A3</f>
        <v>0</v>
      </c>
      <c r="B3" t="str">
        <f>VLOOKUP(A3,'Raw Data '!$A$3:$F$26,2,FALSE)</f>
        <v xml:space="preserve">Brooks </v>
      </c>
      <c r="C3" t="str">
        <f>VLOOKUP(A3,'Raw Data '!$A$3:$F$26,3,FALSE)</f>
        <v>Samoya</v>
      </c>
      <c r="D3" t="str">
        <f>VLOOKUP(A3,'Raw Data '!$A$3:$F$26,4,FALSE)</f>
        <v>samoya.brooks@maine.edu</v>
      </c>
      <c r="E3" t="str">
        <f>VLOOKUP(A3,'Raw Data '!$A$3:$F$26,5,FALSE)</f>
        <v>GK</v>
      </c>
      <c r="F3" t="str">
        <f>VLOOKUP(A3,'Raw Data '!$A$3:$F$26,6,FALSE)</f>
        <v>Fr</v>
      </c>
    </row>
    <row r="4" spans="1:6" x14ac:dyDescent="0.25">
      <c r="A4" s="2">
        <f>'Raw Data '!A4</f>
        <v>1</v>
      </c>
      <c r="B4" t="str">
        <f>VLOOKUP(A4,'Raw Data '!$A$3:$F$26,2,FALSE)</f>
        <v xml:space="preserve"> Green </v>
      </c>
      <c r="C4" t="str">
        <f>VLOOKUP(A4,'Raw Data '!$A$3:$F$26,3,FALSE)</f>
        <v>Valentina</v>
      </c>
      <c r="D4" t="str">
        <f>VLOOKUP(A4,'Raw Data '!$A$3:$F$26,4,FALSE)</f>
        <v>valentina.green@maine.edu</v>
      </c>
      <c r="E4" t="str">
        <f>VLOOKUP(A4,'Raw Data '!$A$3:$F$26,5,FALSE)</f>
        <v>GK</v>
      </c>
      <c r="F4" t="str">
        <f>VLOOKUP(A4,'Raw Data '!$A$3:$F$26,6,FALSE)</f>
        <v>So</v>
      </c>
    </row>
    <row r="5" spans="1:6" x14ac:dyDescent="0.25">
      <c r="A5" s="2">
        <f>'Raw Data '!A5</f>
        <v>2</v>
      </c>
      <c r="B5" t="str">
        <f>VLOOKUP(A5,'Raw Data '!$A$3:$F$26,2,FALSE)</f>
        <v xml:space="preserve"> Doucette </v>
      </c>
      <c r="C5" t="str">
        <f>VLOOKUP(A5,'Raw Data '!$A$3:$F$26,3,FALSE)</f>
        <v>Madison</v>
      </c>
      <c r="D5" t="str">
        <f>VLOOKUP(A5,'Raw Data '!$A$3:$F$26,4,FALSE)</f>
        <v>madison.doucette@maine.edu</v>
      </c>
      <c r="E5" t="str">
        <f>VLOOKUP(A5,'Raw Data '!$A$3:$F$26,5,FALSE)</f>
        <v>FWD</v>
      </c>
      <c r="F5" t="str">
        <f>VLOOKUP(A5,'Raw Data '!$A$3:$F$26,6,FALSE)</f>
        <v>Fr</v>
      </c>
    </row>
    <row r="6" spans="1:6" x14ac:dyDescent="0.25">
      <c r="A6" s="2">
        <f>'Raw Data '!A6</f>
        <v>3</v>
      </c>
      <c r="B6" t="str">
        <f>VLOOKUP(A6,'Raw Data '!$A$3:$F$26,2,FALSE)</f>
        <v xml:space="preserve"> Lorman</v>
      </c>
      <c r="C6" t="str">
        <f>VLOOKUP(A6,'Raw Data '!$A$3:$F$26,3,FALSE)</f>
        <v>Ruth-Ann</v>
      </c>
      <c r="D6" t="str">
        <f>VLOOKUP(A6,'Raw Data '!$A$3:$F$26,4,FALSE)</f>
        <v>ruth-ann.lorman@maine.edu</v>
      </c>
      <c r="E6" t="str">
        <f>VLOOKUP(A6,'Raw Data '!$A$3:$F$26,5,FALSE)</f>
        <v>DEF</v>
      </c>
      <c r="F6" t="str">
        <f>VLOOKUP(A6,'Raw Data '!$A$3:$F$26,6,FALSE)</f>
        <v>So</v>
      </c>
    </row>
    <row r="7" spans="1:6" x14ac:dyDescent="0.25">
      <c r="A7" s="2">
        <f>'Raw Data '!A7</f>
        <v>4</v>
      </c>
      <c r="B7" t="str">
        <f>VLOOKUP(A7,'Raw Data '!$A$3:$F$26,2,FALSE)</f>
        <v xml:space="preserve">Bruno </v>
      </c>
      <c r="C7" t="str">
        <f>VLOOKUP(A7,'Raw Data '!$A$3:$F$26,3,FALSE)</f>
        <v>Catherine</v>
      </c>
      <c r="D7" t="str">
        <f>VLOOKUP(A7,'Raw Data '!$A$3:$F$26,4,FALSE)</f>
        <v>catherine.bruno@maine.edu</v>
      </c>
      <c r="E7" t="str">
        <f>VLOOKUP(A7,'Raw Data '!$A$3:$F$26,5,FALSE)</f>
        <v>MF</v>
      </c>
      <c r="F7" t="str">
        <f>VLOOKUP(A7,'Raw Data '!$A$3:$F$26,6,FALSE)</f>
        <v>Sr</v>
      </c>
    </row>
    <row r="8" spans="1:6" x14ac:dyDescent="0.25">
      <c r="A8" s="2">
        <f>'Raw Data '!A8</f>
        <v>5</v>
      </c>
      <c r="B8" t="str">
        <f>VLOOKUP(A8,'Raw Data '!$A$3:$F$26,2,FALSE)</f>
        <v xml:space="preserve"> Jacas</v>
      </c>
      <c r="C8" t="str">
        <f>VLOOKUP(A8,'Raw Data '!$A$3:$F$26,3,FALSE)</f>
        <v>Jasmine</v>
      </c>
      <c r="D8" t="str">
        <f>VLOOKUP(A8,'Raw Data '!$A$3:$F$26,4,FALSE)</f>
        <v>jasmine.jacas@maine.edu</v>
      </c>
      <c r="E8" t="str">
        <f>VLOOKUP(A8,'Raw Data '!$A$3:$F$26,5,FALSE)</f>
        <v>MF</v>
      </c>
      <c r="F8" t="str">
        <f>VLOOKUP(A8,'Raw Data '!$A$3:$F$26,6,FALSE)</f>
        <v>Fr</v>
      </c>
    </row>
    <row r="9" spans="1:6" x14ac:dyDescent="0.25">
      <c r="A9" s="2">
        <f>'Raw Data '!A9</f>
        <v>7</v>
      </c>
      <c r="B9" t="str">
        <f>VLOOKUP(A9,'Raw Data '!$A$3:$F$26,2,FALSE)</f>
        <v xml:space="preserve"> Merangoli </v>
      </c>
      <c r="C9" t="str">
        <f>VLOOKUP(A9,'Raw Data '!$A$3:$F$26,3,FALSE)</f>
        <v xml:space="preserve">Natasha </v>
      </c>
      <c r="D9" t="str">
        <f>VLOOKUP(A9,'Raw Data '!$A$3:$F$26,4,FALSE)</f>
        <v>natasha.merangoli@maine.edu</v>
      </c>
      <c r="E9" t="str">
        <f>VLOOKUP(A9,'Raw Data '!$A$3:$F$26,5,FALSE)</f>
        <v>MF</v>
      </c>
      <c r="F9" t="str">
        <f>VLOOKUP(A9,'Raw Data '!$A$3:$F$26,6,FALSE)</f>
        <v>Fr</v>
      </c>
    </row>
    <row r="10" spans="1:6" x14ac:dyDescent="0.25">
      <c r="A10" s="2">
        <f>'Raw Data '!A10</f>
        <v>8</v>
      </c>
      <c r="B10" t="str">
        <f>VLOOKUP(A10,'Raw Data '!$A$3:$F$26,2,FALSE)</f>
        <v>Beauchesne</v>
      </c>
      <c r="C10" t="str">
        <f>VLOOKUP(A10,'Raw Data '!$A$3:$F$26,3,FALSE)</f>
        <v xml:space="preserve">Alexandra </v>
      </c>
      <c r="D10" t="str">
        <f>VLOOKUP(A10,'Raw Data '!$A$3:$F$26,4,FALSE)</f>
        <v>alexandra.beauchesne@maine.edu</v>
      </c>
      <c r="E10" t="str">
        <f>VLOOKUP(A10,'Raw Data '!$A$3:$F$26,5,FALSE)</f>
        <v>DEF</v>
      </c>
      <c r="F10" t="str">
        <f>VLOOKUP(A10,'Raw Data '!$A$3:$F$26,6,FALSE)</f>
        <v>Sr</v>
      </c>
    </row>
    <row r="11" spans="1:6" x14ac:dyDescent="0.25">
      <c r="A11" s="2">
        <f>'Raw Data '!A11</f>
        <v>9</v>
      </c>
      <c r="B11" t="str">
        <f>VLOOKUP(A11,'Raw Data '!$A$3:$F$26,2,FALSE)</f>
        <v>Oyeniyi</v>
      </c>
      <c r="C11" t="str">
        <f>VLOOKUP(A11,'Raw Data '!$A$3:$F$26,3,FALSE)</f>
        <v>Tolu</v>
      </c>
      <c r="D11" t="str">
        <f>VLOOKUP(A11,'Raw Data '!$A$3:$F$26,4,FALSE)</f>
        <v>tolu.oyeniyi@maine.edu</v>
      </c>
      <c r="E11" t="str">
        <f>VLOOKUP(A11,'Raw Data '!$A$3:$F$26,5,FALSE)</f>
        <v>FWD</v>
      </c>
      <c r="F11" t="str">
        <f>VLOOKUP(A11,'Raw Data '!$A$3:$F$26,6,FALSE)</f>
        <v>Fr</v>
      </c>
    </row>
    <row r="12" spans="1:6" x14ac:dyDescent="0.25">
      <c r="A12" s="2">
        <f>'Raw Data '!A12</f>
        <v>10</v>
      </c>
      <c r="B12" t="str">
        <f>VLOOKUP(A12,'Raw Data '!$A$3:$F$26,2,FALSE)</f>
        <v xml:space="preserve">Brooks </v>
      </c>
      <c r="C12" t="str">
        <f>VLOOKUP(A12,'Raw Data '!$A$3:$F$26,3,FALSE)</f>
        <v xml:space="preserve">Sabrina </v>
      </c>
      <c r="D12" t="str">
        <f>VLOOKUP(A12,'Raw Data '!$A$3:$F$26,4,FALSE)</f>
        <v>sabrina.brooks@maine.edu</v>
      </c>
      <c r="E12" t="str">
        <f>VLOOKUP(A12,'Raw Data '!$A$3:$F$26,5,FALSE)</f>
        <v>FWD</v>
      </c>
      <c r="F12" t="str">
        <f>VLOOKUP(A12,'Raw Data '!$A$3:$F$26,6,FALSE)</f>
        <v>Fr</v>
      </c>
    </row>
    <row r="13" spans="1:6" x14ac:dyDescent="0.25">
      <c r="A13" s="2">
        <f>'Raw Data '!A13</f>
        <v>11</v>
      </c>
      <c r="B13" t="str">
        <f>VLOOKUP(A13,'Raw Data '!$A$3:$F$26,2,FALSE)</f>
        <v>Sumaila</v>
      </c>
      <c r="C13" t="str">
        <f>VLOOKUP(A13,'Raw Data '!$A$3:$F$26,3,FALSE)</f>
        <v>Sherifatu</v>
      </c>
      <c r="D13" t="str">
        <f>VLOOKUP(A13,'Raw Data '!$A$3:$F$26,4,FALSE)</f>
        <v>sherifatu.sumaila@maine.edu</v>
      </c>
      <c r="E13" t="str">
        <f>VLOOKUP(A13,'Raw Data '!$A$3:$F$26,5,FALSE)</f>
        <v>FWD</v>
      </c>
      <c r="F13" t="str">
        <f>VLOOKUP(A13,'Raw Data '!$A$3:$F$26,6,FALSE)</f>
        <v>Sr</v>
      </c>
    </row>
    <row r="14" spans="1:6" x14ac:dyDescent="0.25">
      <c r="A14" s="2">
        <f>'Raw Data '!A14</f>
        <v>12</v>
      </c>
      <c r="B14" t="str">
        <f>VLOOKUP(A14,'Raw Data '!$A$3:$F$26,2,FALSE)</f>
        <v>Douglas- Edwards</v>
      </c>
      <c r="C14" t="str">
        <f>VLOOKUP(A14,'Raw Data '!$A$3:$F$26,3,FALSE)</f>
        <v xml:space="preserve">Ronnique </v>
      </c>
      <c r="D14" t="str">
        <f>VLOOKUP(A14,'Raw Data '!$A$3:$F$26,4,FALSE)</f>
        <v>ronnique.douglas- edwards@maine.edu</v>
      </c>
      <c r="E14" t="str">
        <f>VLOOKUP(A14,'Raw Data '!$A$3:$F$26,5,FALSE)</f>
        <v>DEF</v>
      </c>
      <c r="F14" t="str">
        <f>VLOOKUP(A14,'Raw Data '!$A$3:$F$26,6,FALSE)</f>
        <v>Fr</v>
      </c>
    </row>
    <row r="15" spans="1:6" x14ac:dyDescent="0.25">
      <c r="A15" s="2">
        <f>'Raw Data '!A15</f>
        <v>13</v>
      </c>
      <c r="B15" t="str">
        <f>VLOOKUP(A15,'Raw Data '!$A$3:$F$26,2,FALSE)</f>
        <v xml:space="preserve">Freund </v>
      </c>
      <c r="C15" t="str">
        <f>VLOOKUP(A15,'Raw Data '!$A$3:$F$26,3,FALSE)</f>
        <v>Kendra</v>
      </c>
      <c r="D15" t="str">
        <f>VLOOKUP(A15,'Raw Data '!$A$3:$F$26,4,FALSE)</f>
        <v>kendra.freund@maine.edu</v>
      </c>
      <c r="E15" t="str">
        <f>VLOOKUP(A15,'Raw Data '!$A$3:$F$26,5,FALSE)</f>
        <v>MF</v>
      </c>
      <c r="F15" t="str">
        <f>VLOOKUP(A15,'Raw Data '!$A$3:$F$26,6,FALSE)</f>
        <v>Sr</v>
      </c>
    </row>
    <row r="16" spans="1:6" x14ac:dyDescent="0.25">
      <c r="A16" s="2">
        <f>'Raw Data '!A16</f>
        <v>14</v>
      </c>
      <c r="B16" t="str">
        <f>VLOOKUP(A16,'Raw Data '!$A$3:$F$26,2,FALSE)</f>
        <v>Alverz</v>
      </c>
      <c r="C16" t="str">
        <f>VLOOKUP(A16,'Raw Data '!$A$3:$F$26,3,FALSE)</f>
        <v>Mili</v>
      </c>
      <c r="D16" t="str">
        <f>VLOOKUP(A16,'Raw Data '!$A$3:$F$26,4,FALSE)</f>
        <v>mili.alverz@maine.edu</v>
      </c>
      <c r="E16" t="str">
        <f>VLOOKUP(A16,'Raw Data '!$A$3:$F$26,5,FALSE)</f>
        <v>MF</v>
      </c>
      <c r="F16" t="str">
        <f>VLOOKUP(A16,'Raw Data '!$A$3:$F$26,6,FALSE)</f>
        <v>Fr</v>
      </c>
    </row>
    <row r="17" spans="1:6" x14ac:dyDescent="0.25">
      <c r="A17" s="2">
        <f>'Raw Data '!A17</f>
        <v>15</v>
      </c>
      <c r="B17" t="str">
        <f>VLOOKUP(A17,'Raw Data '!$A$3:$F$26,2,FALSE)</f>
        <v>McDevitt</v>
      </c>
      <c r="C17" t="str">
        <f>VLOOKUP(A17,'Raw Data '!$A$3:$F$26,3,FALSE)</f>
        <v xml:space="preserve">Ryane </v>
      </c>
      <c r="D17" t="str">
        <f>VLOOKUP(A17,'Raw Data '!$A$3:$F$26,4,FALSE)</f>
        <v>ryane.mcdevitt@maine.edu</v>
      </c>
      <c r="E17" t="str">
        <f>VLOOKUP(A17,'Raw Data '!$A$3:$F$26,5,FALSE)</f>
        <v>DEF</v>
      </c>
      <c r="F17" t="str">
        <f>VLOOKUP(A17,'Raw Data '!$A$3:$F$26,6,FALSE)</f>
        <v>Sr</v>
      </c>
    </row>
    <row r="18" spans="1:6" x14ac:dyDescent="0.25">
      <c r="A18" s="2">
        <f>'Raw Data '!A18</f>
        <v>16</v>
      </c>
      <c r="B18" t="str">
        <f>VLOOKUP(A18,'Raw Data '!$A$3:$F$26,2,FALSE)</f>
        <v>Riccardi-Shortt</v>
      </c>
      <c r="C18" t="str">
        <f>VLOOKUP(A18,'Raw Data '!$A$3:$F$26,3,FALSE)</f>
        <v>Gabi</v>
      </c>
      <c r="D18" t="str">
        <f>VLOOKUP(A18,'Raw Data '!$A$3:$F$26,4,FALSE)</f>
        <v>gabi.riccardi-shortt@maine.edu</v>
      </c>
      <c r="E18" t="str">
        <f>VLOOKUP(A18,'Raw Data '!$A$3:$F$26,5,FALSE)</f>
        <v>DEF</v>
      </c>
      <c r="F18" t="str">
        <f>VLOOKUP(A18,'Raw Data '!$A$3:$F$26,6,FALSE)</f>
        <v>Sr</v>
      </c>
    </row>
    <row r="19" spans="1:6" x14ac:dyDescent="0.25">
      <c r="A19" s="2">
        <f>'Raw Data '!A19</f>
        <v>18</v>
      </c>
      <c r="B19" t="str">
        <f>VLOOKUP(A19,'Raw Data '!$A$3:$F$26,2,FALSE)</f>
        <v>Bubar</v>
      </c>
      <c r="C19" t="str">
        <f>VLOOKUP(A19,'Raw Data '!$A$3:$F$26,3,FALSE)</f>
        <v>Logan</v>
      </c>
      <c r="D19" t="str">
        <f>VLOOKUP(A19,'Raw Data '!$A$3:$F$26,4,FALSE)</f>
        <v>logan.bubar@maine.edu</v>
      </c>
      <c r="E19" t="str">
        <f>VLOOKUP(A19,'Raw Data '!$A$3:$F$26,5,FALSE)</f>
        <v>MF</v>
      </c>
      <c r="F19" t="str">
        <f>VLOOKUP(A19,'Raw Data '!$A$3:$F$26,6,FALSE)</f>
        <v>Sr</v>
      </c>
    </row>
    <row r="20" spans="1:6" x14ac:dyDescent="0.25">
      <c r="A20" s="2">
        <f>'Raw Data '!A20</f>
        <v>20</v>
      </c>
      <c r="B20" t="str">
        <f>VLOOKUP(A20,'Raw Data '!$A$3:$F$26,2,FALSE)</f>
        <v xml:space="preserve">Garino </v>
      </c>
      <c r="C20" t="str">
        <f>VLOOKUP(A20,'Raw Data '!$A$3:$F$26,3,FALSE)</f>
        <v>Ericka</v>
      </c>
      <c r="D20" t="str">
        <f>VLOOKUP(A20,'Raw Data '!$A$3:$F$26,4,FALSE)</f>
        <v>ericka.garino@maine.edu</v>
      </c>
      <c r="E20" t="str">
        <f>VLOOKUP(A20,'Raw Data '!$A$3:$F$26,5,FALSE)</f>
        <v>MF</v>
      </c>
      <c r="F20" t="str">
        <f>VLOOKUP(A20,'Raw Data '!$A$3:$F$26,6,FALSE)</f>
        <v>Jr</v>
      </c>
    </row>
    <row r="21" spans="1:6" x14ac:dyDescent="0.25">
      <c r="A21" s="2">
        <f>'Raw Data '!A21</f>
        <v>22</v>
      </c>
      <c r="B21" t="str">
        <f>VLOOKUP(A21,'Raw Data '!$A$3:$F$26,2,FALSE)</f>
        <v>Davis</v>
      </c>
      <c r="C21" t="str">
        <f>VLOOKUP(A21,'Raw Data '!$A$3:$F$26,3,FALSE)</f>
        <v>Cameika</v>
      </c>
      <c r="D21" t="str">
        <f>VLOOKUP(A21,'Raw Data '!$A$3:$F$26,4,FALSE)</f>
        <v>cameika.davis@maine.edu</v>
      </c>
      <c r="E21" t="str">
        <f>VLOOKUP(A21,'Raw Data '!$A$3:$F$26,5,FALSE)</f>
        <v>DEF</v>
      </c>
      <c r="F21" t="str">
        <f>VLOOKUP(A21,'Raw Data '!$A$3:$F$26,6,FALSE)</f>
        <v>So</v>
      </c>
    </row>
    <row r="22" spans="1:6" x14ac:dyDescent="0.25">
      <c r="A22" s="2">
        <f>'Raw Data '!A22</f>
        <v>99</v>
      </c>
      <c r="B22" t="str">
        <f>VLOOKUP(A22,'Raw Data '!$A$3:$F$26,2,FALSE)</f>
        <v>Van Kovn</v>
      </c>
      <c r="C22" t="str">
        <f>VLOOKUP(A22,'Raw Data '!$A$3:$F$26,3,FALSE)</f>
        <v>Alice</v>
      </c>
      <c r="D22" t="str">
        <f>VLOOKUP(A22,'Raw Data '!$A$3:$F$26,4,FALSE)</f>
        <v>alice.van kovn@maine.edu</v>
      </c>
      <c r="E22" t="str">
        <f>VLOOKUP(A22,'Raw Data '!$A$3:$F$26,5,FALSE)</f>
        <v>GK</v>
      </c>
      <c r="F22" t="str">
        <f>VLOOKUP(A22,'Raw Data '!$A$3:$F$26,6,FALSE)</f>
        <v>So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</vt:lpstr>
      <vt:lpstr>NHTI vs UMFK</vt:lpstr>
    </vt:vector>
  </TitlesOfParts>
  <Company>UMFK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Cameika Cathrine Davis</dc:creator>
  <cp:lastModifiedBy>Cameika Cathrine Davis</cp:lastModifiedBy>
  <dcterms:created xsi:type="dcterms:W3CDTF">2018-05-18T14:11:01Z</dcterms:created>
  <dcterms:modified xsi:type="dcterms:W3CDTF">2018-05-18T17:19:35Z</dcterms:modified>
</cp:coreProperties>
</file>