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5c5f0b7e00df9d7f/Documents/Leicester Uni/Year 3/Final Year Project/"/>
    </mc:Choice>
  </mc:AlternateContent>
  <xr:revisionPtr revIDLastSave="133" documentId="13_ncr:40009_{D72E19E2-2736-4555-9B26-F2DCE06B17DF}" xr6:coauthVersionLast="47" xr6:coauthVersionMax="47" xr10:uidLastSave="{6B56D624-C640-49EF-AF89-6BA8E11D604A}"/>
  <bookViews>
    <workbookView minimized="1" xWindow="1910" yWindow="1720" windowWidth="23620" windowHeight="14320" activeTab="2" xr2:uid="{00000000-000D-0000-FFFF-FFFF00000000}"/>
  </bookViews>
  <sheets>
    <sheet name="Summary" sheetId="5" r:id="rId1"/>
    <sheet name="ECS Excluding Temporal" sheetId="4" r:id="rId2"/>
    <sheet name="EKS - Self Managed Temporal" sheetId="1" r:id="rId3"/>
    <sheet name="EKS - Temporal Cloud" sheetId="2" r:id="rId4"/>
  </sheets>
  <definedNames>
    <definedName name="ExternalData_1" localSheetId="1" hidden="1">'ECS Excluding Temporal'!$A$1:$I$18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4" l="1"/>
  <c r="C4" i="4" s="1"/>
  <c r="B4" i="4"/>
  <c r="G10" i="4"/>
  <c r="C3" i="2"/>
  <c r="B3" i="2"/>
  <c r="F11" i="2"/>
  <c r="F12" i="2"/>
  <c r="F9" i="1"/>
  <c r="F10" i="1"/>
  <c r="F13" i="1"/>
  <c r="F14" i="1"/>
  <c r="F11" i="1"/>
  <c r="F12" i="1"/>
  <c r="B3" i="1"/>
  <c r="C3" i="1" s="1"/>
  <c r="A3" i="1"/>
  <c r="E13" i="2"/>
  <c r="F13"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ECS Estimate" description="Connection to the 'ECS Estimate' query in the workbook." type="5" refreshedVersion="8" background="1" saveData="1">
    <dbPr connection="Provider=Microsoft.Mashup.OleDb.1;Data Source=$Workbook$;Location=&quot;ECS Estimate&quot;;Extended Properties=&quot;&quot;" command="SELECT * FROM [ECS Estimate]"/>
  </connection>
</connections>
</file>

<file path=xl/sharedStrings.xml><?xml version="1.0" encoding="utf-8"?>
<sst xmlns="http://schemas.openxmlformats.org/spreadsheetml/2006/main" count="259" uniqueCount="65">
  <si>
    <t>Estimate summary</t>
  </si>
  <si>
    <t>Upfront cost</t>
  </si>
  <si>
    <t>Monthly cost</t>
  </si>
  <si>
    <t>Total 12 months cost</t>
  </si>
  <si>
    <t>Currency</t>
  </si>
  <si>
    <t>USD</t>
  </si>
  <si>
    <t>* Includes upfront cost</t>
  </si>
  <si>
    <t>Detailed Estimate</t>
  </si>
  <si>
    <t>Group hierarchy</t>
  </si>
  <si>
    <t>Region</t>
  </si>
  <si>
    <t>Description</t>
  </si>
  <si>
    <t>Service</t>
  </si>
  <si>
    <t>Upfront</t>
  </si>
  <si>
    <t>Monthly</t>
  </si>
  <si>
    <t>First 12 months total</t>
  </si>
  <si>
    <t>Status</t>
  </si>
  <si>
    <t>Configuration summary</t>
  </si>
  <si>
    <t>My Estimate</t>
  </si>
  <si>
    <t>Europe (Ireland)</t>
  </si>
  <si>
    <t>EKS Cluster</t>
  </si>
  <si>
    <t>Amazon EKS</t>
  </si>
  <si>
    <t>Number of EKS Clusters (1)</t>
  </si>
  <si>
    <t>Gateway DB</t>
  </si>
  <si>
    <t>DynamoDB on-demand capacity</t>
  </si>
  <si>
    <t>Communication HistoryDB</t>
  </si>
  <si>
    <t>Table class (Standard), Average item size (all attributes) (1 KB), Data storage size (5 GB)</t>
  </si>
  <si>
    <t>EC2 On-demand</t>
  </si>
  <si>
    <t xml:space="preserve">Amazon EC2 </t>
  </si>
  <si>
    <t>Sport Nodes</t>
  </si>
  <si>
    <t>Temporal DB</t>
  </si>
  <si>
    <t>Amazon Aurora PostgreSQL-Compatible DB</t>
  </si>
  <si>
    <t>Aurora PostgreSQL Cluster Configuration Option (Aurora Standard), Storage amount (5 GB)</t>
  </si>
  <si>
    <t>Acknowledgement</t>
  </si>
  <si>
    <t>* AWS Pricing Calculator provides only an estimate of your AWS fees and doesn't include any taxes that might apply. Your actual fees depend on a variety of factors, including your actual usage of AWS services.</t>
  </si>
  <si>
    <t>Temporal Cloud Actions: 3, million per year</t>
  </si>
  <si>
    <t>Temporal Cloud Actions</t>
  </si>
  <si>
    <t>Scheduled workflows require 3 actions for each scheduled execution + 3 actions for each actiivty needed. To send 1 million communications in a year, that’s a total of 6,000,000 actions needed per year. Which is 500,000 actions per month. Assumes no support plan purchased. $7.56 for 0.25gb per month active storage and 0.9$ for 3gb per month retained storage</t>
  </si>
  <si>
    <t>Column1</t>
  </si>
  <si>
    <t>Column2</t>
  </si>
  <si>
    <t>Column3</t>
  </si>
  <si>
    <t>Column4</t>
  </si>
  <si>
    <t>Column5</t>
  </si>
  <si>
    <t>Column6</t>
  </si>
  <si>
    <t>Column7</t>
  </si>
  <si>
    <t>Column8</t>
  </si>
  <si>
    <t>Column9</t>
  </si>
  <si>
    <t>Column10</t>
  </si>
  <si>
    <t/>
  </si>
  <si>
    <t>0</t>
  </si>
  <si>
    <t>Table class (Standard), Average item size (all attributes) (1 KB), Data storage size (0.4 GB)</t>
  </si>
  <si>
    <t>ECS</t>
  </si>
  <si>
    <t>AWS Fargate</t>
  </si>
  <si>
    <t>Configuration</t>
  </si>
  <si>
    <t>EKS - Self Managed Temporal</t>
  </si>
  <si>
    <t>EKS - Temporal Cloud</t>
  </si>
  <si>
    <t>ECS*</t>
  </si>
  <si>
    <t>Cost (USD)</t>
  </si>
  <si>
    <t>* ECS cost excludes Temporal self hosting  / Temporal Cloud costs</t>
  </si>
  <si>
    <t>MongoDB (Could work with free tier)</t>
  </si>
  <si>
    <t>Free tier for up to 5GB of storage Or for $0.10 per 1 million reads (1 million communications per month) for up to 1TB storage</t>
  </si>
  <si>
    <t>Tenancy (Shared Instances), Operating system (Linux), Workload (Consistent, Number of instances: 2), Advance EC2 instance (t4g.large), Pricing strategy (Spot Discount: 60), Enable monitoring (disabled), DT Inbound: Not selected (0 TB per month), DT Outbound: Not selected (0 TB per month), DT Intra-Region: (0 TB per month)</t>
  </si>
  <si>
    <t>Tenancy (Shared Instances), Operating system (Linux), Workload (Weekly, Baseline: 1, Peak: 2, Duration of peak: 0 Day 2 Hr 0 Min), Advance EC2 instance (t4g.large), Pricing strategy (EC2 Instance Savings Plans 3yr All Upfront), Enable monitoring (disabled), DT Inbound: Not selected (0 TB per month), DT Outbound: Not selected (0 TB per month), DT Intra-Region: (0 TB per month)</t>
  </si>
  <si>
    <t>https://calculator.aws/#/estimate?id=f2ef876de08bdcdc388043f54b34f5aefdee2c12</t>
  </si>
  <si>
    <t>16 pods for each service x2 for extra replicas = 32 pods total running 24/7. Operating system (Linux), CPU Architecture (ARM), Average duration (1 days), Number of tasks or pods (32 per day), Amount of ephemeral storage allocated for Amazon ECS (20 GB), Amount of memory allocated (1 GB) 0.5 vCPU allocated to each pod</t>
  </si>
  <si>
    <t>https://calculator.aws/#/estimate?id=6365a5ceb1f046cb4ad26f5a9e3db3c6e9d8f3ef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</si>
</sst>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theme="8"/>
      </patternFill>
    </fill>
    <fill>
      <patternFill patternType="solid">
        <fgColor theme="8" tint="0.79998168889431442"/>
        <bgColor theme="8"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wrapText="1"/>
    </xf>
    <xf numFmtId="0" fontId="18" fillId="0" borderId="0" xfId="42"/>
    <xf numFmtId="0" fontId="0" fillId="0" borderId="10" xfId="0" applyBorder="1"/>
    <xf numFmtId="0" fontId="0" fillId="0" borderId="11" xfId="0" applyBorder="1"/>
    <xf numFmtId="0" fontId="0" fillId="34" borderId="10" xfId="0" applyFont="1" applyFill="1" applyBorder="1"/>
    <xf numFmtId="0" fontId="13" fillId="33" borderId="10" xfId="0" applyFont="1" applyFill="1" applyBorder="1"/>
    <xf numFmtId="0" fontId="0" fillId="0" borderId="0" xfId="0"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Estimated</a:t>
            </a:r>
            <a:r>
              <a:rPr lang="en-GB" baseline="0"/>
              <a:t> Yearly Platform Cost For 1 Million Communicaitons Per Year in USD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Summary!$B$1</c:f>
              <c:strCache>
                <c:ptCount val="1"/>
                <c:pt idx="0">
                  <c:v>Cost (USD)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
            <c:invertIfNegative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5996-42DC-A904-BAB40359B503}"/>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96-42DC-A904-BAB40359B5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Summary!$A$2:$A$4</c:f>
              <c:strCache>
                <c:ptCount val="3"/>
                <c:pt idx="0">
                  <c:v>EKS - Temporal Cloud</c:v>
                </c:pt>
                <c:pt idx="1">
                  <c:v>EKS - Self Managed Temporal</c:v>
                </c:pt>
                <c:pt idx="2">
                  <c:v>ECS*</c:v>
                </c:pt>
              </c:strCache>
            </c:strRef>
          </c:cat>
          <c:val>
            <c:numRef>
              <c:f>Summary!$B$2:$B$4</c:f>
              <c:numCache>
                <c:formatCode>General</c:formatCode>
                <c:ptCount val="3"/>
                <c:pt idx="0">
                  <c:v>1813.2</c:v>
                </c:pt>
                <c:pt idx="1">
                  <c:v>3387.28</c:v>
                </c:pt>
                <c:pt idx="2">
                  <c:v>5556.24</c:v>
                </c:pt>
              </c:numCache>
            </c:numRef>
          </c:val>
          <c:extLst>
            <c:ext xmlns:c16="http://schemas.microsoft.com/office/drawing/2014/chart" uri="{C3380CC4-5D6E-409C-BE32-E72D297353CC}">
              <c16:uniqueId val="{00000000-5996-42DC-A904-BAB40359B503}"/>
            </c:ext>
          </c:extLst>
        </c:ser>
        <c:dLbls>
          <c:showLegendKey val="0"/>
          <c:showVal val="1"/>
          <c:showCatName val="0"/>
          <c:showSerName val="0"/>
          <c:showPercent val="0"/>
          <c:showBubbleSize val="0"/>
        </c:dLbls>
        <c:gapWidth val="75"/>
        <c:shape val="box"/>
        <c:axId val="170027407"/>
        <c:axId val="292684431"/>
        <c:axId val="0"/>
      </c:bar3DChart>
      <c:catAx>
        <c:axId val="170027407"/>
        <c:scaling>
          <c:orientation val="minMax"/>
        </c:scaling>
        <c:delete val="0"/>
        <c:axPos val="l"/>
        <c:minorGridlines>
          <c:spPr>
            <a:ln>
              <a:solidFill>
                <a:schemeClr val="dk1">
                  <a:lumMod val="60000"/>
                  <a:lumOff val="40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684431"/>
        <c:crosses val="autoZero"/>
        <c:auto val="1"/>
        <c:lblAlgn val="ctr"/>
        <c:lblOffset val="100"/>
        <c:noMultiLvlLbl val="0"/>
      </c:catAx>
      <c:valAx>
        <c:axId val="29268443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27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333375</xdr:colOff>
      <xdr:row>6</xdr:row>
      <xdr:rowOff>68261</xdr:rowOff>
    </xdr:from>
    <xdr:to>
      <xdr:col>8</xdr:col>
      <xdr:colOff>409575</xdr:colOff>
      <xdr:row>34</xdr:row>
      <xdr:rowOff>57388</xdr:rowOff>
    </xdr:to>
    <xdr:graphicFrame macro="">
      <xdr:nvGraphicFramePr>
        <xdr:cNvPr id="3" name="Chart 2">
          <a:extLst>
            <a:ext uri="{FF2B5EF4-FFF2-40B4-BE49-F238E27FC236}">
              <a16:creationId xmlns:a16="http://schemas.microsoft.com/office/drawing/2014/main" id="{5DAC7EA9-BFEF-3DF9-5F65-D08F3E130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0000000}" autoFormatId="16" applyNumberFormats="0" applyBorderFormats="0" applyFontFormats="0" applyPatternFormats="0" applyAlignmentFormats="0" applyWidthHeightFormats="0">
  <queryTableRefresh nextId="11">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10" name="Column10" tableColumnId="10"/>
    </queryTableFields>
    <queryTableDeletedFields count="1">
      <deletedField name="Column9"/>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5" totalsRowShown="0">
  <autoFilter ref="A1:B5" xr:uid="{00000000-0009-0000-0100-000004000000}"/>
  <sortState xmlns:xlrd2="http://schemas.microsoft.com/office/spreadsheetml/2017/richdata2" ref="A2:B4">
    <sortCondition ref="B1:B4"/>
  </sortState>
  <tableColumns count="2">
    <tableColumn id="1" xr3:uid="{00000000-0010-0000-0000-000001000000}" name="Configuration"/>
    <tableColumn id="2" xr3:uid="{00000000-0010-0000-0000-000002000000}" name="Cost (USD)"/>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ECS_Estimate" displayName="ECS_Estimate" ref="A1:I18" tableType="queryTable" totalsRowShown="0">
  <autoFilter ref="A1:I18" xr:uid="{00000000-0009-0000-0100-000001000000}"/>
  <tableColumns count="9">
    <tableColumn id="1" xr3:uid="{00000000-0010-0000-0300-000001000000}" uniqueName="1" name="Column1" queryTableFieldId="1" dataDxfId="8"/>
    <tableColumn id="2" xr3:uid="{00000000-0010-0000-0300-000002000000}" uniqueName="2" name="Column2" queryTableFieldId="2" dataDxfId="7"/>
    <tableColumn id="3" xr3:uid="{00000000-0010-0000-0300-000003000000}" uniqueName="3" name="Column3" queryTableFieldId="3" dataDxfId="6"/>
    <tableColumn id="4" xr3:uid="{00000000-0010-0000-0300-000004000000}" uniqueName="4" name="Column4" queryTableFieldId="4" dataDxfId="5"/>
    <tableColumn id="5" xr3:uid="{00000000-0010-0000-0300-000005000000}" uniqueName="5" name="Column5" queryTableFieldId="5" dataDxfId="4"/>
    <tableColumn id="6" xr3:uid="{00000000-0010-0000-0300-000006000000}" uniqueName="6" name="Column6" queryTableFieldId="6" dataDxfId="3"/>
    <tableColumn id="7" xr3:uid="{00000000-0010-0000-0300-000007000000}" uniqueName="7" name="Column7" queryTableFieldId="7" dataDxfId="2"/>
    <tableColumn id="8" xr3:uid="{00000000-0010-0000-0300-000008000000}" uniqueName="8" name="Column8" queryTableFieldId="8" dataDxfId="1"/>
    <tableColumn id="10" xr3:uid="{00000000-0010-0000-0300-00000A000000}" uniqueName="10" name="Column10" queryTableFieldId="10" dataDxfId="0"/>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I14" totalsRowShown="0">
  <autoFilter ref="A1:I14" xr:uid="{00000000-0009-0000-0100-000003000000}"/>
  <tableColumns count="9">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dataDxfId="9"/>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B1:H17" totalsRowShown="0">
  <autoFilter ref="B1:H17" xr:uid="{00000000-0009-0000-0100-000002000000}"/>
  <tableColumns count="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8" xr3:uid="{00000000-0010-0000-0200-000008000000}" name="Column8"/>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alculator.aw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1.bin"/><Relationship Id="rId1" Type="http://schemas.openxmlformats.org/officeDocument/2006/relationships/hyperlink" Target="https://calculator.aw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B3" sqref="B3"/>
    </sheetView>
  </sheetViews>
  <sheetFormatPr defaultRowHeight="14.5" x14ac:dyDescent="0.35"/>
  <cols>
    <col min="1" max="1" width="57.90625" bestFit="1" customWidth="1"/>
    <col min="2" max="2" width="31" customWidth="1"/>
  </cols>
  <sheetData>
    <row r="1" spans="1:3" x14ac:dyDescent="0.35">
      <c r="A1" s="2" t="s">
        <v>52</v>
      </c>
      <c r="B1" t="s">
        <v>56</v>
      </c>
    </row>
    <row r="2" spans="1:3" x14ac:dyDescent="0.35">
      <c r="A2" t="s">
        <v>54</v>
      </c>
      <c r="B2" s="7">
        <v>1813.2</v>
      </c>
    </row>
    <row r="3" spans="1:3" x14ac:dyDescent="0.35">
      <c r="A3" t="s">
        <v>53</v>
      </c>
      <c r="B3" s="7">
        <v>3387.28</v>
      </c>
    </row>
    <row r="4" spans="1:3" x14ac:dyDescent="0.35">
      <c r="A4" t="s">
        <v>55</v>
      </c>
      <c r="B4">
        <v>5556.24</v>
      </c>
      <c r="C4" s="6" t="s">
        <v>57</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
  <sheetViews>
    <sheetView workbookViewId="0">
      <selection activeCell="D22" sqref="D22"/>
    </sheetView>
  </sheetViews>
  <sheetFormatPr defaultRowHeight="14.5" x14ac:dyDescent="0.35"/>
  <cols>
    <col min="1" max="1" width="32.81640625" customWidth="1"/>
    <col min="2" max="2" width="14.81640625" bestFit="1" customWidth="1"/>
    <col min="3" max="3" width="23.81640625" bestFit="1" customWidth="1"/>
    <col min="4" max="4" width="31.90625" bestFit="1" customWidth="1"/>
    <col min="5" max="5" width="10.7265625" bestFit="1" customWidth="1"/>
    <col min="6" max="6" width="18.54296875" bestFit="1" customWidth="1"/>
    <col min="7" max="7" width="18.36328125" bestFit="1" customWidth="1"/>
    <col min="8" max="8" width="10.7265625" bestFit="1" customWidth="1"/>
    <col min="9" max="9" width="80.7265625" bestFit="1" customWidth="1"/>
  </cols>
  <sheetData>
    <row r="1" spans="1:9" x14ac:dyDescent="0.35">
      <c r="A1" t="s">
        <v>37</v>
      </c>
      <c r="B1" t="s">
        <v>38</v>
      </c>
      <c r="C1" t="s">
        <v>39</v>
      </c>
      <c r="D1" t="s">
        <v>40</v>
      </c>
      <c r="E1" t="s">
        <v>41</v>
      </c>
      <c r="F1" t="s">
        <v>42</v>
      </c>
      <c r="G1" t="s">
        <v>43</v>
      </c>
      <c r="H1" t="s">
        <v>44</v>
      </c>
      <c r="I1" t="s">
        <v>46</v>
      </c>
    </row>
    <row r="2" spans="1:9" x14ac:dyDescent="0.35">
      <c r="A2" t="s">
        <v>0</v>
      </c>
      <c r="B2" t="s">
        <v>47</v>
      </c>
      <c r="C2" t="s">
        <v>47</v>
      </c>
      <c r="D2" t="s">
        <v>47</v>
      </c>
      <c r="E2" t="s">
        <v>47</v>
      </c>
      <c r="F2" t="s">
        <v>47</v>
      </c>
      <c r="G2" t="s">
        <v>47</v>
      </c>
      <c r="H2" t="s">
        <v>47</v>
      </c>
      <c r="I2" t="s">
        <v>47</v>
      </c>
    </row>
    <row r="3" spans="1:9" x14ac:dyDescent="0.35">
      <c r="A3" t="s">
        <v>1</v>
      </c>
      <c r="B3" t="s">
        <v>2</v>
      </c>
      <c r="C3" t="s">
        <v>3</v>
      </c>
      <c r="D3" t="s">
        <v>4</v>
      </c>
      <c r="E3" t="s">
        <v>47</v>
      </c>
      <c r="F3" t="s">
        <v>47</v>
      </c>
      <c r="G3" t="s">
        <v>47</v>
      </c>
      <c r="H3" t="s">
        <v>47</v>
      </c>
      <c r="I3" t="s">
        <v>47</v>
      </c>
    </row>
    <row r="4" spans="1:9" x14ac:dyDescent="0.35">
      <c r="A4" t="s">
        <v>48</v>
      </c>
      <c r="B4">
        <f>SUM(F10:F12)</f>
        <v>463.02000000000004</v>
      </c>
      <c r="C4">
        <f>SUM(G10:G12)</f>
        <v>5556.24</v>
      </c>
      <c r="D4" t="s">
        <v>5</v>
      </c>
      <c r="E4" t="s">
        <v>47</v>
      </c>
      <c r="F4" t="s">
        <v>47</v>
      </c>
      <c r="G4" t="s">
        <v>47</v>
      </c>
      <c r="H4" t="s">
        <v>47</v>
      </c>
      <c r="I4" t="s">
        <v>47</v>
      </c>
    </row>
    <row r="5" spans="1:9" x14ac:dyDescent="0.35">
      <c r="A5" t="s">
        <v>47</v>
      </c>
      <c r="B5" t="s">
        <v>47</v>
      </c>
      <c r="C5" t="s">
        <v>6</v>
      </c>
      <c r="D5" t="s">
        <v>47</v>
      </c>
      <c r="E5" t="s">
        <v>47</v>
      </c>
      <c r="F5" t="s">
        <v>47</v>
      </c>
      <c r="G5" t="s">
        <v>47</v>
      </c>
      <c r="H5" t="s">
        <v>47</v>
      </c>
      <c r="I5" t="s">
        <v>47</v>
      </c>
    </row>
    <row r="6" spans="1:9" x14ac:dyDescent="0.35">
      <c r="A6" t="s">
        <v>47</v>
      </c>
      <c r="B6" t="s">
        <v>47</v>
      </c>
      <c r="C6" t="s">
        <v>47</v>
      </c>
      <c r="D6" t="s">
        <v>47</v>
      </c>
      <c r="E6" t="s">
        <v>47</v>
      </c>
      <c r="F6" t="s">
        <v>47</v>
      </c>
      <c r="G6" t="s">
        <v>47</v>
      </c>
      <c r="H6" t="s">
        <v>47</v>
      </c>
      <c r="I6" t="s">
        <v>47</v>
      </c>
    </row>
    <row r="7" spans="1:9" x14ac:dyDescent="0.35">
      <c r="A7" t="s">
        <v>47</v>
      </c>
      <c r="B7" t="s">
        <v>47</v>
      </c>
      <c r="C7" t="s">
        <v>47</v>
      </c>
      <c r="D7" t="s">
        <v>47</v>
      </c>
      <c r="E7" t="s">
        <v>47</v>
      </c>
      <c r="F7" t="s">
        <v>47</v>
      </c>
      <c r="G7" t="s">
        <v>47</v>
      </c>
      <c r="H7" t="s">
        <v>47</v>
      </c>
      <c r="I7" t="s">
        <v>47</v>
      </c>
    </row>
    <row r="8" spans="1:9" x14ac:dyDescent="0.35">
      <c r="A8" t="s">
        <v>7</v>
      </c>
      <c r="B8" t="s">
        <v>47</v>
      </c>
      <c r="C8" t="s">
        <v>47</v>
      </c>
      <c r="D8" t="s">
        <v>47</v>
      </c>
      <c r="E8" t="s">
        <v>47</v>
      </c>
      <c r="F8" t="s">
        <v>47</v>
      </c>
      <c r="G8" t="s">
        <v>47</v>
      </c>
      <c r="H8" t="s">
        <v>47</v>
      </c>
      <c r="I8" t="s">
        <v>47</v>
      </c>
    </row>
    <row r="9" spans="1:9" x14ac:dyDescent="0.35">
      <c r="A9" t="s">
        <v>8</v>
      </c>
      <c r="B9" t="s">
        <v>9</v>
      </c>
      <c r="C9" t="s">
        <v>10</v>
      </c>
      <c r="D9" t="s">
        <v>11</v>
      </c>
      <c r="E9" t="s">
        <v>12</v>
      </c>
      <c r="F9" t="s">
        <v>13</v>
      </c>
      <c r="G9" t="s">
        <v>14</v>
      </c>
      <c r="H9" t="s">
        <v>4</v>
      </c>
      <c r="I9" t="s">
        <v>16</v>
      </c>
    </row>
    <row r="10" spans="1:9" x14ac:dyDescent="0.35">
      <c r="A10" t="s">
        <v>17</v>
      </c>
      <c r="B10" t="s">
        <v>18</v>
      </c>
      <c r="C10" t="s">
        <v>24</v>
      </c>
      <c r="D10" t="s">
        <v>23</v>
      </c>
      <c r="E10">
        <v>0</v>
      </c>
      <c r="F10">
        <v>1.56</v>
      </c>
      <c r="G10">
        <f>ECS_Estimate[[#This Row],[Column6]]*12</f>
        <v>18.72</v>
      </c>
      <c r="H10" t="s">
        <v>5</v>
      </c>
      <c r="I10" s="3" t="s">
        <v>25</v>
      </c>
    </row>
    <row r="11" spans="1:9" x14ac:dyDescent="0.35">
      <c r="A11" t="s">
        <v>17</v>
      </c>
      <c r="B11" t="s">
        <v>18</v>
      </c>
      <c r="C11" t="s">
        <v>22</v>
      </c>
      <c r="D11" t="s">
        <v>58</v>
      </c>
      <c r="E11" t="s">
        <v>48</v>
      </c>
      <c r="F11">
        <v>0.1</v>
      </c>
      <c r="G11">
        <v>1.2</v>
      </c>
      <c r="H11" t="s">
        <v>5</v>
      </c>
      <c r="I11" t="s">
        <v>49</v>
      </c>
    </row>
    <row r="12" spans="1:9" ht="58" x14ac:dyDescent="0.35">
      <c r="A12" t="s">
        <v>17</v>
      </c>
      <c r="B12" t="s">
        <v>18</v>
      </c>
      <c r="C12" t="s">
        <v>50</v>
      </c>
      <c r="D12" t="s">
        <v>51</v>
      </c>
      <c r="E12" t="s">
        <v>48</v>
      </c>
      <c r="F12">
        <v>461.36</v>
      </c>
      <c r="G12">
        <f>ECS_Estimate[[#This Row],[Column6]]*12</f>
        <v>5536.32</v>
      </c>
      <c r="H12" t="s">
        <v>5</v>
      </c>
      <c r="I12" s="1" t="s">
        <v>63</v>
      </c>
    </row>
    <row r="13" spans="1:9" x14ac:dyDescent="0.35">
      <c r="A13" t="s">
        <v>47</v>
      </c>
      <c r="B13" t="s">
        <v>47</v>
      </c>
      <c r="C13" t="s">
        <v>47</v>
      </c>
      <c r="D13" t="s">
        <v>47</v>
      </c>
      <c r="E13" t="s">
        <v>47</v>
      </c>
      <c r="F13" t="s">
        <v>47</v>
      </c>
      <c r="G13" t="s">
        <v>47</v>
      </c>
      <c r="H13" t="s">
        <v>47</v>
      </c>
      <c r="I13" t="s">
        <v>47</v>
      </c>
    </row>
    <row r="14" spans="1:9" x14ac:dyDescent="0.35">
      <c r="A14" t="s">
        <v>47</v>
      </c>
      <c r="B14" t="s">
        <v>47</v>
      </c>
      <c r="C14" t="s">
        <v>47</v>
      </c>
      <c r="D14" t="s">
        <v>47</v>
      </c>
      <c r="E14" t="s">
        <v>47</v>
      </c>
      <c r="F14" t="s">
        <v>47</v>
      </c>
      <c r="G14" t="s">
        <v>47</v>
      </c>
      <c r="H14" t="s">
        <v>47</v>
      </c>
      <c r="I14" t="s">
        <v>47</v>
      </c>
    </row>
    <row r="15" spans="1:9" x14ac:dyDescent="0.35">
      <c r="A15" t="s">
        <v>47</v>
      </c>
      <c r="B15" t="s">
        <v>47</v>
      </c>
      <c r="C15" t="s">
        <v>47</v>
      </c>
      <c r="D15" t="s">
        <v>47</v>
      </c>
      <c r="E15" t="s">
        <v>47</v>
      </c>
      <c r="F15" t="s">
        <v>47</v>
      </c>
      <c r="G15" t="s">
        <v>47</v>
      </c>
      <c r="H15" t="s">
        <v>47</v>
      </c>
      <c r="I15" t="s">
        <v>47</v>
      </c>
    </row>
    <row r="16" spans="1:9" x14ac:dyDescent="0.35">
      <c r="A16" t="s">
        <v>32</v>
      </c>
      <c r="B16" t="s">
        <v>47</v>
      </c>
      <c r="C16" t="s">
        <v>47</v>
      </c>
      <c r="D16" t="s">
        <v>47</v>
      </c>
      <c r="E16" t="s">
        <v>47</v>
      </c>
      <c r="F16" t="s">
        <v>47</v>
      </c>
      <c r="G16" t="s">
        <v>47</v>
      </c>
      <c r="H16" t="s">
        <v>47</v>
      </c>
      <c r="I16" t="s">
        <v>47</v>
      </c>
    </row>
    <row r="17" spans="1:9" ht="87" x14ac:dyDescent="0.35">
      <c r="A17" s="1" t="s">
        <v>33</v>
      </c>
      <c r="B17" t="s">
        <v>47</v>
      </c>
      <c r="C17" t="s">
        <v>47</v>
      </c>
      <c r="D17" t="s">
        <v>47</v>
      </c>
      <c r="E17" t="s">
        <v>47</v>
      </c>
      <c r="F17" t="s">
        <v>47</v>
      </c>
      <c r="G17" t="s">
        <v>47</v>
      </c>
      <c r="H17" t="s">
        <v>47</v>
      </c>
      <c r="I17" t="s">
        <v>47</v>
      </c>
    </row>
    <row r="18" spans="1:9" x14ac:dyDescent="0.35">
      <c r="A18" s="5" t="s">
        <v>64</v>
      </c>
    </row>
  </sheetData>
  <hyperlinks>
    <hyperlink ref="A18" r:id="rId1" location="/estimate?id=6365a5ceb1f046cb4ad26f5a9e3db3c6e9d8f3ef" xr:uid="{00000000-0004-0000-03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tabSelected="1" workbookViewId="0">
      <selection activeCell="I11" sqref="I11"/>
    </sheetView>
  </sheetViews>
  <sheetFormatPr defaultRowHeight="14.5" x14ac:dyDescent="0.35"/>
  <cols>
    <col min="1" max="1" width="21.1796875" customWidth="1"/>
    <col min="2" max="2" width="23.453125" bestFit="1" customWidth="1"/>
    <col min="3" max="3" width="37.1796875" bestFit="1" customWidth="1"/>
    <col min="4" max="4" width="20.1796875" customWidth="1"/>
    <col min="5" max="5" width="11.90625" customWidth="1"/>
    <col min="6" max="6" width="18.08984375" bestFit="1" customWidth="1"/>
    <col min="7" max="7" width="13.36328125" customWidth="1"/>
    <col min="8" max="8" width="10.36328125" customWidth="1"/>
    <col min="9" max="9" width="88.90625" customWidth="1"/>
  </cols>
  <sheetData>
    <row r="1" spans="1:9" x14ac:dyDescent="0.35">
      <c r="A1" t="s">
        <v>37</v>
      </c>
      <c r="B1" t="s">
        <v>38</v>
      </c>
      <c r="C1" t="s">
        <v>39</v>
      </c>
      <c r="D1" t="s">
        <v>40</v>
      </c>
      <c r="E1" t="s">
        <v>41</v>
      </c>
      <c r="F1" t="s">
        <v>42</v>
      </c>
      <c r="G1" t="s">
        <v>43</v>
      </c>
      <c r="H1" t="s">
        <v>44</v>
      </c>
      <c r="I1" t="s">
        <v>45</v>
      </c>
    </row>
    <row r="2" spans="1:9" x14ac:dyDescent="0.35">
      <c r="A2" t="s">
        <v>1</v>
      </c>
      <c r="B2" t="s">
        <v>2</v>
      </c>
      <c r="C2" t="s">
        <v>3</v>
      </c>
      <c r="D2" t="s">
        <v>4</v>
      </c>
    </row>
    <row r="3" spans="1:9" x14ac:dyDescent="0.35">
      <c r="A3">
        <f>SUM(D9:D14)</f>
        <v>727.96</v>
      </c>
      <c r="B3">
        <f>SUM(E9:E14)</f>
        <v>221.61</v>
      </c>
      <c r="C3">
        <f>(Table3[[#This Row],[Column2]]*12)+A3</f>
        <v>3387.28</v>
      </c>
      <c r="D3" t="s">
        <v>5</v>
      </c>
    </row>
    <row r="4" spans="1:9" x14ac:dyDescent="0.35">
      <c r="C4" t="s">
        <v>6</v>
      </c>
    </row>
    <row r="7" spans="1:9" x14ac:dyDescent="0.35">
      <c r="A7" t="s">
        <v>7</v>
      </c>
    </row>
    <row r="8" spans="1:9" x14ac:dyDescent="0.35">
      <c r="A8" t="s">
        <v>9</v>
      </c>
      <c r="B8" t="s">
        <v>10</v>
      </c>
      <c r="C8" t="s">
        <v>11</v>
      </c>
      <c r="D8" t="s">
        <v>12</v>
      </c>
      <c r="E8" t="s">
        <v>13</v>
      </c>
      <c r="F8" t="s">
        <v>14</v>
      </c>
      <c r="G8" t="s">
        <v>4</v>
      </c>
      <c r="H8" t="s">
        <v>15</v>
      </c>
      <c r="I8" t="s">
        <v>16</v>
      </c>
    </row>
    <row r="9" spans="1:9" x14ac:dyDescent="0.35">
      <c r="A9" t="s">
        <v>18</v>
      </c>
      <c r="B9" t="s">
        <v>19</v>
      </c>
      <c r="C9" t="s">
        <v>20</v>
      </c>
      <c r="D9">
        <v>0</v>
      </c>
      <c r="E9">
        <v>73</v>
      </c>
      <c r="F9">
        <f>Table3[[#This Row],[Column5]]*12</f>
        <v>876</v>
      </c>
      <c r="G9" t="s">
        <v>5</v>
      </c>
      <c r="I9" t="s">
        <v>21</v>
      </c>
    </row>
    <row r="10" spans="1:9" ht="29" x14ac:dyDescent="0.35">
      <c r="A10" t="s">
        <v>18</v>
      </c>
      <c r="B10" t="s">
        <v>22</v>
      </c>
      <c r="C10" t="s">
        <v>58</v>
      </c>
      <c r="D10">
        <v>0</v>
      </c>
      <c r="E10">
        <v>0.1</v>
      </c>
      <c r="F10">
        <f>Table3[[#This Row],[Column5]]*12</f>
        <v>1.2000000000000002</v>
      </c>
      <c r="G10" t="s">
        <v>5</v>
      </c>
      <c r="I10" s="4" t="s">
        <v>59</v>
      </c>
    </row>
    <row r="11" spans="1:9" x14ac:dyDescent="0.35">
      <c r="A11" t="s">
        <v>18</v>
      </c>
      <c r="B11" t="s">
        <v>24</v>
      </c>
      <c r="C11" t="s">
        <v>23</v>
      </c>
      <c r="D11">
        <v>0</v>
      </c>
      <c r="E11">
        <v>1.56</v>
      </c>
      <c r="F11">
        <f>(E11*12)</f>
        <v>18.72</v>
      </c>
      <c r="G11" t="s">
        <v>5</v>
      </c>
      <c r="I11" s="3" t="s">
        <v>25</v>
      </c>
    </row>
    <row r="12" spans="1:9" ht="58" x14ac:dyDescent="0.35">
      <c r="A12" t="s">
        <v>18</v>
      </c>
      <c r="B12" t="s">
        <v>26</v>
      </c>
      <c r="C12" t="s">
        <v>27</v>
      </c>
      <c r="D12" s="10">
        <v>727.96</v>
      </c>
      <c r="E12">
        <v>0.64</v>
      </c>
      <c r="F12">
        <f>(E12*12)</f>
        <v>7.68</v>
      </c>
      <c r="G12" t="s">
        <v>5</v>
      </c>
      <c r="I12" s="4" t="s">
        <v>61</v>
      </c>
    </row>
    <row r="13" spans="1:9" ht="58" x14ac:dyDescent="0.35">
      <c r="A13" t="s">
        <v>18</v>
      </c>
      <c r="B13" t="s">
        <v>28</v>
      </c>
      <c r="C13" t="s">
        <v>27</v>
      </c>
      <c r="D13">
        <v>0</v>
      </c>
      <c r="E13">
        <v>42.98</v>
      </c>
      <c r="F13">
        <f>(E13*12)</f>
        <v>515.76</v>
      </c>
      <c r="G13" t="s">
        <v>5</v>
      </c>
      <c r="I13" s="4" t="s">
        <v>60</v>
      </c>
    </row>
    <row r="14" spans="1:9" x14ac:dyDescent="0.35">
      <c r="A14" t="s">
        <v>18</v>
      </c>
      <c r="B14" t="s">
        <v>29</v>
      </c>
      <c r="C14" t="s">
        <v>30</v>
      </c>
      <c r="D14">
        <v>0</v>
      </c>
      <c r="E14">
        <v>103.33</v>
      </c>
      <c r="F14">
        <f>(E14*12)</f>
        <v>1239.96</v>
      </c>
      <c r="G14" t="s">
        <v>5</v>
      </c>
      <c r="I14" s="4" t="s">
        <v>31</v>
      </c>
    </row>
    <row r="18" spans="1:1" x14ac:dyDescent="0.35">
      <c r="A18" t="s">
        <v>32</v>
      </c>
    </row>
    <row r="19" spans="1:1" x14ac:dyDescent="0.35">
      <c r="A19" t="s">
        <v>33</v>
      </c>
    </row>
    <row r="20" spans="1:1" x14ac:dyDescent="0.35">
      <c r="A20" s="5" t="s">
        <v>62</v>
      </c>
    </row>
  </sheetData>
  <hyperlinks>
    <hyperlink ref="A20" r:id="rId1" location="/estimate?id=f2ef876de08bdcdc388043f54b34f5aefdee2c12" xr:uid="{00000000-0004-0000-0100-000000000000}"/>
  </hyperlinks>
  <pageMargins left="0.7" right="0.7" top="0.75" bottom="0.75" header="0.3" footer="0.3"/>
  <pageSetup paperSize="9" orientation="portrait" horizontalDpi="4294967293"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
  <sheetViews>
    <sheetView workbookViewId="0">
      <selection activeCell="H11" sqref="B11:H11"/>
    </sheetView>
  </sheetViews>
  <sheetFormatPr defaultRowHeight="14.5" x14ac:dyDescent="0.35"/>
  <cols>
    <col min="1" max="1" width="25.54296875" customWidth="1"/>
    <col min="2" max="2" width="37.90625" bestFit="1" customWidth="1"/>
    <col min="3" max="3" width="31.90625" bestFit="1" customWidth="1"/>
    <col min="4" max="4" width="20.1796875" customWidth="1"/>
    <col min="5" max="5" width="11.90625" customWidth="1"/>
    <col min="6" max="6" width="20.6328125" customWidth="1"/>
    <col min="7" max="7" width="13.36328125" customWidth="1"/>
    <col min="8" max="8" width="88.90625" customWidth="1"/>
  </cols>
  <sheetData>
    <row r="1" spans="1:8" x14ac:dyDescent="0.35">
      <c r="A1" s="9" t="s">
        <v>0</v>
      </c>
      <c r="B1" t="s">
        <v>37</v>
      </c>
      <c r="C1" t="s">
        <v>38</v>
      </c>
      <c r="D1" t="s">
        <v>39</v>
      </c>
      <c r="E1" t="s">
        <v>40</v>
      </c>
      <c r="F1" t="s">
        <v>41</v>
      </c>
      <c r="G1" t="s">
        <v>42</v>
      </c>
      <c r="H1" t="s">
        <v>44</v>
      </c>
    </row>
    <row r="2" spans="1:8" x14ac:dyDescent="0.35">
      <c r="A2" s="8" t="s">
        <v>1</v>
      </c>
      <c r="B2" t="s">
        <v>2</v>
      </c>
      <c r="C2" t="s">
        <v>3</v>
      </c>
      <c r="D2" t="s">
        <v>4</v>
      </c>
    </row>
    <row r="3" spans="1:8" x14ac:dyDescent="0.35">
      <c r="A3">
        <v>0</v>
      </c>
      <c r="B3">
        <f>SUM(E9:E14)</f>
        <v>151.1</v>
      </c>
      <c r="C3">
        <f>(B3*12)+A3</f>
        <v>1813.1999999999998</v>
      </c>
      <c r="D3" t="s">
        <v>5</v>
      </c>
    </row>
    <row r="4" spans="1:8" x14ac:dyDescent="0.35">
      <c r="A4" s="8"/>
      <c r="C4" t="s">
        <v>6</v>
      </c>
    </row>
    <row r="6" spans="1:8" x14ac:dyDescent="0.35">
      <c r="A6" s="8"/>
    </row>
    <row r="7" spans="1:8" x14ac:dyDescent="0.35">
      <c r="A7" t="s">
        <v>7</v>
      </c>
    </row>
    <row r="8" spans="1:8" x14ac:dyDescent="0.35">
      <c r="A8" s="8" t="s">
        <v>9</v>
      </c>
      <c r="B8" t="s">
        <v>10</v>
      </c>
      <c r="C8" t="s">
        <v>11</v>
      </c>
      <c r="D8" t="s">
        <v>12</v>
      </c>
      <c r="E8" t="s">
        <v>13</v>
      </c>
      <c r="F8" t="s">
        <v>14</v>
      </c>
      <c r="G8" t="s">
        <v>4</v>
      </c>
      <c r="H8" t="s">
        <v>16</v>
      </c>
    </row>
    <row r="9" spans="1:8" x14ac:dyDescent="0.35">
      <c r="A9" t="s">
        <v>18</v>
      </c>
      <c r="B9" t="s">
        <v>19</v>
      </c>
      <c r="C9" t="s">
        <v>20</v>
      </c>
      <c r="D9">
        <v>0</v>
      </c>
      <c r="E9">
        <v>73</v>
      </c>
      <c r="F9">
        <v>876</v>
      </c>
      <c r="G9" t="s">
        <v>5</v>
      </c>
      <c r="H9" t="s">
        <v>21</v>
      </c>
    </row>
    <row r="10" spans="1:8" ht="29" x14ac:dyDescent="0.35">
      <c r="A10" s="8" t="s">
        <v>18</v>
      </c>
      <c r="B10" t="s">
        <v>22</v>
      </c>
      <c r="C10" t="s">
        <v>58</v>
      </c>
      <c r="D10">
        <v>0</v>
      </c>
      <c r="E10">
        <v>0.1</v>
      </c>
      <c r="F10">
        <v>1.2</v>
      </c>
      <c r="G10" t="s">
        <v>5</v>
      </c>
      <c r="H10" s="4" t="s">
        <v>59</v>
      </c>
    </row>
    <row r="11" spans="1:8" x14ac:dyDescent="0.35">
      <c r="A11" t="s">
        <v>18</v>
      </c>
      <c r="B11" t="s">
        <v>24</v>
      </c>
      <c r="C11" t="s">
        <v>23</v>
      </c>
      <c r="D11">
        <v>0</v>
      </c>
      <c r="E11">
        <v>1.56</v>
      </c>
      <c r="F11">
        <f>Table2[[#This Row],[Column4]]*12</f>
        <v>18.72</v>
      </c>
      <c r="G11" t="s">
        <v>5</v>
      </c>
      <c r="H11" s="3" t="s">
        <v>25</v>
      </c>
    </row>
    <row r="12" spans="1:8" ht="58" x14ac:dyDescent="0.35">
      <c r="A12" s="8" t="s">
        <v>18</v>
      </c>
      <c r="B12" t="s">
        <v>28</v>
      </c>
      <c r="C12" t="s">
        <v>27</v>
      </c>
      <c r="D12">
        <v>0</v>
      </c>
      <c r="E12">
        <v>42.98</v>
      </c>
      <c r="F12">
        <f>Table2[[#This Row],[Column4]]*12</f>
        <v>515.76</v>
      </c>
      <c r="G12" t="s">
        <v>5</v>
      </c>
      <c r="H12" s="4" t="s">
        <v>60</v>
      </c>
    </row>
    <row r="13" spans="1:8" ht="58" x14ac:dyDescent="0.35">
      <c r="A13" t="s">
        <v>18</v>
      </c>
      <c r="B13" t="s">
        <v>34</v>
      </c>
      <c r="C13" t="s">
        <v>35</v>
      </c>
      <c r="D13">
        <v>0</v>
      </c>
      <c r="E13">
        <f>25+0.9+7.56</f>
        <v>33.46</v>
      </c>
      <c r="F13">
        <f>Table2[[#This Row],[Column4]]*12</f>
        <v>401.52</v>
      </c>
      <c r="G13" t="s">
        <v>5</v>
      </c>
      <c r="H13" s="1" t="s">
        <v>36</v>
      </c>
    </row>
    <row r="14" spans="1:8" x14ac:dyDescent="0.35">
      <c r="A14" s="8"/>
      <c r="H14" s="4"/>
    </row>
    <row r="16" spans="1:8" x14ac:dyDescent="0.35">
      <c r="A16" s="8"/>
    </row>
    <row r="18" spans="1:1" x14ac:dyDescent="0.35">
      <c r="A18" t="s">
        <v>32</v>
      </c>
    </row>
    <row r="19" spans="1:1" x14ac:dyDescent="0.35">
      <c r="A19" t="s">
        <v>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E A A B Q S w M E F A A C A A g A b W 1 3 V 0 6 b U 9 G m A A A A 9 w A A A B I A H A B D b 2 5 m a W c v U G F j a 2 F n Z S 5 4 b W w g o h g A K K A U A A A A A A A A A A A A A A A A A A A A A A A A A A A A h Y + 9 D o I w H M R f h X S n X z o Y U k q i g 4 s k J i b G t S k V G u G P o c X y b g 4 + k q 8 g R l E 3 h x v u 7 j f c 3 a 8 3 k Q 1 N H V 1 M 5 2 w L K W K Y o s i A b g s L Z Y p 6 f 4 w X K J N i q / R J l S Y a Y X D J 4 I o U V d 6 f E 0 J C C D j M c N u V h F P K y C H f 7 H R l G o U + s P 0 P x x a c V 6 A N k m L / G i M 5 Z n w U m 3 N M B Z l S k V v 4 E n w c / G x / Q r H q a 9 9 3 R h q I 1 0 t B J i v I + 4 R 8 A F B L A w Q U A A I A C A B t b X d 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1 3 V z h G P E c i A Q A A S g I A A B M A H A B G b 3 J t d W x h c y 9 T Z W N 0 a W 9 u M S 5 t I K I Y A C i g F A A A A A A A A A A A A A A A A A A A A A A A A A A A A H W Q T W / C M A y G 7 5 X 6 H 6 x w A S m q 2 j H Y B + q p w G n a h w q H a d k h K x 5 k a p 0 p S d E Q 4 r 8 v U K F t 0 p J L 4 u e 1 H b + 2 W D m l C c r u z i Z x F E d 2 I w 2 u o M d m R Q k z 6 1 Q j H T L I o U Y X R + B P q V t T o S e F 3 S Z T X b U N k u v P V Y 1 J o c n 5 w P Z Z c S u W F o 0 V h W z Q a B I P h F O j t i j O F V b c o a r Q O j S w J C W e U R o Y i r k i W c M p e D T 6 w 4 8 m f k + S V H b L B v x l i r V q l K / N G W c c C l 2 3 D d k 8 S z n M q N I r R e t 8 P E r T j M N T q x 2 W b l d j / v N M 7 j X h 6 4 B 3 l n q s 2 E h a e 9 + L 3 e f J 7 U K + + a S F k W T f t W m 6 / k f R 9 j v / f L 9 n H c 3 8 / 8 4 r 4 P D L H T i c + U W A D w P 8 M s B H A T 4 O 8 K s A v w 7 w m w D P 0 j / C Y R B H i v 7 d 1 + Q b U E s B A i 0 A F A A C A A g A b W 1 3 V 0 6 b U 9 G m A A A A 9 w A A A B I A A A A A A A A A A A A A A A A A A A A A A E N v b m Z p Z y 9 Q Y W N r Y W d l L n h t b F B L A Q I t A B Q A A g A I A G 1 t d 1 c P y u m r p A A A A O k A A A A T A A A A A A A A A A A A A A A A A P I A A A B b Q 2 9 u d G V u d F 9 U e X B l c 1 0 u e G 1 s U E s B A i 0 A F A A C A A g A b W 1 3 V z h G P E c i A Q A A S g I A A B M A A A A A A A A A A A A A A A A A 4 w E A A E Z v c m 1 1 b G F z L 1 N l Y 3 R p b 2 4 x L m 1 Q S w U G A A A A A A M A A w D C A A A A U 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0 A A A A A A A A g 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V D U y U y M E V z d G l t Y 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U N T X 0 V z d G l t Y X R l 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z L T E x L T I z V D E z O j Q z O j I 3 L j A 5 M D A 5 M D V a I i A v P j x F b n R y e S B U e X B l P S J G a W x s Q 2 9 s d W 1 u V H l w Z X M i I F Z h b H V l P S J z 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F Q 1 M g R X N 0 a W 1 h d G U v Q X V 0 b 1 J l b W 9 2 Z W R D b 2 x 1 b W 5 z M S 5 7 Q 2 9 s d W 1 u M S w w f S Z x d W 9 0 O y w m c X V v d D t T Z W N 0 a W 9 u M S 9 F Q 1 M g R X N 0 a W 1 h d G U v Q X V 0 b 1 J l b W 9 2 Z W R D b 2 x 1 b W 5 z M S 5 7 Q 2 9 s d W 1 u M i w x f S Z x d W 9 0 O y w m c X V v d D t T Z W N 0 a W 9 u M S 9 F Q 1 M g R X N 0 a W 1 h d G U v Q X V 0 b 1 J l b W 9 2 Z W R D b 2 x 1 b W 5 z M S 5 7 Q 2 9 s d W 1 u M y w y f S Z x d W 9 0 O y w m c X V v d D t T Z W N 0 a W 9 u M S 9 F Q 1 M g R X N 0 a W 1 h d G U v Q X V 0 b 1 J l b W 9 2 Z W R D b 2 x 1 b W 5 z M S 5 7 Q 2 9 s d W 1 u N C w z f S Z x d W 9 0 O y w m c X V v d D t T Z W N 0 a W 9 u M S 9 F Q 1 M g R X N 0 a W 1 h d G U v Q X V 0 b 1 J l b W 9 2 Z W R D b 2 x 1 b W 5 z M S 5 7 Q 2 9 s d W 1 u N S w 0 f S Z x d W 9 0 O y w m c X V v d D t T Z W N 0 a W 9 u M S 9 F Q 1 M g R X N 0 a W 1 h d G U v Q X V 0 b 1 J l b W 9 2 Z W R D b 2 x 1 b W 5 z M S 5 7 Q 2 9 s d W 1 u N i w 1 f S Z x d W 9 0 O y w m c X V v d D t T Z W N 0 a W 9 u M S 9 F Q 1 M g R X N 0 a W 1 h d G U v Q X V 0 b 1 J l b W 9 2 Z W R D b 2 x 1 b W 5 z M S 5 7 Q 2 9 s d W 1 u N y w 2 f S Z x d W 9 0 O y w m c X V v d D t T Z W N 0 a W 9 u M S 9 F Q 1 M g R X N 0 a W 1 h d G U v Q X V 0 b 1 J l b W 9 2 Z W R D b 2 x 1 b W 5 z M S 5 7 Q 2 9 s d W 1 u O C w 3 f S Z x d W 9 0 O y w m c X V v d D t T Z W N 0 a W 9 u M S 9 F Q 1 M g R X N 0 a W 1 h d G U v Q X V 0 b 1 J l b W 9 2 Z W R D b 2 x 1 b W 5 z M S 5 7 Q 2 9 s d W 1 u O S w 4 f S Z x d W 9 0 O y w m c X V v d D t T Z W N 0 a W 9 u M S 9 F Q 1 M g R X N 0 a W 1 h d G U v Q X V 0 b 1 J l b W 9 2 Z W R D b 2 x 1 b W 5 z M S 5 7 Q 2 9 s d W 1 u M T A s O X 0 m c X V v d D t d L C Z x d W 9 0 O 0 N v b H V t b k N v d W 5 0 J n F 1 b 3 Q 7 O j E w L C Z x d W 9 0 O 0 t l e U N v b H V t b k 5 h b W V z J n F 1 b 3 Q 7 O l t d L C Z x d W 9 0 O 0 N v b H V t b k l k Z W 5 0 a X R p Z X M m c X V v d D s 6 W y Z x d W 9 0 O 1 N l Y 3 R p b 2 4 x L 0 V D U y B F c 3 R p b W F 0 Z S 9 B d X R v U m V t b 3 Z l Z E N v b H V t b n M x L n t D b 2 x 1 b W 4 x L D B 9 J n F 1 b 3 Q 7 L C Z x d W 9 0 O 1 N l Y 3 R p b 2 4 x L 0 V D U y B F c 3 R p b W F 0 Z S 9 B d X R v U m V t b 3 Z l Z E N v b H V t b n M x L n t D b 2 x 1 b W 4 y L D F 9 J n F 1 b 3 Q 7 L C Z x d W 9 0 O 1 N l Y 3 R p b 2 4 x L 0 V D U y B F c 3 R p b W F 0 Z S 9 B d X R v U m V t b 3 Z l Z E N v b H V t b n M x L n t D b 2 x 1 b W 4 z L D J 9 J n F 1 b 3 Q 7 L C Z x d W 9 0 O 1 N l Y 3 R p b 2 4 x L 0 V D U y B F c 3 R p b W F 0 Z S 9 B d X R v U m V t b 3 Z l Z E N v b H V t b n M x L n t D b 2 x 1 b W 4 0 L D N 9 J n F 1 b 3 Q 7 L C Z x d W 9 0 O 1 N l Y 3 R p b 2 4 x L 0 V D U y B F c 3 R p b W F 0 Z S 9 B d X R v U m V t b 3 Z l Z E N v b H V t b n M x L n t D b 2 x 1 b W 4 1 L D R 9 J n F 1 b 3 Q 7 L C Z x d W 9 0 O 1 N l Y 3 R p b 2 4 x L 0 V D U y B F c 3 R p b W F 0 Z S 9 B d X R v U m V t b 3 Z l Z E N v b H V t b n M x L n t D b 2 x 1 b W 4 2 L D V 9 J n F 1 b 3 Q 7 L C Z x d W 9 0 O 1 N l Y 3 R p b 2 4 x L 0 V D U y B F c 3 R p b W F 0 Z S 9 B d X R v U m V t b 3 Z l Z E N v b H V t b n M x L n t D b 2 x 1 b W 4 3 L D Z 9 J n F 1 b 3 Q 7 L C Z x d W 9 0 O 1 N l Y 3 R p b 2 4 x L 0 V D U y B F c 3 R p b W F 0 Z S 9 B d X R v U m V t b 3 Z l Z E N v b H V t b n M x L n t D b 2 x 1 b W 4 4 L D d 9 J n F 1 b 3 Q 7 L C Z x d W 9 0 O 1 N l Y 3 R p b 2 4 x L 0 V D U y B F c 3 R p b W F 0 Z S 9 B d X R v U m V t b 3 Z l Z E N v b H V t b n M x L n t D b 2 x 1 b W 4 5 L D h 9 J n F 1 b 3 Q 7 L C Z x d W 9 0 O 1 N l Y 3 R p b 2 4 x L 0 V D U y B F c 3 R p b W F 0 Z S 9 B d X R v U m V t b 3 Z l Z E N v b H V t b n M x L n t D b 2 x 1 b W 4 x M C w 5 f S Z x d W 9 0 O 1 0 s J n F 1 b 3 Q 7 U m V s Y X R p b 2 5 z a G l w S W 5 m b y Z x d W 9 0 O z p b X X 0 i I C 8 + P C 9 T d G F i b G V F b n R y a W V z P j w v S X R l b T 4 8 S X R l b T 4 8 S X R l b U x v Y 2 F 0 a W 9 u P j x J d G V t V H l w Z T 5 G b 3 J t d W x h P C 9 J d G V t V H l w Z T 4 8 S X R l b V B h d G g + U 2 V j d G l v b j E v R U N T J T I w R X N 0 a W 1 h d G U v U 2 9 1 c m N l P C 9 J d G V t U G F 0 a D 4 8 L 0 l 0 Z W 1 M b 2 N h d G l v b j 4 8 U 3 R h Y m x l R W 5 0 c m l l c y A v P j w v S X R l b T 4 8 S X R l b T 4 8 S X R l b U x v Y 2 F 0 a W 9 u P j x J d G V t V H l w Z T 5 G b 3 J t d W x h P C 9 J d G V t V H l w Z T 4 8 S X R l b V B h d G g + U 2 V j d G l v b j E v R U N T J T I w R X N 0 a W 1 h d G U v Q 2 h h b m d l Z C U y M F R 5 c G U 8 L 0 l 0 Z W 1 Q Y X R o P j w v S X R l b U x v Y 2 F 0 a W 9 u P j x T d G F i b G V F b n R y a W V z I C 8 + P C 9 J d G V t P j w v S X R l b X M + P C 9 M b 2 N h b F B h Y 2 t h Z 2 V N Z X R h Z G F 0 Y U Z p b G U + F g A A A F B L B Q Y A A A A A A A A A A A A A A A A A A A A A A A A m A Q A A A Q A A A N C M n d 8 B F d E R j H o A w E / C l + s B A A A A 6 6 O 7 d R 8 l P U u D e v 7 I / 0 O h K w A A A A A C A A A A A A A Q Z g A A A A E A A C A A A A D f N I y h e 4 N N O x c X R o A E K c i H V x 8 K + k o R K N P F W W K o h V s Z K A A A A A A O g A A A A A I A A C A A A A C W J e G t s 9 Z H 0 v 0 d U I + w F t 6 h B A I Q a c v m s F 9 W W z u B + J F k I 1 A A A A C 5 y W A Q A G 7 A f W N Y D 0 4 d R l s m C M O h P 7 N r E b G f i C E v + T r k n h t k / A R x H 3 5 d M B z S 7 6 B 8 C k N R W l K S L N i z J x p d z P + z K I f v O h 4 s u m 3 I w A g B N 1 y 2 u G p D 4 k A A A A A V P Q 7 1 z b j y m S y n V I W p j D D E 3 y K + u h j 2 H v b U Y Y T B B H F 3 / a 0 b E v G L b G R A 1 B G k Q Q D Q X n c 0 t n + 2 K a O e D 2 e K / w h w 0 Y w 4 < / D a t a M a s h u p > 
</file>

<file path=customXml/itemProps1.xml><?xml version="1.0" encoding="utf-8"?>
<ds:datastoreItem xmlns:ds="http://schemas.openxmlformats.org/officeDocument/2006/customXml" ds:itemID="{F3BAD0DC-54CB-4AD2-BF17-E5F0F9417F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ECS Excluding Temporal</vt:lpstr>
      <vt:lpstr>EKS - Self Managed Temporal</vt:lpstr>
      <vt:lpstr>EKS - Temporal Cloud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Ward</cp:lastModifiedBy>
  <dcterms:created xsi:type="dcterms:W3CDTF">2023-11-23T13:12:53Z</dcterms:created>
  <dcterms:modified xsi:type="dcterms:W3CDTF">2024-04-30T23:33:57Z</dcterms:modified>
</cp:coreProperties>
</file>