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cer\Documents\"/>
    </mc:Choice>
  </mc:AlternateContent>
  <xr:revisionPtr revIDLastSave="0" documentId="13_ncr:1_{02429C6D-220F-4FBB-A6B1-058FFA524FA6}" xr6:coauthVersionLast="47" xr6:coauthVersionMax="47" xr10:uidLastSave="{00000000-0000-0000-0000-000000000000}"/>
  <bookViews>
    <workbookView xWindow="-120" yWindow="-120" windowWidth="20730" windowHeight="11160" xr2:uid="{4E1401C6-8921-4338-8755-8E2CAAD8372C}"/>
  </bookViews>
  <sheets>
    <sheet name="Hoja1" sheetId="1" r:id="rId1"/>
  </sheets>
  <definedNames>
    <definedName name="_xlnm._FilterDatabase" localSheetId="0" hidden="1">Hoja1!$A$54:$A$54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1" i="1" l="1"/>
  <c r="P9" i="1"/>
  <c r="M11" i="1"/>
  <c r="M5" i="1"/>
  <c r="J11" i="1"/>
  <c r="G11" i="1"/>
  <c r="C4" i="1"/>
  <c r="C2" i="1"/>
  <c r="B64" i="1"/>
  <c r="B63" i="1"/>
  <c r="C82" i="1"/>
  <c r="C83" i="1"/>
  <c r="C84" i="1"/>
  <c r="C85" i="1"/>
  <c r="C86" i="1"/>
  <c r="C87" i="1"/>
  <c r="C88" i="1"/>
  <c r="C81" i="1"/>
  <c r="B89" i="1"/>
  <c r="I68" i="1"/>
  <c r="I69" i="1"/>
  <c r="I70" i="1"/>
  <c r="I71" i="1"/>
  <c r="I72" i="1"/>
  <c r="I73" i="1"/>
  <c r="I74" i="1"/>
  <c r="I75" i="1"/>
  <c r="I76" i="1"/>
  <c r="I67" i="1"/>
  <c r="H68" i="1"/>
  <c r="H69" i="1"/>
  <c r="H70" i="1"/>
  <c r="H71" i="1"/>
  <c r="H72" i="1"/>
  <c r="H73" i="1"/>
  <c r="H74" i="1"/>
  <c r="H75" i="1"/>
  <c r="H76" i="1"/>
  <c r="H67" i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67" i="1"/>
  <c r="E67" i="1" s="1"/>
  <c r="C51" i="1"/>
  <c r="C43" i="1"/>
  <c r="C44" i="1"/>
  <c r="C45" i="1"/>
  <c r="C46" i="1"/>
  <c r="C47" i="1"/>
  <c r="C42" i="1"/>
  <c r="A35" i="1"/>
  <c r="A38" i="1"/>
  <c r="C28" i="1"/>
  <c r="C29" i="1"/>
  <c r="C30" i="1"/>
  <c r="C31" i="1"/>
  <c r="C32" i="1"/>
  <c r="C27" i="1"/>
  <c r="D19" i="1"/>
  <c r="D20" i="1"/>
  <c r="D21" i="1"/>
  <c r="D22" i="1"/>
  <c r="D18" i="1"/>
  <c r="C13" i="1"/>
  <c r="C10" i="1"/>
  <c r="C11" i="1"/>
  <c r="C12" i="1"/>
  <c r="C9" i="1"/>
</calcChain>
</file>

<file path=xl/sharedStrings.xml><?xml version="1.0" encoding="utf-8"?>
<sst xmlns="http://schemas.openxmlformats.org/spreadsheetml/2006/main" count="121" uniqueCount="93">
  <si>
    <t xml:space="preserve"> </t>
  </si>
  <si>
    <t xml:space="preserve">las flores se marchitan </t>
  </si>
  <si>
    <t xml:space="preserve">una familia corre </t>
  </si>
  <si>
    <t xml:space="preserve">NOMBRE </t>
  </si>
  <si>
    <t>CALIFICACION</t>
  </si>
  <si>
    <t>MARIA</t>
  </si>
  <si>
    <t>TOMAS</t>
  </si>
  <si>
    <t>CAROLINA</t>
  </si>
  <si>
    <t>JUAN</t>
  </si>
  <si>
    <t xml:space="preserve">ALEJANDRO </t>
  </si>
  <si>
    <t>FUNSION SI</t>
  </si>
  <si>
    <t>FUNSION Y</t>
  </si>
  <si>
    <t>ASISTENCIA</t>
  </si>
  <si>
    <t>FUNCION O</t>
  </si>
  <si>
    <t xml:space="preserve">CALIFICAION </t>
  </si>
  <si>
    <t>ARTES</t>
  </si>
  <si>
    <t>SOCIOLOGIA</t>
  </si>
  <si>
    <t>MUSICA</t>
  </si>
  <si>
    <t>TAMRA</t>
  </si>
  <si>
    <t>Datos</t>
  </si>
  <si>
    <t xml:space="preserve">Nombre </t>
  </si>
  <si>
    <t>fec realizacion</t>
  </si>
  <si>
    <t>cambio de plasticos</t>
  </si>
  <si>
    <t xml:space="preserve">inpspeccion </t>
  </si>
  <si>
    <t>invenventario</t>
  </si>
  <si>
    <t xml:space="preserve">revision </t>
  </si>
  <si>
    <t>capacitacion</t>
  </si>
  <si>
    <t>mantenimiento</t>
  </si>
  <si>
    <t xml:space="preserve">6Ahora </t>
  </si>
  <si>
    <t>numero de semana</t>
  </si>
  <si>
    <t>fecha de incio</t>
  </si>
  <si>
    <t>fecha de terminacion</t>
  </si>
  <si>
    <t>Dias laborados</t>
  </si>
  <si>
    <t>Año</t>
  </si>
  <si>
    <t xml:space="preserve">fin de mes </t>
  </si>
  <si>
    <t xml:space="preserve">nombre </t>
  </si>
  <si>
    <t>fecha inicio</t>
  </si>
  <si>
    <t>daniel posado</t>
  </si>
  <si>
    <t>fabiola paez</t>
  </si>
  <si>
    <t>vacaciones</t>
  </si>
  <si>
    <t>agustin daza</t>
  </si>
  <si>
    <t>carolina peres</t>
  </si>
  <si>
    <t>santiago</t>
  </si>
  <si>
    <t>maria</t>
  </si>
  <si>
    <t>alejadra</t>
  </si>
  <si>
    <t>camilo</t>
  </si>
  <si>
    <t>liliana</t>
  </si>
  <si>
    <t>camila</t>
  </si>
  <si>
    <t>DIA. LABOR</t>
  </si>
  <si>
    <t>Hoy</t>
  </si>
  <si>
    <t xml:space="preserve">AÑO </t>
  </si>
  <si>
    <t>DIFERENCIA</t>
  </si>
  <si>
    <t>AÑO ACTUAL</t>
  </si>
  <si>
    <t>5 años</t>
  </si>
  <si>
    <t>Graficas</t>
  </si>
  <si>
    <t>numero</t>
  </si>
  <si>
    <t xml:space="preserve">porcentaje </t>
  </si>
  <si>
    <t>orquideas</t>
  </si>
  <si>
    <t>rosa</t>
  </si>
  <si>
    <t>claveles</t>
  </si>
  <si>
    <t>lirio</t>
  </si>
  <si>
    <t>margarita</t>
  </si>
  <si>
    <t>dalia</t>
  </si>
  <si>
    <t>gorasoles</t>
  </si>
  <si>
    <t xml:space="preserve">tulipanes </t>
  </si>
  <si>
    <t>TOTAL</t>
  </si>
  <si>
    <t xml:space="preserve">sustituir </t>
  </si>
  <si>
    <t xml:space="preserve">reemplazar </t>
  </si>
  <si>
    <t xml:space="preserve">Funciones </t>
  </si>
  <si>
    <t xml:space="preserve">Suma </t>
  </si>
  <si>
    <t>RESTA</t>
  </si>
  <si>
    <t>datos</t>
  </si>
  <si>
    <t xml:space="preserve">total </t>
  </si>
  <si>
    <t>Multipli</t>
  </si>
  <si>
    <t xml:space="preserve">datos </t>
  </si>
  <si>
    <t>Division</t>
  </si>
  <si>
    <t>Sumar.SI</t>
  </si>
  <si>
    <t>DATOS</t>
  </si>
  <si>
    <t>SUM.SI.CON</t>
  </si>
  <si>
    <t>Nombre</t>
  </si>
  <si>
    <t>Cantidad colores</t>
  </si>
  <si>
    <t>precio</t>
  </si>
  <si>
    <t xml:space="preserve">ventas </t>
  </si>
  <si>
    <t>prismacolor</t>
  </si>
  <si>
    <t>faber castell</t>
  </si>
  <si>
    <t>alpino</t>
  </si>
  <si>
    <t>giotto</t>
  </si>
  <si>
    <t>cara d'ache</t>
  </si>
  <si>
    <t>lederpapel</t>
  </si>
  <si>
    <t>crayola</t>
  </si>
  <si>
    <t>Matriz</t>
  </si>
  <si>
    <t xml:space="preserve">matriz 1 </t>
  </si>
  <si>
    <t>matriz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</si>
</sst>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22" fontId="0" fillId="0" borderId="0" xfId="0" applyNumberFormat="1"/>
    <xf numFmtId="14" fontId="0" fillId="0" borderId="1" xfId="0" applyNumberFormat="1" applyBorder="1"/>
    <xf numFmtId="0" fontId="0" fillId="3" borderId="1" xfId="0" applyFill="1" applyBorder="1" applyAlignment="1">
      <alignment horizontal="center"/>
    </xf>
    <xf numFmtId="9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4" xfId="0" applyBorder="1"/>
    <xf numFmtId="1" fontId="0" fillId="0" borderId="1" xfId="0" applyNumberFormat="1" applyBorder="1"/>
    <xf numFmtId="164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Hoja1!$B$80</c:f>
              <c:strCache>
                <c:ptCount val="1"/>
                <c:pt idx="0">
                  <c:v>numero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Hoja1!$A$81:$A$88</c:f>
              <c:strCache>
                <c:ptCount val="8"/>
                <c:pt idx="0">
                  <c:v>orquideas</c:v>
                </c:pt>
                <c:pt idx="1">
                  <c:v>rosa</c:v>
                </c:pt>
                <c:pt idx="2">
                  <c:v>claveles</c:v>
                </c:pt>
                <c:pt idx="3">
                  <c:v>lirio</c:v>
                </c:pt>
                <c:pt idx="4">
                  <c:v>margarita</c:v>
                </c:pt>
                <c:pt idx="5">
                  <c:v>dalia</c:v>
                </c:pt>
                <c:pt idx="6">
                  <c:v>gorasoles</c:v>
                </c:pt>
                <c:pt idx="7">
                  <c:v>tulipanes </c:v>
                </c:pt>
              </c:strCache>
            </c:strRef>
          </c:cat>
          <c:val>
            <c:numRef>
              <c:f>Hoja1!$B$81:$B$88</c:f>
              <c:numCache>
                <c:formatCode>General</c:formatCode>
                <c:ptCount val="8"/>
                <c:pt idx="0">
                  <c:v>35</c:v>
                </c:pt>
                <c:pt idx="1">
                  <c:v>20</c:v>
                </c:pt>
                <c:pt idx="2">
                  <c:v>20</c:v>
                </c:pt>
                <c:pt idx="3">
                  <c:v>60</c:v>
                </c:pt>
                <c:pt idx="4">
                  <c:v>15</c:v>
                </c:pt>
                <c:pt idx="5">
                  <c:v>15</c:v>
                </c:pt>
                <c:pt idx="6">
                  <c:v>40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0C-40C2-A0FE-9BA5C128B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15224288"/>
        <c:axId val="1671441808"/>
        <c:axId val="0"/>
      </c:bar3DChart>
      <c:catAx>
        <c:axId val="151522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441808"/>
        <c:crosses val="autoZero"/>
        <c:auto val="1"/>
        <c:lblAlgn val="ctr"/>
        <c:lblOffset val="100"/>
        <c:noMultiLvlLbl val="0"/>
      </c:catAx>
      <c:valAx>
        <c:axId val="167144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22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719668</xdr:colOff>
      <xdr:row>77</xdr:row>
      <xdr:rowOff>136525</xdr:rowOff>
    </xdr:from>
    <xdr:to>
      <xdr:col>9</xdr:col>
      <xdr:colOff>306918</xdr:colOff>
      <xdr:row>92</xdr:row>
      <xdr:rowOff>22225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1E3476-74D9-3FE5-131F-D13667D75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4BF3-C97B-47D5-81F9-7C154AD11642}">
  <dimension ref="A1:AF93"/>
  <sheetViews>
    <sheetView tabSelected="1" topLeftCell="A76" zoomScale="90" zoomScaleNormal="90" workbookViewId="0">
      <selection activeCell="A93" sqref="A93"/>
    </sheetView>
  </sheetViews>
  <sheetFormatPr baseColWidth="10" defaultRowHeight="15" x14ac:dyDescent="0.25"/>
  <cols>
    <col min="1" max="1" width="19.85546875" customWidth="1"/>
    <col min="2" max="2" width="23.7109375" customWidth="1"/>
    <col min="3" max="4" width="11.85546875" bestFit="1" customWidth="1"/>
    <col min="5" max="5" width="21.7109375" customWidth="1"/>
    <col min="6" max="6" width="14.140625" customWidth="1"/>
    <col min="7" max="7" width="16" customWidth="1"/>
    <col min="8" max="8" width="17.28515625" customWidth="1"/>
    <col min="9" max="9" width="13.140625" customWidth="1"/>
    <col min="20" max="22" width="16.140625" customWidth="1"/>
    <col min="26" max="26" width="11.85546875" bestFit="1" customWidth="1"/>
  </cols>
  <sheetData>
    <row r="1" spans="1:32" x14ac:dyDescent="0.25">
      <c r="A1" t="s">
        <v>0</v>
      </c>
    </row>
    <row r="2" spans="1:32" x14ac:dyDescent="0.25">
      <c r="A2" s="1" t="s">
        <v>66</v>
      </c>
      <c r="B2" t="s">
        <v>1</v>
      </c>
      <c r="C2" t="str">
        <f>SUBSTITUTE(B2,"marchitan","regalan")</f>
        <v xml:space="preserve">las flores se regalan </v>
      </c>
      <c r="E2" s="10"/>
      <c r="F2" s="1" t="s">
        <v>69</v>
      </c>
      <c r="G2" s="2" t="s">
        <v>19</v>
      </c>
      <c r="I2" s="1" t="s">
        <v>70</v>
      </c>
      <c r="J2" s="2" t="s">
        <v>71</v>
      </c>
      <c r="L2" s="1" t="s">
        <v>73</v>
      </c>
      <c r="M2" s="2" t="s">
        <v>74</v>
      </c>
      <c r="O2" s="1" t="s">
        <v>76</v>
      </c>
      <c r="P2" t="s">
        <v>77</v>
      </c>
      <c r="R2" s="1" t="s">
        <v>78</v>
      </c>
      <c r="T2" s="2" t="s">
        <v>79</v>
      </c>
      <c r="U2" s="2" t="s">
        <v>80</v>
      </c>
      <c r="V2" s="2" t="s">
        <v>81</v>
      </c>
      <c r="W2" s="2" t="s">
        <v>82</v>
      </c>
      <c r="Z2" s="1" t="s">
        <v>90</v>
      </c>
    </row>
    <row r="3" spans="1:32" x14ac:dyDescent="0.25">
      <c r="G3" s="2">
        <v>10</v>
      </c>
      <c r="J3" s="2">
        <v>15</v>
      </c>
      <c r="M3" s="2">
        <v>20</v>
      </c>
      <c r="P3" s="2">
        <v>80</v>
      </c>
      <c r="T3" s="2" t="s">
        <v>83</v>
      </c>
      <c r="U3" s="2">
        <v>30</v>
      </c>
      <c r="V3" s="14">
        <v>50000</v>
      </c>
      <c r="W3" s="2">
        <v>10</v>
      </c>
    </row>
    <row r="4" spans="1:32" x14ac:dyDescent="0.25">
      <c r="A4" s="1" t="s">
        <v>67</v>
      </c>
      <c r="B4" t="s">
        <v>2</v>
      </c>
      <c r="C4" t="str">
        <f>REPLACE(B4,1,1,9)</f>
        <v xml:space="preserve">9na familia corre </v>
      </c>
      <c r="G4" s="2">
        <v>20</v>
      </c>
      <c r="J4" s="2">
        <v>22</v>
      </c>
      <c r="M4" s="12">
        <v>30</v>
      </c>
      <c r="P4" s="2">
        <v>66</v>
      </c>
      <c r="T4" s="2" t="s">
        <v>84</v>
      </c>
      <c r="U4" s="2">
        <v>32</v>
      </c>
      <c r="V4" s="14">
        <v>60000</v>
      </c>
      <c r="W4" s="2">
        <v>5</v>
      </c>
      <c r="Z4" t="s">
        <v>91</v>
      </c>
      <c r="AD4" t="s">
        <v>92</v>
      </c>
    </row>
    <row r="5" spans="1:32" x14ac:dyDescent="0.25">
      <c r="G5" s="2">
        <v>30</v>
      </c>
      <c r="J5" s="2">
        <v>66</v>
      </c>
      <c r="L5" s="2" t="s">
        <v>72</v>
      </c>
      <c r="M5" s="2">
        <f>M3*M4</f>
        <v>600</v>
      </c>
      <c r="P5" s="2">
        <v>44</v>
      </c>
      <c r="T5" s="2" t="s">
        <v>85</v>
      </c>
      <c r="U5" s="2">
        <v>28</v>
      </c>
      <c r="V5" s="14">
        <v>30000</v>
      </c>
      <c r="W5" s="2">
        <v>13</v>
      </c>
      <c r="Z5" s="2">
        <v>5</v>
      </c>
      <c r="AA5" s="2">
        <v>8</v>
      </c>
      <c r="AB5" s="2">
        <v>6</v>
      </c>
      <c r="AD5" s="2">
        <v>9</v>
      </c>
      <c r="AE5" s="2">
        <v>3</v>
      </c>
      <c r="AF5" s="2">
        <v>7</v>
      </c>
    </row>
    <row r="6" spans="1:32" x14ac:dyDescent="0.25">
      <c r="A6" s="1" t="s">
        <v>10</v>
      </c>
      <c r="G6" s="2">
        <v>40</v>
      </c>
      <c r="J6" s="2">
        <v>77</v>
      </c>
      <c r="P6" s="2">
        <v>75</v>
      </c>
      <c r="T6" s="2" t="s">
        <v>86</v>
      </c>
      <c r="U6" s="2">
        <v>28</v>
      </c>
      <c r="V6" s="14">
        <v>31000</v>
      </c>
      <c r="W6" s="2">
        <v>15</v>
      </c>
      <c r="Z6" s="2">
        <v>6</v>
      </c>
      <c r="AA6" s="2">
        <v>2</v>
      </c>
      <c r="AB6" s="2">
        <v>4</v>
      </c>
      <c r="AD6" s="2">
        <v>3</v>
      </c>
      <c r="AE6" s="2">
        <v>8</v>
      </c>
      <c r="AF6" s="2">
        <v>9</v>
      </c>
    </row>
    <row r="7" spans="1:32" x14ac:dyDescent="0.25">
      <c r="G7" s="2">
        <v>50</v>
      </c>
      <c r="J7" s="2">
        <v>84</v>
      </c>
      <c r="P7" s="2">
        <v>10</v>
      </c>
      <c r="T7" s="2" t="s">
        <v>87</v>
      </c>
      <c r="U7" s="2">
        <v>28</v>
      </c>
      <c r="V7" s="14">
        <v>28000</v>
      </c>
      <c r="W7" s="2">
        <v>20</v>
      </c>
      <c r="Z7" s="2">
        <v>9</v>
      </c>
      <c r="AA7" s="2">
        <v>3</v>
      </c>
      <c r="AB7" s="2">
        <v>1</v>
      </c>
      <c r="AD7" s="2">
        <v>4</v>
      </c>
      <c r="AE7" s="2">
        <v>2</v>
      </c>
      <c r="AF7" s="2">
        <v>1</v>
      </c>
    </row>
    <row r="8" spans="1:32" x14ac:dyDescent="0.25">
      <c r="A8" s="2" t="s">
        <v>3</v>
      </c>
      <c r="B8" s="2" t="s">
        <v>4</v>
      </c>
      <c r="G8" s="2">
        <v>60</v>
      </c>
      <c r="J8" s="2">
        <v>54</v>
      </c>
      <c r="L8" s="1" t="s">
        <v>75</v>
      </c>
      <c r="M8" s="2" t="s">
        <v>71</v>
      </c>
      <c r="P8" s="12">
        <v>5</v>
      </c>
      <c r="T8" s="2" t="s">
        <v>88</v>
      </c>
      <c r="U8" s="2">
        <v>30</v>
      </c>
      <c r="V8" s="14">
        <v>45000</v>
      </c>
      <c r="W8" s="2">
        <v>12</v>
      </c>
    </row>
    <row r="9" spans="1:32" x14ac:dyDescent="0.25">
      <c r="A9" s="2" t="s">
        <v>5</v>
      </c>
      <c r="B9" s="2">
        <v>6</v>
      </c>
      <c r="C9" s="2" t="b">
        <f>IF(B9&gt;=6,TRUE,FALSE)</f>
        <v>1</v>
      </c>
      <c r="G9" s="2">
        <v>70</v>
      </c>
      <c r="J9" s="2">
        <v>11</v>
      </c>
      <c r="M9" s="2">
        <v>100</v>
      </c>
      <c r="O9" s="2" t="s">
        <v>65</v>
      </c>
      <c r="P9" s="2">
        <f>SUMIF(P3:P8,"&gt;=25")</f>
        <v>265</v>
      </c>
      <c r="T9" s="2" t="s">
        <v>89</v>
      </c>
      <c r="U9" s="2">
        <v>26</v>
      </c>
      <c r="V9" s="14">
        <v>50000</v>
      </c>
      <c r="W9" s="2">
        <v>12</v>
      </c>
    </row>
    <row r="10" spans="1:32" x14ac:dyDescent="0.25">
      <c r="A10" s="2" t="s">
        <v>6</v>
      </c>
      <c r="B10" s="2">
        <v>5.5</v>
      </c>
      <c r="C10" s="2" t="b">
        <f t="shared" ref="C10:C13" si="0">IF(B10&gt;=6,TRUE,FALSE)</f>
        <v>0</v>
      </c>
      <c r="G10" s="12">
        <v>80</v>
      </c>
      <c r="J10" s="12">
        <v>20</v>
      </c>
      <c r="M10" s="2">
        <v>50</v>
      </c>
    </row>
    <row r="11" spans="1:32" x14ac:dyDescent="0.25">
      <c r="A11" s="2" t="s">
        <v>7</v>
      </c>
      <c r="B11" s="2">
        <v>1.5</v>
      </c>
      <c r="C11" s="2" t="b">
        <f t="shared" si="0"/>
        <v>0</v>
      </c>
      <c r="F11" s="2" t="s">
        <v>65</v>
      </c>
      <c r="G11" s="2">
        <f>SUM(G3:G10)</f>
        <v>360</v>
      </c>
      <c r="I11" s="2" t="s">
        <v>72</v>
      </c>
      <c r="J11" s="2">
        <f>J3-J4-J5-J6-J7-J8-J9-J10</f>
        <v>-319</v>
      </c>
      <c r="L11" s="2" t="s">
        <v>72</v>
      </c>
      <c r="M11" s="13">
        <f>M9/M10</f>
        <v>2</v>
      </c>
      <c r="U11">
        <f>SUMIFS(W3:W9,U3:U9,"=28")</f>
        <v>48</v>
      </c>
      <c r="Z11" t="s">
        <v>0</v>
      </c>
    </row>
    <row r="12" spans="1:32" x14ac:dyDescent="0.25">
      <c r="A12" s="2" t="s">
        <v>8</v>
      </c>
      <c r="B12" s="2">
        <v>3.2</v>
      </c>
      <c r="C12" s="2" t="b">
        <f t="shared" si="0"/>
        <v>0</v>
      </c>
      <c r="Z12" t="s">
        <v>0</v>
      </c>
    </row>
    <row r="13" spans="1:32" x14ac:dyDescent="0.25">
      <c r="A13" s="2" t="s">
        <v>9</v>
      </c>
      <c r="B13" s="2">
        <v>9</v>
      </c>
      <c r="C13" s="2" t="b">
        <f t="shared" si="0"/>
        <v>1</v>
      </c>
    </row>
    <row r="15" spans="1:32" x14ac:dyDescent="0.25">
      <c r="A15" s="1" t="s">
        <v>11</v>
      </c>
    </row>
    <row r="17" spans="1:4" x14ac:dyDescent="0.25">
      <c r="A17" s="2" t="s">
        <v>3</v>
      </c>
      <c r="B17" s="2" t="s">
        <v>4</v>
      </c>
      <c r="C17" s="2" t="s">
        <v>12</v>
      </c>
      <c r="D17" s="2" t="s">
        <v>0</v>
      </c>
    </row>
    <row r="18" spans="1:4" x14ac:dyDescent="0.25">
      <c r="A18" s="2" t="s">
        <v>5</v>
      </c>
      <c r="B18" s="2">
        <v>6</v>
      </c>
      <c r="C18" s="2">
        <v>8</v>
      </c>
      <c r="D18" s="2" t="b">
        <f>AND(C18&gt;=5,C18&gt;=10)</f>
        <v>0</v>
      </c>
    </row>
    <row r="19" spans="1:4" x14ac:dyDescent="0.25">
      <c r="A19" s="2" t="s">
        <v>6</v>
      </c>
      <c r="B19" s="2">
        <v>5.5</v>
      </c>
      <c r="C19" s="2">
        <v>10</v>
      </c>
      <c r="D19" s="2" t="b">
        <f t="shared" ref="D19:D22" si="1">AND(C19&gt;=5,C19&gt;=10)</f>
        <v>1</v>
      </c>
    </row>
    <row r="20" spans="1:4" x14ac:dyDescent="0.25">
      <c r="A20" s="2" t="s">
        <v>7</v>
      </c>
      <c r="B20" s="2">
        <v>1.5</v>
      </c>
      <c r="C20" s="2">
        <v>5</v>
      </c>
      <c r="D20" s="2" t="b">
        <f t="shared" si="1"/>
        <v>0</v>
      </c>
    </row>
    <row r="21" spans="1:4" x14ac:dyDescent="0.25">
      <c r="A21" s="2" t="s">
        <v>8</v>
      </c>
      <c r="B21" s="2">
        <v>3.2</v>
      </c>
      <c r="C21" s="2">
        <v>3</v>
      </c>
      <c r="D21" s="2" t="b">
        <f t="shared" si="1"/>
        <v>0</v>
      </c>
    </row>
    <row r="22" spans="1:4" x14ac:dyDescent="0.25">
      <c r="A22" s="2" t="s">
        <v>9</v>
      </c>
      <c r="B22" s="2">
        <v>9</v>
      </c>
      <c r="C22" s="2">
        <v>12</v>
      </c>
      <c r="D22" s="2" t="b">
        <f t="shared" si="1"/>
        <v>1</v>
      </c>
    </row>
    <row r="24" spans="1:4" x14ac:dyDescent="0.25">
      <c r="A24" s="1" t="s">
        <v>13</v>
      </c>
    </row>
    <row r="26" spans="1:4" x14ac:dyDescent="0.25">
      <c r="A26" s="2" t="s">
        <v>3</v>
      </c>
      <c r="B26" s="4" t="s">
        <v>14</v>
      </c>
    </row>
    <row r="27" spans="1:4" x14ac:dyDescent="0.25">
      <c r="A27" s="2" t="s">
        <v>5</v>
      </c>
      <c r="B27" s="2" t="s">
        <v>15</v>
      </c>
      <c r="C27" s="2" t="b">
        <f>OR(B27="ARTES",B27="MUSICA")</f>
        <v>1</v>
      </c>
    </row>
    <row r="28" spans="1:4" x14ac:dyDescent="0.25">
      <c r="A28" s="2" t="s">
        <v>6</v>
      </c>
      <c r="B28" s="2" t="s">
        <v>16</v>
      </c>
      <c r="C28" s="2" t="b">
        <f t="shared" ref="C28:C32" si="2">OR(B28="ARTES",B28="MUSICA")</f>
        <v>0</v>
      </c>
    </row>
    <row r="29" spans="1:4" x14ac:dyDescent="0.25">
      <c r="A29" s="2" t="s">
        <v>7</v>
      </c>
      <c r="B29" s="2" t="s">
        <v>17</v>
      </c>
      <c r="C29" s="2" t="b">
        <f t="shared" si="2"/>
        <v>1</v>
      </c>
    </row>
    <row r="30" spans="1:4" x14ac:dyDescent="0.25">
      <c r="A30" s="2" t="s">
        <v>8</v>
      </c>
      <c r="B30" s="2" t="s">
        <v>15</v>
      </c>
      <c r="C30" s="2" t="b">
        <f t="shared" si="2"/>
        <v>1</v>
      </c>
    </row>
    <row r="31" spans="1:4" x14ac:dyDescent="0.25">
      <c r="A31" s="2" t="s">
        <v>9</v>
      </c>
      <c r="B31" s="2" t="s">
        <v>17</v>
      </c>
      <c r="C31" s="2" t="b">
        <f t="shared" si="2"/>
        <v>1</v>
      </c>
    </row>
    <row r="32" spans="1:4" x14ac:dyDescent="0.25">
      <c r="A32" s="3" t="s">
        <v>18</v>
      </c>
      <c r="B32" s="2" t="s">
        <v>16</v>
      </c>
      <c r="C32" s="2" t="b">
        <f t="shared" si="2"/>
        <v>0</v>
      </c>
    </row>
    <row r="34" spans="1:3" x14ac:dyDescent="0.25">
      <c r="A34" s="1" t="s">
        <v>19</v>
      </c>
    </row>
    <row r="35" spans="1:3" x14ac:dyDescent="0.25">
      <c r="A35" s="5">
        <f ca="1">TODAY()</f>
        <v>45001</v>
      </c>
    </row>
    <row r="36" spans="1:3" x14ac:dyDescent="0.25">
      <c r="A36" s="5"/>
    </row>
    <row r="37" spans="1:3" x14ac:dyDescent="0.25">
      <c r="A37" s="1" t="s">
        <v>28</v>
      </c>
    </row>
    <row r="38" spans="1:3" x14ac:dyDescent="0.25">
      <c r="A38" s="6">
        <f ca="1">NOW()</f>
        <v>45001.754385995373</v>
      </c>
    </row>
    <row r="40" spans="1:3" x14ac:dyDescent="0.25">
      <c r="A40" s="1" t="s">
        <v>29</v>
      </c>
    </row>
    <row r="41" spans="1:3" x14ac:dyDescent="0.25">
      <c r="A41" s="2" t="s">
        <v>20</v>
      </c>
      <c r="B41" s="2" t="s">
        <v>21</v>
      </c>
      <c r="C41" s="2"/>
    </row>
    <row r="42" spans="1:3" x14ac:dyDescent="0.25">
      <c r="A42" s="2" t="s">
        <v>22</v>
      </c>
      <c r="B42" s="7">
        <v>35841</v>
      </c>
      <c r="C42" s="2">
        <f>WEEKNUM(B42)</f>
        <v>8</v>
      </c>
    </row>
    <row r="43" spans="1:3" x14ac:dyDescent="0.25">
      <c r="A43" s="2" t="s">
        <v>23</v>
      </c>
      <c r="B43" s="7">
        <v>45221</v>
      </c>
      <c r="C43" s="2">
        <f t="shared" ref="C43:C47" si="3">WEEKNUM(B43)</f>
        <v>43</v>
      </c>
    </row>
    <row r="44" spans="1:3" x14ac:dyDescent="0.25">
      <c r="A44" s="2" t="s">
        <v>24</v>
      </c>
      <c r="B44" s="7">
        <v>45245</v>
      </c>
      <c r="C44" s="2">
        <f t="shared" si="3"/>
        <v>46</v>
      </c>
    </row>
    <row r="45" spans="1:3" x14ac:dyDescent="0.25">
      <c r="A45" s="2" t="s">
        <v>25</v>
      </c>
      <c r="B45" s="7">
        <v>45066</v>
      </c>
      <c r="C45" s="2">
        <f t="shared" si="3"/>
        <v>20</v>
      </c>
    </row>
    <row r="46" spans="1:3" x14ac:dyDescent="0.25">
      <c r="A46" s="2" t="s">
        <v>26</v>
      </c>
      <c r="B46" s="7">
        <v>45035</v>
      </c>
      <c r="C46" s="2">
        <f t="shared" si="3"/>
        <v>16</v>
      </c>
    </row>
    <row r="47" spans="1:3" x14ac:dyDescent="0.25">
      <c r="A47" s="2" t="s">
        <v>27</v>
      </c>
      <c r="B47" s="7">
        <v>45127</v>
      </c>
      <c r="C47" s="2">
        <f t="shared" si="3"/>
        <v>29</v>
      </c>
    </row>
    <row r="49" spans="1:3" x14ac:dyDescent="0.25">
      <c r="A49" s="1" t="s">
        <v>32</v>
      </c>
    </row>
    <row r="51" spans="1:3" x14ac:dyDescent="0.25">
      <c r="A51" s="2" t="s">
        <v>30</v>
      </c>
      <c r="B51" s="7">
        <v>38001</v>
      </c>
      <c r="C51">
        <f>NETWORKDAYS(B51,B52)</f>
        <v>5197</v>
      </c>
    </row>
    <row r="52" spans="1:3" x14ac:dyDescent="0.25">
      <c r="A52" s="2" t="s">
        <v>31</v>
      </c>
      <c r="B52" s="7">
        <v>45275</v>
      </c>
    </row>
    <row r="55" spans="1:3" x14ac:dyDescent="0.25">
      <c r="A55" s="1" t="s">
        <v>33</v>
      </c>
    </row>
    <row r="57" spans="1:3" x14ac:dyDescent="0.25">
      <c r="A57" t="s">
        <v>19</v>
      </c>
    </row>
    <row r="58" spans="1:3" x14ac:dyDescent="0.25">
      <c r="A58" s="5">
        <v>44114</v>
      </c>
    </row>
    <row r="59" spans="1:3" x14ac:dyDescent="0.25">
      <c r="A59" s="5">
        <v>44181</v>
      </c>
    </row>
    <row r="61" spans="1:3" x14ac:dyDescent="0.25">
      <c r="A61" s="1" t="s">
        <v>34</v>
      </c>
    </row>
    <row r="62" spans="1:3" x14ac:dyDescent="0.25">
      <c r="A62" t="s">
        <v>0</v>
      </c>
    </row>
    <row r="63" spans="1:3" x14ac:dyDescent="0.25">
      <c r="A63" s="5">
        <v>45200</v>
      </c>
      <c r="B63" s="5">
        <f>EOMONTH(A63,0)</f>
        <v>45230</v>
      </c>
    </row>
    <row r="64" spans="1:3" x14ac:dyDescent="0.25">
      <c r="A64" s="5">
        <v>44958</v>
      </c>
      <c r="B64" s="5">
        <f>EOMONTH(A64,0)</f>
        <v>44985</v>
      </c>
    </row>
    <row r="65" spans="1:9" ht="28.5" customHeight="1" x14ac:dyDescent="0.25">
      <c r="A65" s="11" t="s">
        <v>68</v>
      </c>
    </row>
    <row r="66" spans="1:9" x14ac:dyDescent="0.25">
      <c r="A66" s="8" t="s">
        <v>35</v>
      </c>
      <c r="B66" s="8" t="s">
        <v>36</v>
      </c>
      <c r="C66" s="8" t="s">
        <v>39</v>
      </c>
      <c r="D66" s="8" t="s">
        <v>49</v>
      </c>
      <c r="E66" s="8" t="s">
        <v>48</v>
      </c>
      <c r="F66" s="8" t="s">
        <v>50</v>
      </c>
      <c r="G66" s="8" t="s">
        <v>52</v>
      </c>
      <c r="H66" s="8" t="s">
        <v>51</v>
      </c>
      <c r="I66" s="8" t="s">
        <v>53</v>
      </c>
    </row>
    <row r="67" spans="1:9" x14ac:dyDescent="0.25">
      <c r="A67" s="2" t="s">
        <v>37</v>
      </c>
      <c r="B67" s="7">
        <v>40374</v>
      </c>
      <c r="C67" s="2">
        <v>55</v>
      </c>
      <c r="D67" s="7">
        <f ca="1">TODAY()</f>
        <v>45001</v>
      </c>
      <c r="E67" s="2">
        <f ca="1">WORKDAY(B67,D67-C67)</f>
        <v>103298</v>
      </c>
      <c r="F67" s="2">
        <v>2010</v>
      </c>
      <c r="G67" s="2">
        <v>2023</v>
      </c>
      <c r="H67" s="2">
        <f>G67-F67</f>
        <v>13</v>
      </c>
      <c r="I67" s="2">
        <f>COUNTIFS(H67:H76,"&gt;=5")</f>
        <v>8</v>
      </c>
    </row>
    <row r="68" spans="1:9" x14ac:dyDescent="0.25">
      <c r="A68" s="2" t="s">
        <v>38</v>
      </c>
      <c r="B68" s="7">
        <v>41569</v>
      </c>
      <c r="C68" s="2">
        <v>45</v>
      </c>
      <c r="D68" s="7">
        <f t="shared" ref="D68:D76" ca="1" si="4">TODAY()</f>
        <v>45001</v>
      </c>
      <c r="E68" s="2">
        <f t="shared" ref="E68:E76" ca="1" si="5">WORKDAY(B68,D68-C68)</f>
        <v>104507</v>
      </c>
      <c r="F68" s="2">
        <v>2013</v>
      </c>
      <c r="G68" s="2">
        <v>2023</v>
      </c>
      <c r="H68" s="2">
        <f t="shared" ref="H68:H76" si="6">G68-F68</f>
        <v>10</v>
      </c>
      <c r="I68" s="2">
        <f t="shared" ref="I68:I76" si="7">COUNTIFS(H68:H77,"&gt;=5")</f>
        <v>7</v>
      </c>
    </row>
    <row r="69" spans="1:9" x14ac:dyDescent="0.25">
      <c r="A69" s="2" t="s">
        <v>40</v>
      </c>
      <c r="B69" s="7">
        <v>43054</v>
      </c>
      <c r="C69" s="2">
        <v>35</v>
      </c>
      <c r="D69" s="7">
        <f t="shared" ca="1" si="4"/>
        <v>45001</v>
      </c>
      <c r="E69" s="2">
        <f t="shared" ca="1" si="5"/>
        <v>106006</v>
      </c>
      <c r="F69" s="2">
        <v>2017</v>
      </c>
      <c r="G69" s="2">
        <v>2023</v>
      </c>
      <c r="H69" s="2">
        <f t="shared" si="6"/>
        <v>6</v>
      </c>
      <c r="I69" s="2">
        <f t="shared" si="7"/>
        <v>6</v>
      </c>
    </row>
    <row r="70" spans="1:9" x14ac:dyDescent="0.25">
      <c r="A70" s="2" t="s">
        <v>41</v>
      </c>
      <c r="B70" s="7">
        <v>42144</v>
      </c>
      <c r="C70" s="2">
        <v>40</v>
      </c>
      <c r="D70" s="7">
        <f t="shared" ca="1" si="4"/>
        <v>45001</v>
      </c>
      <c r="E70" s="2">
        <f t="shared" ca="1" si="5"/>
        <v>105089</v>
      </c>
      <c r="F70" s="2">
        <v>2015</v>
      </c>
      <c r="G70" s="2">
        <v>2023</v>
      </c>
      <c r="H70" s="2">
        <f t="shared" si="6"/>
        <v>8</v>
      </c>
      <c r="I70" s="2">
        <f t="shared" si="7"/>
        <v>5</v>
      </c>
    </row>
    <row r="71" spans="1:9" x14ac:dyDescent="0.25">
      <c r="A71" s="2" t="s">
        <v>42</v>
      </c>
      <c r="B71" s="7">
        <v>43209</v>
      </c>
      <c r="C71" s="2">
        <v>40</v>
      </c>
      <c r="D71" s="7">
        <f t="shared" ca="1" si="4"/>
        <v>45001</v>
      </c>
      <c r="E71" s="2">
        <f t="shared" ca="1" si="5"/>
        <v>106154</v>
      </c>
      <c r="F71" s="2">
        <v>2018</v>
      </c>
      <c r="G71" s="2">
        <v>2023</v>
      </c>
      <c r="H71" s="2">
        <f t="shared" si="6"/>
        <v>5</v>
      </c>
      <c r="I71" s="2">
        <f t="shared" si="7"/>
        <v>4</v>
      </c>
    </row>
    <row r="72" spans="1:9" x14ac:dyDescent="0.25">
      <c r="A72" s="2" t="s">
        <v>43</v>
      </c>
      <c r="B72" s="7">
        <v>41110</v>
      </c>
      <c r="C72" s="2">
        <v>50</v>
      </c>
      <c r="D72" s="7">
        <f t="shared" ca="1" si="4"/>
        <v>45001</v>
      </c>
      <c r="E72" s="2">
        <f t="shared" ca="1" si="5"/>
        <v>104043</v>
      </c>
      <c r="F72" s="2">
        <v>2012</v>
      </c>
      <c r="G72" s="2">
        <v>2023</v>
      </c>
      <c r="H72" s="2">
        <f t="shared" si="6"/>
        <v>11</v>
      </c>
      <c r="I72" s="2">
        <f t="shared" si="7"/>
        <v>3</v>
      </c>
    </row>
    <row r="73" spans="1:9" x14ac:dyDescent="0.25">
      <c r="A73" s="2" t="s">
        <v>44</v>
      </c>
      <c r="B73" s="7">
        <v>43256</v>
      </c>
      <c r="C73" s="2">
        <v>40</v>
      </c>
      <c r="D73" s="7">
        <f t="shared" ca="1" si="4"/>
        <v>45001</v>
      </c>
      <c r="E73" s="2">
        <f t="shared" ca="1" si="5"/>
        <v>106201</v>
      </c>
      <c r="F73" s="2">
        <v>2018</v>
      </c>
      <c r="G73" s="2">
        <v>2023</v>
      </c>
      <c r="H73" s="2">
        <f t="shared" si="6"/>
        <v>5</v>
      </c>
      <c r="I73" s="2">
        <f t="shared" si="7"/>
        <v>2</v>
      </c>
    </row>
    <row r="74" spans="1:9" x14ac:dyDescent="0.25">
      <c r="A74" s="2" t="s">
        <v>45</v>
      </c>
      <c r="B74" s="7">
        <v>43497</v>
      </c>
      <c r="C74" s="2">
        <v>15</v>
      </c>
      <c r="D74" s="7">
        <f t="shared" ca="1" si="4"/>
        <v>45001</v>
      </c>
      <c r="E74" s="2">
        <f t="shared" ca="1" si="5"/>
        <v>106479</v>
      </c>
      <c r="F74" s="2">
        <v>2019</v>
      </c>
      <c r="G74" s="2">
        <v>2023</v>
      </c>
      <c r="H74" s="2">
        <f t="shared" si="6"/>
        <v>4</v>
      </c>
      <c r="I74" s="2">
        <f t="shared" si="7"/>
        <v>1</v>
      </c>
    </row>
    <row r="75" spans="1:9" x14ac:dyDescent="0.25">
      <c r="A75" s="2" t="s">
        <v>46</v>
      </c>
      <c r="B75" s="7">
        <v>42636</v>
      </c>
      <c r="C75" s="2">
        <v>43</v>
      </c>
      <c r="D75" s="7">
        <f t="shared" ca="1" si="4"/>
        <v>45001</v>
      </c>
      <c r="E75" s="2">
        <f t="shared" ca="1" si="5"/>
        <v>105578</v>
      </c>
      <c r="F75" s="2">
        <v>2016</v>
      </c>
      <c r="G75" s="2">
        <v>2023</v>
      </c>
      <c r="H75" s="2">
        <f t="shared" si="6"/>
        <v>7</v>
      </c>
      <c r="I75" s="2">
        <f t="shared" si="7"/>
        <v>1</v>
      </c>
    </row>
    <row r="76" spans="1:9" x14ac:dyDescent="0.25">
      <c r="A76" s="2" t="s">
        <v>47</v>
      </c>
      <c r="B76" s="7">
        <v>44036</v>
      </c>
      <c r="C76" s="2">
        <v>8</v>
      </c>
      <c r="D76" s="7">
        <f t="shared" ca="1" si="4"/>
        <v>45001</v>
      </c>
      <c r="E76" s="2">
        <f t="shared" ca="1" si="5"/>
        <v>107027</v>
      </c>
      <c r="F76" s="2">
        <v>2020</v>
      </c>
      <c r="G76" s="2">
        <v>2023</v>
      </c>
      <c r="H76" s="2">
        <f t="shared" si="6"/>
        <v>3</v>
      </c>
      <c r="I76" s="2">
        <f t="shared" si="7"/>
        <v>0</v>
      </c>
    </row>
    <row r="78" spans="1:9" x14ac:dyDescent="0.25">
      <c r="A78" s="1" t="s">
        <v>54</v>
      </c>
    </row>
    <row r="80" spans="1:9" x14ac:dyDescent="0.25">
      <c r="A80" s="2" t="s">
        <v>35</v>
      </c>
      <c r="B80" s="2" t="s">
        <v>55</v>
      </c>
      <c r="C80" s="2" t="s">
        <v>56</v>
      </c>
    </row>
    <row r="81" spans="1:3" x14ac:dyDescent="0.25">
      <c r="A81" s="2" t="s">
        <v>57</v>
      </c>
      <c r="B81" s="2">
        <v>35</v>
      </c>
      <c r="C81" s="9">
        <f>B81/$B$89</f>
        <v>0.14893617021276595</v>
      </c>
    </row>
    <row r="82" spans="1:3" x14ac:dyDescent="0.25">
      <c r="A82" s="2" t="s">
        <v>58</v>
      </c>
      <c r="B82" s="2">
        <v>20</v>
      </c>
      <c r="C82" s="9">
        <f t="shared" ref="C82:C88" si="8">B82/$B$89</f>
        <v>8.5106382978723402E-2</v>
      </c>
    </row>
    <row r="83" spans="1:3" x14ac:dyDescent="0.25">
      <c r="A83" s="2" t="s">
        <v>59</v>
      </c>
      <c r="B83" s="2">
        <v>20</v>
      </c>
      <c r="C83" s="9">
        <f t="shared" si="8"/>
        <v>8.5106382978723402E-2</v>
      </c>
    </row>
    <row r="84" spans="1:3" x14ac:dyDescent="0.25">
      <c r="A84" s="2" t="s">
        <v>60</v>
      </c>
      <c r="B84" s="2">
        <v>60</v>
      </c>
      <c r="C84" s="9">
        <f t="shared" si="8"/>
        <v>0.25531914893617019</v>
      </c>
    </row>
    <row r="85" spans="1:3" x14ac:dyDescent="0.25">
      <c r="A85" s="2" t="s">
        <v>61</v>
      </c>
      <c r="B85" s="2">
        <v>15</v>
      </c>
      <c r="C85" s="9">
        <f t="shared" si="8"/>
        <v>6.3829787234042548E-2</v>
      </c>
    </row>
    <row r="86" spans="1:3" x14ac:dyDescent="0.25">
      <c r="A86" s="2" t="s">
        <v>62</v>
      </c>
      <c r="B86" s="2">
        <v>15</v>
      </c>
      <c r="C86" s="9">
        <f t="shared" si="8"/>
        <v>6.3829787234042548E-2</v>
      </c>
    </row>
    <row r="87" spans="1:3" x14ac:dyDescent="0.25">
      <c r="A87" s="2" t="s">
        <v>63</v>
      </c>
      <c r="B87" s="2">
        <v>40</v>
      </c>
      <c r="C87" s="9">
        <f t="shared" si="8"/>
        <v>0.1702127659574468</v>
      </c>
    </row>
    <row r="88" spans="1:3" x14ac:dyDescent="0.25">
      <c r="A88" s="2" t="s">
        <v>64</v>
      </c>
      <c r="B88" s="2">
        <v>30</v>
      </c>
      <c r="C88" s="9">
        <f t="shared" si="8"/>
        <v>0.1276595744680851</v>
      </c>
    </row>
    <row r="89" spans="1:3" x14ac:dyDescent="0.25">
      <c r="A89" s="2" t="s">
        <v>65</v>
      </c>
      <c r="B89" s="2">
        <f>SUM(B81:B88)</f>
        <v>235</v>
      </c>
    </row>
    <row r="93" spans="1:3" x14ac:dyDescent="0.25">
      <c r="A93" s="15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</dc:creator>
  <cp:lastModifiedBy>Dalia</cp:lastModifiedBy>
  <dcterms:created xsi:type="dcterms:W3CDTF">2023-03-15T16:10:02Z</dcterms:created>
  <dcterms:modified xsi:type="dcterms:W3CDTF">2023-03-16T23:06:24Z</dcterms:modified>
</cp:coreProperties>
</file>