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400268E7-0BE9-6440-ABD6-1E75F715D30D}" xr6:coauthVersionLast="47" xr6:coauthVersionMax="47" xr10:uidLastSave="{00000000-0000-0000-0000-000000000000}"/>
  <bookViews>
    <workbookView xWindow="0" yWindow="500" windowWidth="28800" windowHeight="16420" xr2:uid="{7B02621E-B7BE-C640-8F0D-21B2A43A72CA}"/>
  </bookViews>
  <sheets>
    <sheet name="casa_mia" sheetId="19" r:id="rId1"/>
    <sheet name="time_accurate" sheetId="21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casa_mia!$AZ$10:$BF$17,casa_mia!$S$49:$AI$55,casa_mia!$BP$19,casa_mia!$CA$10:$CG$17,casa_mia!$AK$81:$AX$81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casa_mia!$S$49:$U$55</definedName>
    <definedName name="solver_lhs10" localSheetId="0" hidden="1">casa_mia!$CA$35:$CC$35</definedName>
    <definedName name="solver_lhs11" localSheetId="0" hidden="1">casa_mia!$CA$37:$CG$39</definedName>
    <definedName name="solver_lhs12" localSheetId="0" hidden="1">casa_mia!$CA$41:$CF$42</definedName>
    <definedName name="solver_lhs13" localSheetId="0" hidden="1">casa_mia!$CA$44:$CF$45</definedName>
    <definedName name="solver_lhs14" localSheetId="0" hidden="1">casa_mia!$CA$47:$CG$48</definedName>
    <definedName name="solver_lhs15" localSheetId="0" hidden="1">casa_mia!$CA$50:$CG$51</definedName>
    <definedName name="solver_lhs16" localSheetId="0" hidden="1">casa_mia!$CA$53:$CF$53</definedName>
    <definedName name="solver_lhs17" localSheetId="0" hidden="1">casa_mia!$CA$55:$CF$55</definedName>
    <definedName name="solver_lhs18" localSheetId="0" hidden="1">casa_mia!$CA$58:$CG$59</definedName>
    <definedName name="solver_lhs2" localSheetId="0" hidden="1">casa_mia!$W$49:$X$55</definedName>
    <definedName name="solver_lhs3" localSheetId="0" hidden="1">casa_mia!$Z$49:$AI$55</definedName>
    <definedName name="solver_lhs4" localSheetId="0" hidden="1">casa_mia!$AK$81:$AX$81</definedName>
    <definedName name="solver_lhs5" localSheetId="0" hidden="1">casa_mia!$BP$19</definedName>
    <definedName name="solver_lhs6" localSheetId="0" hidden="1">casa_mia!$BS$10:$BY$17</definedName>
    <definedName name="solver_lhs7" localSheetId="0" hidden="1">casa_mia!$BS$19:$BY$26</definedName>
    <definedName name="solver_lhs8" localSheetId="0" hidden="1">casa_mia!$CA$10:$CG$17</definedName>
    <definedName name="solver_lhs9" localSheetId="0" hidden="1">casa_mia!$CA$19:$CG$30</definedName>
    <definedName name="solver_lin" localSheetId="0" hidden="1">1</definedName>
    <definedName name="solver_neg" localSheetId="0" hidden="1">1</definedName>
    <definedName name="solver_num" localSheetId="0" hidden="1">18</definedName>
    <definedName name="solver_nwt" localSheetId="0" hidden="1">1</definedName>
    <definedName name="solver_opt" localSheetId="0" hidden="1">casa_mia!$L$11</definedName>
    <definedName name="solver_rel1" localSheetId="0" hidden="1">3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5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binary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7" i="19" l="1" a="1"/>
  <c r="S57" i="19" s="1"/>
  <c r="J11" i="19" s="1" a="1"/>
  <c r="J11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AK83" i="19" s="1" a="1"/>
  <c r="AK83" i="19" s="1"/>
  <c r="AK65" i="19" s="1" a="1"/>
  <c r="AK65" i="19" s="1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BC44" i="21" l="1"/>
  <c r="BC45" i="21" s="1"/>
  <c r="BC46" i="21" s="1"/>
  <c r="BC47" i="21" s="1"/>
  <c r="L11" i="21"/>
  <c r="S83" i="19" a="1"/>
  <c r="W73" i="19" s="1" a="1"/>
  <c r="W73" i="19" s="1"/>
  <c r="AM57" i="19" a="1"/>
  <c r="AM57" i="19" s="1"/>
  <c r="AQ57" i="19" a="1"/>
  <c r="AS57" i="19" a="1"/>
  <c r="AO57" i="19" a="1"/>
  <c r="BS10" i="19" a="1"/>
  <c r="BS10" i="19" s="1"/>
  <c r="AK57" i="19" a="1"/>
  <c r="AK57" i="19" s="1"/>
  <c r="L11" i="19"/>
  <c r="CA19" i="19" a="1"/>
  <c r="CA19" i="19" s="1"/>
  <c r="AZ57" i="19" a="1"/>
  <c r="AZ42" i="21" l="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CA48" i="19" a="1"/>
  <c r="CA48" i="19" s="1"/>
  <c r="S83" i="19"/>
  <c r="CA58" i="19" a="1"/>
  <c r="CA58" i="19" s="1"/>
  <c r="AO57" i="19"/>
  <c r="AW41" i="19" s="1" a="1"/>
  <c r="AW41" i="19" s="1"/>
  <c r="AX41" i="19" a="1"/>
  <c r="AX41" i="19" s="1"/>
  <c r="AX49" i="19" a="1"/>
  <c r="AX49" i="19" s="1"/>
  <c r="CA53" i="19" s="1" a="1"/>
  <c r="CA53" i="19" s="1"/>
  <c r="AZ57" i="19"/>
  <c r="CA55" i="19" l="1" a="1"/>
  <c r="CA55" i="19" s="1"/>
  <c r="CA44" i="19" a="1"/>
  <c r="CA44" i="19" s="1"/>
  <c r="CA41" i="19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<sst xmlns="http://schemas.openxmlformats.org/spreadsheetml/2006/main" count="915" uniqueCount="195">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</sst>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H86"/>
  <sheetViews>
    <sheetView tabSelected="1" topLeftCell="AI1" zoomScale="106" workbookViewId="0">
      <selection activeCell="AL15" sqref="AL15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-5.3249999666604708E-5</v>
      </c>
      <c r="BT10" s="18">
        <v>2.2222224060897133E-8</v>
      </c>
      <c r="BU10" s="18">
        <v>-1.833333366718648E-5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</f>
        <v>2386.6341527700001</v>
      </c>
      <c r="K11" s="31" cm="1">
        <f t="array" ref="K11">MMULT(AK38:AX38,TRANSPOSE(AK81:AX81))+BP19*BP21</f>
        <v>1340</v>
      </c>
      <c r="L11" s="32">
        <f>J11+K11</f>
        <v>3726.6341527700001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26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3.4706104</v>
      </c>
      <c r="CB20" s="13">
        <v>4.9222222000000002</v>
      </c>
      <c r="CC20" s="13">
        <v>0</v>
      </c>
      <c r="CD20" s="13">
        <v>0.5</v>
      </c>
      <c r="CE20" s="13">
        <v>6.9</v>
      </c>
      <c r="CF20" s="21">
        <v>0.30000000000000071</v>
      </c>
      <c r="CG20">
        <v>0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1.4197499999999863E-2</v>
      </c>
      <c r="CB21" s="13">
        <v>1.4000000000000004</v>
      </c>
      <c r="CC21" s="13">
        <v>0</v>
      </c>
      <c r="CD21" s="13">
        <v>5</v>
      </c>
      <c r="CE21" s="13">
        <v>5</v>
      </c>
      <c r="CF21" s="21">
        <v>4</v>
      </c>
      <c r="CG21">
        <v>4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1.5</v>
      </c>
      <c r="CB24" s="13">
        <v>1</v>
      </c>
      <c r="CC24" s="13">
        <v>0</v>
      </c>
      <c r="CD24" s="13">
        <v>1.5</v>
      </c>
      <c r="CE24" s="13">
        <v>1</v>
      </c>
      <c r="CF24" s="21">
        <v>0</v>
      </c>
      <c r="CG24">
        <v>0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9998.8857821599995</v>
      </c>
      <c r="CB25" s="13">
        <v>9998.7715643299998</v>
      </c>
      <c r="CC25" s="13">
        <v>9998.5431286500007</v>
      </c>
      <c r="CD25" s="13">
        <v>9998.8857821599995</v>
      </c>
      <c r="CE25" s="13">
        <v>9998.7715643299998</v>
      </c>
      <c r="CF25" s="21">
        <v>9998.5431286500007</v>
      </c>
      <c r="CG25">
        <v>9998.5431286500007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AT81:AV81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100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v>0.9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2.2222222500000002</v>
      </c>
      <c r="AY42" s="13"/>
      <c r="AZ42" s="45">
        <v>1</v>
      </c>
      <c r="BA42" s="46">
        <f>BA41*$BB$41</f>
        <v>0.9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4.6747777500000005</v>
      </c>
      <c r="CC42" s="13">
        <v>6.8969999749999999</v>
      </c>
      <c r="CD42" s="13">
        <v>6.8969999775000002</v>
      </c>
      <c r="CE42" s="13">
        <v>6.8969999797500003</v>
      </c>
      <c r="CF42" s="13">
        <v>6.8969999817750001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2.5000000292152436E-8</v>
      </c>
      <c r="AY43" s="13"/>
      <c r="AZ43" s="45">
        <v>1</v>
      </c>
      <c r="BA43" s="46">
        <f>BA42*$BB$41</f>
        <v>0.81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2.2500000085301508E-8</v>
      </c>
      <c r="AY44" s="13"/>
      <c r="AZ44" s="45">
        <v>1</v>
      </c>
      <c r="BA44" s="46">
        <f>BA43*$BB$41</f>
        <v>0.72900000000000009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2.0249999899135673E-8</v>
      </c>
      <c r="AY45" s="13"/>
      <c r="AZ45" s="45">
        <v>1</v>
      </c>
      <c r="BA45" s="46">
        <f>BA44*$BB$41</f>
        <v>0.65610000000000013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2.2222222500000002</v>
      </c>
      <c r="CC45" s="13">
        <v>2.5000000292152436E-8</v>
      </c>
      <c r="CD45" s="13">
        <v>2.2500000085301508E-8</v>
      </c>
      <c r="CE45" s="13">
        <v>2.0249999899135673E-8</v>
      </c>
      <c r="CF45" s="13">
        <v>1.8225000175675632E-8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1.8225000175675632E-8</v>
      </c>
      <c r="AY46" s="13"/>
      <c r="AZ46" s="45">
        <v>1</v>
      </c>
      <c r="BA46" s="46">
        <f>BA45*$BB$41</f>
        <v>0.59049000000000018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85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85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85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0.81</v>
      </c>
      <c r="BI51" s="12">
        <f>BI50*$BB$41</f>
        <v>0.9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85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0.72900000000000009</v>
      </c>
      <c r="BI52" s="12">
        <f>BI51*$BB$41</f>
        <v>0.81</v>
      </c>
      <c r="BJ52" s="12">
        <f>BJ51*$BB$41</f>
        <v>0.9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85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0.65610000000000013</v>
      </c>
      <c r="BI53" s="12">
        <f>BI52*$BB$41</f>
        <v>0.72900000000000009</v>
      </c>
      <c r="BJ53" s="12">
        <f>BJ52*$BB$41</f>
        <v>0.81</v>
      </c>
      <c r="BK53" s="12">
        <f>BK52*$BB$41</f>
        <v>0.9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85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0.59049000000000018</v>
      </c>
      <c r="BI54" s="12">
        <f>BI53*$BB$41</f>
        <v>0.65610000000000013</v>
      </c>
      <c r="BJ54" s="12">
        <f>BJ53*$BB$41</f>
        <v>0.72900000000000009</v>
      </c>
      <c r="BK54" s="12">
        <f>BK53*$BB$41</f>
        <v>0.81</v>
      </c>
      <c r="BL54" s="12">
        <f>BL53*$BB$41</f>
        <v>0.9</v>
      </c>
      <c r="BM54" s="12">
        <v>1</v>
      </c>
      <c r="BZ54" s="13"/>
      <c r="CA54" s="11" t="s">
        <v>136</v>
      </c>
    </row>
    <row r="55" spans="1:85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85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85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0.89293896000000006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3.4265351999999999E-2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AK49:AL54*$AW$83:$AX$83</f>
        <v>1.8</v>
      </c>
      <c r="AL57" s="33">
        <v>0</v>
      </c>
      <c r="AM57" s="33" cm="1">
        <f t="array" ref="AM57:AN62">AM49:AN54*$AW$83:$AX$83</f>
        <v>16.2</v>
      </c>
      <c r="AN57" s="33">
        <v>6.8970000000000002</v>
      </c>
      <c r="AO57" s="33" cm="1">
        <f t="array" ref="AO57:AP62">AO49:AP54*$AW$83:$AX$83</f>
        <v>9</v>
      </c>
      <c r="AP57" s="33">
        <v>3.4833333333333334</v>
      </c>
      <c r="AQ57" s="33" cm="1">
        <f t="array" ref="AQ57:AR63">AQ49:AR55*$AW$83:$AX$83</f>
        <v>10.799999999999999</v>
      </c>
      <c r="AR57" s="33">
        <v>5.5733333333333341</v>
      </c>
      <c r="AS57" s="33" cm="1">
        <f t="array" ref="AS57:AT63">AS49:AT55*$AW$83:$AX$83</f>
        <v>-10.799999999999999</v>
      </c>
      <c r="AT57" s="33">
        <v>-5.5733333333333341</v>
      </c>
      <c r="AZ57" s="33" cm="1">
        <f t="array" ref="AZ57:BB62">AZ49:BB54*AU83</f>
        <v>5</v>
      </c>
      <c r="BA57" s="33">
        <v>99</v>
      </c>
      <c r="BB57" s="33">
        <v>50</v>
      </c>
      <c r="CA57" s="11" t="s">
        <v>150</v>
      </c>
    </row>
    <row r="58" spans="1:85" x14ac:dyDescent="0.2">
      <c r="A58" s="3" t="s">
        <v>1</v>
      </c>
      <c r="B58" s="3" t="s">
        <v>5</v>
      </c>
      <c r="S58" s="33">
        <v>0</v>
      </c>
      <c r="T58" s="33">
        <v>0.74777778000000006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6.8530700999999999E-2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1.4197499999999863E-2</v>
      </c>
      <c r="CB58">
        <v>1.4000000000000004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s="3" t="s">
        <v>1</v>
      </c>
      <c r="B59" s="3" t="s">
        <v>6</v>
      </c>
      <c r="S59" s="33">
        <v>0</v>
      </c>
      <c r="T59" s="33">
        <v>1.2400000000000002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0.137061405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5</v>
      </c>
      <c r="CE59">
        <v>5</v>
      </c>
      <c r="CF59">
        <v>4</v>
      </c>
      <c r="CG59">
        <v>4</v>
      </c>
    </row>
    <row r="60" spans="1:85" x14ac:dyDescent="0.2">
      <c r="A60" s="3" t="s">
        <v>2</v>
      </c>
      <c r="B60" s="3" t="s">
        <v>4</v>
      </c>
      <c r="S60" s="33">
        <v>0</v>
      </c>
      <c r="T60" s="33">
        <v>1.1900000000000002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3.4265351999999999E-2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85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0.55000000000000004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6.8530700999999999E-2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</row>
    <row r="62" spans="1:85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1.21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0.137061405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/>
      <c r="CA62" s="13"/>
    </row>
    <row r="63" spans="1:85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1.2400000000000002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0.137061405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/>
      <c r="CA63" s="13"/>
    </row>
    <row r="64" spans="1:85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1</v>
      </c>
      <c r="X65" s="14">
        <v>0</v>
      </c>
      <c r="AK65" s="33" cm="1">
        <f t="array" ref="AK65:AV71">MMULT(AK41:AV47,_xlfn.MUNIT(12)*AK83:AV83)</f>
        <v>0.9</v>
      </c>
      <c r="AL65" s="34">
        <v>12.4</v>
      </c>
      <c r="AM65" s="34">
        <v>6</v>
      </c>
      <c r="AN65" s="34">
        <v>100</v>
      </c>
      <c r="AO65" s="34">
        <v>0</v>
      </c>
      <c r="AP65" s="34">
        <v>2</v>
      </c>
      <c r="AQ65" s="34">
        <v>9999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1</v>
      </c>
      <c r="X66" s="14">
        <v>0</v>
      </c>
      <c r="AK66" s="34">
        <v>1.8</v>
      </c>
      <c r="AL66" s="34">
        <v>12.4</v>
      </c>
      <c r="AM66" s="34">
        <v>6</v>
      </c>
      <c r="AN66" s="34">
        <v>100</v>
      </c>
      <c r="AO66" s="34">
        <v>0</v>
      </c>
      <c r="AP66" s="34">
        <v>2</v>
      </c>
      <c r="AQ66" s="34">
        <v>9999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1</v>
      </c>
      <c r="X67" s="14">
        <v>0</v>
      </c>
      <c r="AK67" s="34">
        <v>0.9</v>
      </c>
      <c r="AL67" s="34">
        <v>12.4</v>
      </c>
      <c r="AM67" s="34">
        <v>6</v>
      </c>
      <c r="AN67" s="34">
        <v>100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12.4</v>
      </c>
      <c r="AM68" s="34">
        <v>6</v>
      </c>
      <c r="AN68" s="34">
        <v>100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12.4</v>
      </c>
      <c r="AM69" s="34">
        <v>6</v>
      </c>
      <c r="AN69" s="34">
        <v>100</v>
      </c>
      <c r="AO69" s="34">
        <v>0</v>
      </c>
      <c r="AP69" s="34">
        <v>2</v>
      </c>
      <c r="AQ69" s="34">
        <v>9999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12.4</v>
      </c>
      <c r="AM70" s="34">
        <v>6</v>
      </c>
      <c r="AN70" s="34">
        <v>100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12.4</v>
      </c>
      <c r="AM71" s="34">
        <v>6</v>
      </c>
      <c r="AN71" s="34">
        <v>100</v>
      </c>
      <c r="AO71" s="34">
        <v>0</v>
      </c>
      <c r="AP71" s="34">
        <v>2</v>
      </c>
      <c r="AQ71" s="34">
        <v>9999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W65:X71*W83:X83</f>
        <v>6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6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6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6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6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6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6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D80" s="3"/>
      <c r="E80" s="3"/>
      <c r="F80" s="3"/>
      <c r="G80" s="3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AK80" s="11" t="s">
        <v>90</v>
      </c>
    </row>
    <row r="81" spans="1:50" x14ac:dyDescent="0.2">
      <c r="A81" s="3"/>
      <c r="B81" s="3"/>
      <c r="C81" s="3"/>
      <c r="D81" s="3"/>
      <c r="E81" s="3"/>
      <c r="F81" s="3"/>
      <c r="G81" s="3"/>
      <c r="H81" s="10"/>
      <c r="I81" s="3"/>
      <c r="J81" s="3"/>
      <c r="K81" s="3"/>
      <c r="L81" s="3"/>
      <c r="M81" s="3"/>
      <c r="N81" s="3"/>
      <c r="O81" s="3"/>
      <c r="P81" s="3"/>
      <c r="Q81" s="3"/>
      <c r="R81" s="3"/>
      <c r="AK81" s="22">
        <v>0</v>
      </c>
      <c r="AL81" s="22">
        <v>3.4</v>
      </c>
      <c r="AM81" s="22">
        <v>0</v>
      </c>
      <c r="AN81" s="22">
        <v>0</v>
      </c>
      <c r="AO81" s="22">
        <v>0</v>
      </c>
      <c r="AP81" s="22">
        <v>2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</row>
    <row r="82" spans="1:50" x14ac:dyDescent="0.2">
      <c r="A82" s="3"/>
      <c r="B82" s="3"/>
      <c r="C82" s="3"/>
      <c r="D82" s="3"/>
      <c r="E82" s="3"/>
      <c r="F82" s="3"/>
      <c r="G82" s="3"/>
      <c r="H82" s="10"/>
      <c r="I82" s="3"/>
      <c r="J82" s="3"/>
      <c r="K82" s="3"/>
      <c r="L82" s="3"/>
      <c r="M82" s="3"/>
      <c r="N82" s="3"/>
      <c r="O82" s="3"/>
      <c r="P82" s="3"/>
      <c r="Q82" s="3"/>
      <c r="R82" s="3"/>
      <c r="S82" s="11" t="s">
        <v>149</v>
      </c>
      <c r="AK82" s="11" t="s">
        <v>70</v>
      </c>
    </row>
    <row r="83" spans="1:50" x14ac:dyDescent="0.2">
      <c r="A83" s="3"/>
      <c r="B83" s="3"/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4" cm="1">
        <f t="array" ref="S83:AI83">MMULT(_xlfn.ANCHORARRAY(AK83),TRANSPOSE(AK19:AX35))</f>
        <v>9</v>
      </c>
      <c r="T83" s="34">
        <v>12.4</v>
      </c>
      <c r="U83" s="34">
        <v>12.4</v>
      </c>
      <c r="V83" s="34">
        <v>18</v>
      </c>
      <c r="W83" s="34">
        <v>6</v>
      </c>
      <c r="X83" s="34">
        <v>6</v>
      </c>
      <c r="Y83" s="34">
        <v>6.9666666666666668</v>
      </c>
      <c r="Z83" s="34">
        <v>100</v>
      </c>
      <c r="AA83" s="34">
        <v>0</v>
      </c>
      <c r="AB83" s="34">
        <v>2</v>
      </c>
      <c r="AC83" s="34">
        <v>9999</v>
      </c>
      <c r="AD83" s="34">
        <v>3.5</v>
      </c>
      <c r="AE83" s="34">
        <v>82</v>
      </c>
      <c r="AF83" s="34">
        <v>82</v>
      </c>
      <c r="AG83" s="34">
        <v>100</v>
      </c>
      <c r="AH83" s="34">
        <v>160</v>
      </c>
      <c r="AI83" s="34">
        <v>160</v>
      </c>
      <c r="AK83" s="35" cm="1">
        <f t="array" ref="AK83:AX83">(AK81:AX81+AK39:AX39)</f>
        <v>9</v>
      </c>
      <c r="AL83" s="35">
        <v>12.4</v>
      </c>
      <c r="AM83" s="35">
        <v>6</v>
      </c>
      <c r="AN83" s="35">
        <v>100</v>
      </c>
      <c r="AO83" s="35">
        <v>0</v>
      </c>
      <c r="AP83" s="35">
        <v>2</v>
      </c>
      <c r="AQ83" s="41">
        <v>9999</v>
      </c>
      <c r="AR83" s="35">
        <v>3.5</v>
      </c>
      <c r="AS83" s="35">
        <v>22</v>
      </c>
      <c r="AT83" s="35">
        <v>60</v>
      </c>
      <c r="AU83" s="35">
        <v>100</v>
      </c>
      <c r="AV83" s="35">
        <v>160</v>
      </c>
      <c r="AW83" s="35">
        <v>18</v>
      </c>
      <c r="AX83" s="35">
        <v>6.9666666666666668</v>
      </c>
    </row>
    <row r="84" spans="1:50" x14ac:dyDescent="0.2">
      <c r="A84" s="3"/>
      <c r="B84" s="3"/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50" x14ac:dyDescent="0.2">
      <c r="A85" s="3"/>
      <c r="B85" s="3"/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50" x14ac:dyDescent="0.2">
      <c r="A86" s="3"/>
      <c r="B86" s="3"/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C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casa_mia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2024-07-26T15:25:27Z</dcterms:modified>
</cp:coreProperties>
</file>