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24D226A1-CC28-DB42-8600-A62D7827B4D5}" xr6:coauthVersionLast="47" xr6:coauthVersionMax="47" xr10:uidLastSave="{00000000-0000-0000-0000-000000000000}"/>
  <bookViews>
    <workbookView xWindow="0" yWindow="1720" windowWidth="28800" windowHeight="16280" activeTab="3" xr2:uid="{7B02621E-B7BE-C640-8F0D-21B2A43A72CA}"/>
  </bookViews>
  <sheets>
    <sheet name="storage" sheetId="7" r:id="rId1"/>
    <sheet name="storage_esm_output" sheetId="8" r:id="rId2"/>
    <sheet name="transport" sheetId="9" r:id="rId3"/>
    <sheet name="transport_esm_output" sheetId="10" r:id="rId4"/>
    <sheet name="Sheet2" sheetId="11" r:id="rId5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4" hidden="1">Sheet2!$A$13:$F$18</definedName>
    <definedName name="solver_adj" localSheetId="0" hidden="1">storage!$J$44:$W$49,storage!$Y$44:$AL$49,storage!$AN$72:$AY$72,storage!$BY$10:$CD$15,storage!$BH$17</definedName>
    <definedName name="solver_adj" localSheetId="1" hidden="1">storage_esm_output!$J$44:$W$49,storage_esm_output!$Y$44:$AL$49,storage_esm_output!$AN$72:$AY$72,storage_esm_output!$BY$10:$CD$15,storage_esm_output!$BH$17</definedName>
    <definedName name="solver_adj" localSheetId="2" hidden="1">transport!$J$56:$AE$61,transport!$AG$56:$BB$61,transport!$CD$22,transport!$CU$10:$CZ$20,transport!$BD$84:$BU$84</definedName>
    <definedName name="solver_adj" localSheetId="3" hidden="1">transport_esm_output!$J$56:$AE$61,transport_esm_output!$AG$56:$BB$61,transport_esm_output!$CD$22,transport_esm_output!$CU$10:$CZ$20,transport_esm_output!$BD$84:$BU$84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Sheet2!$J$13:$J$18</definedName>
    <definedName name="solver_lhs1" localSheetId="0" hidden="1">storage!$AN$72:$AY$72</definedName>
    <definedName name="solver_lhs1" localSheetId="1" hidden="1">storage_esm_output!$AN$72:$AY$72</definedName>
    <definedName name="solver_lhs1" localSheetId="2" hidden="1">transport!$CU$10:$CZ$20</definedName>
    <definedName name="solver_lhs1" localSheetId="3" hidden="1">transport_esm_output!$AG$56:$AI$61</definedName>
    <definedName name="solver_lhs10" localSheetId="0" hidden="1">storage!$BY$46:$CD$47</definedName>
    <definedName name="solver_lhs10" localSheetId="1" hidden="1">storage_esm_output!$BY$46:$CD$47</definedName>
    <definedName name="solver_lhs10" localSheetId="2" hidden="1">transport!$CU$45:$CZ$47</definedName>
    <definedName name="solver_lhs10" localSheetId="3" hidden="1">transport_esm_output!$CU$41:$CX$41</definedName>
    <definedName name="solver_lhs11" localSheetId="0" hidden="1">storage!$Y$44:$AA$49</definedName>
    <definedName name="solver_lhs11" localSheetId="1" hidden="1">storage_esm_output!$Y$44:$AA$49</definedName>
    <definedName name="solver_lhs11" localSheetId="2" hidden="1">transport!$CU$49:$CZ$50</definedName>
    <definedName name="solver_lhs11" localSheetId="3" hidden="1">transport_esm_output!$CU$45:$CZ$47</definedName>
    <definedName name="solver_lhs12" localSheetId="0" hidden="1">storage!$AC$44:$AE$49</definedName>
    <definedName name="solver_lhs12" localSheetId="1" hidden="1">storage_esm_output!$AC$44:$AE$49</definedName>
    <definedName name="solver_lhs12" localSheetId="2" hidden="1">transport!$CU$52:$CZ$53</definedName>
    <definedName name="solver_lhs12" localSheetId="3" hidden="1">transport_esm_output!$CU$49:$CZ$50</definedName>
    <definedName name="solver_lhs13" localSheetId="0" hidden="1">storage!$AG$44:$AL$49</definedName>
    <definedName name="solver_lhs13" localSheetId="1" hidden="1">storage_esm_output!$AG$44:$AL$49</definedName>
    <definedName name="solver_lhs13" localSheetId="2" hidden="1">transport!$CU$55:$CZ$56</definedName>
    <definedName name="solver_lhs13" localSheetId="3" hidden="1">transport_esm_output!$CU$52:$CZ$53</definedName>
    <definedName name="solver_lhs14" localSheetId="0" hidden="1">storage!$BH$17</definedName>
    <definedName name="solver_lhs14" localSheetId="1" hidden="1">storage_esm_output!$BH$17</definedName>
    <definedName name="solver_lhs14" localSheetId="2" hidden="1">transport!$CU$58:$CZ$59</definedName>
    <definedName name="solver_lhs14" localSheetId="3" hidden="1">transport_esm_output!$CU$55:$CZ$56</definedName>
    <definedName name="solver_lhs15" localSheetId="2" hidden="1">transport!$CU$61:$CZ$61</definedName>
    <definedName name="solver_lhs15" localSheetId="3" hidden="1">transport_esm_output!$CU$58:$CZ$59</definedName>
    <definedName name="solver_lhs16" localSheetId="2" hidden="1">transport!$CU$63:$CZ$63</definedName>
    <definedName name="solver_lhs16" localSheetId="3" hidden="1">transport_esm_output!$CU$61:$CZ$61</definedName>
    <definedName name="solver_lhs17" localSheetId="2" hidden="1">transport!$CU$41:$CX$41</definedName>
    <definedName name="solver_lhs17" localSheetId="3" hidden="1">transport_esm_output!$CU$63:$CZ$63</definedName>
    <definedName name="solver_lhs2" localSheetId="0" hidden="1">storage!$BY$10:$CD$15</definedName>
    <definedName name="solver_lhs2" localSheetId="1" hidden="1">storage_esm_output!$BY$10:$CD$15</definedName>
    <definedName name="solver_lhs2" localSheetId="2" hidden="1">transport!$CD$22</definedName>
    <definedName name="solver_lhs2" localSheetId="3" hidden="1">transport_esm_output!$AK$56:$AM$61</definedName>
    <definedName name="solver_lhs3" localSheetId="0" hidden="1">storage!$BR$10:$BW$15</definedName>
    <definedName name="solver_lhs3" localSheetId="1" hidden="1">storage_esm_output!$BR$10:$BW$15</definedName>
    <definedName name="solver_lhs3" localSheetId="2" hidden="1">transport!$BD$84:$BU$84</definedName>
    <definedName name="solver_lhs3" localSheetId="3" hidden="1">transport_esm_output!$AO$56:$BB$61</definedName>
    <definedName name="solver_lhs4" localSheetId="0" hidden="1">storage!$BR$17:$BW$30</definedName>
    <definedName name="solver_lhs4" localSheetId="1" hidden="1">storage_esm_output!$BR$17:$BW$30</definedName>
    <definedName name="solver_lhs4" localSheetId="2" hidden="1">transport!$AG$56:$AI$61</definedName>
    <definedName name="solver_lhs4" localSheetId="3" hidden="1">transport_esm_output!$BD$84:$BU$84</definedName>
    <definedName name="solver_lhs5" localSheetId="0" hidden="1">storage!$BY$17:$CD$27</definedName>
    <definedName name="solver_lhs5" localSheetId="1" hidden="1">storage_esm_output!$BY$17:$CD$27</definedName>
    <definedName name="solver_lhs5" localSheetId="2" hidden="1">transport!$AK$56:$AM$61</definedName>
    <definedName name="solver_lhs5" localSheetId="3" hidden="1">transport_esm_output!$CD$22</definedName>
    <definedName name="solver_lhs6" localSheetId="0" hidden="1">storage!$BY$33:$CD$34</definedName>
    <definedName name="solver_lhs6" localSheetId="1" hidden="1">storage_esm_output!$BY$33:$CD$34</definedName>
    <definedName name="solver_lhs6" localSheetId="2" hidden="1">transport!$AO$56:$BB$61</definedName>
    <definedName name="solver_lhs6" localSheetId="3" hidden="1">transport_esm_output!$CN$10:$CS$20</definedName>
    <definedName name="solver_lhs7" localSheetId="0" hidden="1">storage!$BY$37:$CD$38</definedName>
    <definedName name="solver_lhs7" localSheetId="1" hidden="1">storage_esm_output!$BY$37:$CD$38</definedName>
    <definedName name="solver_lhs7" localSheetId="2" hidden="1">transport!$CN$10:$CS$20</definedName>
    <definedName name="solver_lhs7" localSheetId="3" hidden="1">transport_esm_output!$CN$22:$CS$43</definedName>
    <definedName name="solver_lhs8" localSheetId="0" hidden="1">storage!$BY$40:$CD$41</definedName>
    <definedName name="solver_lhs8" localSheetId="1" hidden="1">storage_esm_output!$BY$40:$CD$41</definedName>
    <definedName name="solver_lhs8" localSheetId="2" hidden="1">transport!$CN$22:$CS$43</definedName>
    <definedName name="solver_lhs8" localSheetId="3" hidden="1">transport_esm_output!$CU$10:$CZ$20</definedName>
    <definedName name="solver_lhs9" localSheetId="0" hidden="1">storage!$BY$43:$CD$44</definedName>
    <definedName name="solver_lhs9" localSheetId="1" hidden="1">storage_esm_output!$BY$43:$CD$44</definedName>
    <definedName name="solver_lhs9" localSheetId="2" hidden="1">transport!$CU$22:$CZ$37</definedName>
    <definedName name="solver_lhs9" localSheetId="3" hidden="1">transport_esm_output!$CU$22:$CZ$37</definedName>
    <definedName name="solver_lin" localSheetId="4" hidden="1">2</definedName>
    <definedName name="solver_lin" localSheetId="3" hidden="1">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eg" localSheetId="0" hidden="1">0</definedName>
    <definedName name="solver_neg" localSheetId="1" hidden="1">0</definedName>
    <definedName name="solver_neg" localSheetId="2" hidden="1">1</definedName>
    <definedName name="solver_neg" localSheetId="3" hidden="1">1</definedName>
    <definedName name="solver_nod" localSheetId="4" hidden="1">2147483647</definedName>
    <definedName name="solver_num" localSheetId="4" hidden="1">1</definedName>
    <definedName name="solver_num" localSheetId="0" hidden="1">14</definedName>
    <definedName name="solver_num" localSheetId="1" hidden="1">14</definedName>
    <definedName name="solver_num" localSheetId="2" hidden="1">17</definedName>
    <definedName name="solver_num" localSheetId="3" hidden="1">17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Sheet2!$J$21</definedName>
    <definedName name="solver_opt" localSheetId="0" hidden="1">storage!$BM$18</definedName>
    <definedName name="solver_opt" localSheetId="1" hidden="1">storage_esm_output!$BM$18</definedName>
    <definedName name="solver_opt" localSheetId="2" hidden="1">transport!$CI$23</definedName>
    <definedName name="solver_opt" localSheetId="3" hidden="1">transport_esm_output!$CI$23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0" localSheetId="0" hidden="1">3</definedName>
    <definedName name="solver_rel10" localSheetId="1" hidden="1">3</definedName>
    <definedName name="solver_rel10" localSheetId="2" hidden="1">3</definedName>
    <definedName name="solver_rel10" localSheetId="3" hidden="1">2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1" localSheetId="3" hidden="1">3</definedName>
    <definedName name="solver_rel12" localSheetId="0" hidden="1">3</definedName>
    <definedName name="solver_rel12" localSheetId="1" hidden="1">3</definedName>
    <definedName name="solver_rel12" localSheetId="2" hidden="1">3</definedName>
    <definedName name="solver_rel12" localSheetId="3" hidden="1">3</definedName>
    <definedName name="solver_rel13" localSheetId="0" hidden="1">3</definedName>
    <definedName name="solver_rel13" localSheetId="1" hidden="1">3</definedName>
    <definedName name="solver_rel13" localSheetId="2" hidden="1">3</definedName>
    <definedName name="solver_rel13" localSheetId="3" hidden="1">3</definedName>
    <definedName name="solver_rel14" localSheetId="0" hidden="1">5</definedName>
    <definedName name="solver_rel14" localSheetId="1" hidden="1">5</definedName>
    <definedName name="solver_rel14" localSheetId="2" hidden="1">3</definedName>
    <definedName name="solver_rel14" localSheetId="3" hidden="1">3</definedName>
    <definedName name="solver_rel15" localSheetId="2" hidden="1">3</definedName>
    <definedName name="solver_rel15" localSheetId="3" hidden="1">3</definedName>
    <definedName name="solver_rel16" localSheetId="2" hidden="1">3</definedName>
    <definedName name="solver_rel16" localSheetId="3" hidden="1">3</definedName>
    <definedName name="solver_rel17" localSheetId="2" hidden="1">2</definedName>
    <definedName name="solver_rel17" localSheetId="3" hidden="1">3</definedName>
    <definedName name="solver_rel2" localSheetId="0" hidden="1">3</definedName>
    <definedName name="solver_rel2" localSheetId="1" hidden="1">3</definedName>
    <definedName name="solver_rel2" localSheetId="2" hidden="1">5</definedName>
    <definedName name="solver_rel2" localSheetId="3" hidden="1">3</definedName>
    <definedName name="solver_rel3" localSheetId="0" hidden="1">2</definedName>
    <definedName name="solver_rel3" localSheetId="1" hidden="1">2</definedName>
    <definedName name="solver_rel3" localSheetId="2" hidden="1">3</definedName>
    <definedName name="solver_rel3" localSheetId="3" hidden="1">3</definedName>
    <definedName name="solver_rel4" localSheetId="0" hidden="1">2</definedName>
    <definedName name="solver_rel4" localSheetId="1" hidden="1">2</definedName>
    <definedName name="solver_rel4" localSheetId="2" hidden="1">3</definedName>
    <definedName name="solver_rel4" localSheetId="3" hidden="1">3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5" localSheetId="3" hidden="1">5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3" hidden="1">2</definedName>
    <definedName name="solver_rel7" localSheetId="0" hidden="1">3</definedName>
    <definedName name="solver_rel7" localSheetId="1" hidden="1">3</definedName>
    <definedName name="solver_rel7" localSheetId="2" hidden="1">2</definedName>
    <definedName name="solver_rel7" localSheetId="3" hidden="1">2</definedName>
    <definedName name="solver_rel8" localSheetId="0" hidden="1">3</definedName>
    <definedName name="solver_rel8" localSheetId="1" hidden="1">3</definedName>
    <definedName name="solver_rel8" localSheetId="2" hidden="1">2</definedName>
    <definedName name="solver_rel8" localSheetId="3" hidden="1">3</definedName>
    <definedName name="solver_rel9" localSheetId="0" hidden="1">3</definedName>
    <definedName name="solver_rel9" localSheetId="1" hidden="1">3</definedName>
    <definedName name="solver_rel9" localSheetId="2" hidden="1">3</definedName>
    <definedName name="solver_rel9" localSheetId="3" hidden="1">3</definedName>
    <definedName name="solver_rhs1" localSheetId="4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0" hidden="1">0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1" localSheetId="3" hidden="1">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2" localSheetId="3" hidden="1">0</definedName>
    <definedName name="solver_rhs13" localSheetId="0" hidden="1">0</definedName>
    <definedName name="solver_rhs13" localSheetId="1" hidden="1">0</definedName>
    <definedName name="solver_rhs13" localSheetId="2" hidden="1">0</definedName>
    <definedName name="solver_rhs13" localSheetId="3" hidden="1">0</definedName>
    <definedName name="solver_rhs14" localSheetId="0" hidden="1">binary</definedName>
    <definedName name="solver_rhs14" localSheetId="1" hidden="1">binary</definedName>
    <definedName name="solver_rhs14" localSheetId="2" hidden="1">0</definedName>
    <definedName name="solver_rhs14" localSheetId="3" hidden="1">0</definedName>
    <definedName name="solver_rhs15" localSheetId="2" hidden="1">0</definedName>
    <definedName name="solver_rhs15" localSheetId="3" hidden="1">0</definedName>
    <definedName name="solver_rhs16" localSheetId="2" hidden="1">0</definedName>
    <definedName name="solver_rhs16" localSheetId="3" hidden="1">0</definedName>
    <definedName name="solver_rhs17" localSheetId="2" hidden="1">0</definedName>
    <definedName name="solver_rhs17" localSheetId="3" hidden="1">0</definedName>
    <definedName name="solver_rhs2" localSheetId="0" hidden="1">0</definedName>
    <definedName name="solver_rhs2" localSheetId="1" hidden="1">0</definedName>
    <definedName name="solver_rhs2" localSheetId="2" hidden="1">binary</definedName>
    <definedName name="solver_rhs2" localSheetId="3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5" localSheetId="3" hidden="1">"binary"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7" localSheetId="3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hs9" localSheetId="3" hidden="1">0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scl" localSheetId="4" hidden="1">1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ssz" localSheetId="4" hidden="1">100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4" hidden="1">3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49" i="10" l="1" a="1"/>
  <c r="CG49" i="10" s="1"/>
  <c r="H13" i="11" a="1"/>
  <c r="H13" i="11" s="1"/>
  <c r="CH49" i="10" a="1"/>
  <c r="CH49" i="10" s="1"/>
  <c r="BD86" i="10" a="1"/>
  <c r="BD86" i="10" s="1"/>
  <c r="BD70" i="10" s="1" a="1"/>
  <c r="BD70" i="10" s="1"/>
  <c r="BD77" i="10" a="1"/>
  <c r="BD77" i="10" s="1"/>
  <c r="AG77" i="10" a="1"/>
  <c r="AG77" i="10" s="1"/>
  <c r="CG23" i="10" s="1"/>
  <c r="CE51" i="10"/>
  <c r="CE52" i="10" s="1"/>
  <c r="CE53" i="10" s="1"/>
  <c r="CE54" i="10" s="1"/>
  <c r="CE50" i="10"/>
  <c r="BQ46" i="10"/>
  <c r="CH23" i="10" s="1" a="1"/>
  <c r="CH23" i="10" s="1"/>
  <c r="CU45" i="10" a="1"/>
  <c r="CU45" i="10" s="1"/>
  <c r="CU41" i="10" a="1"/>
  <c r="CU41" i="10" s="1"/>
  <c r="CN22" i="10" a="1"/>
  <c r="CN22" i="10" s="1"/>
  <c r="AM15" i="10"/>
  <c r="CG10" i="10" a="1"/>
  <c r="CG10" i="10" s="1"/>
  <c r="CE10" i="10" a="1"/>
  <c r="CE10" i="10" s="1"/>
  <c r="CH23" i="9" a="1"/>
  <c r="CH23" i="9" s="1"/>
  <c r="CU41" i="9" a="1"/>
  <c r="CU41" i="9" s="1"/>
  <c r="CG10" i="9" a="1"/>
  <c r="CG10" i="9" s="1"/>
  <c r="CN22" i="9" a="1"/>
  <c r="CN22" i="9" s="1"/>
  <c r="CE10" i="9" a="1"/>
  <c r="CE10" i="9" s="1"/>
  <c r="AG77" i="9" a="1"/>
  <c r="AG77" i="9" s="1"/>
  <c r="CG23" i="9" s="1"/>
  <c r="CU45" i="9" a="1"/>
  <c r="CU45" i="9" s="1"/>
  <c r="BD77" i="9" a="1"/>
  <c r="BD77" i="9" s="1"/>
  <c r="BQ46" i="9"/>
  <c r="BT49" i="10" l="1" a="1"/>
  <c r="BT49" i="10" s="1"/>
  <c r="CF57" i="10" a="1"/>
  <c r="CF57" i="10" s="1"/>
  <c r="J18" i="11"/>
  <c r="J17" i="11"/>
  <c r="J14" i="11"/>
  <c r="J15" i="11"/>
  <c r="J13" i="11"/>
  <c r="J16" i="11"/>
  <c r="BD63" i="10" a="1"/>
  <c r="BD63" i="10" s="1"/>
  <c r="BH63" i="10" a="1"/>
  <c r="BH63" i="10" s="1"/>
  <c r="CN10" i="10" a="1"/>
  <c r="CN10" i="10" s="1"/>
  <c r="BL63" i="10" a="1"/>
  <c r="BL63" i="10" s="1"/>
  <c r="CU58" i="10" s="1" a="1"/>
  <c r="CU58" i="10" s="1"/>
  <c r="BF63" i="10" a="1"/>
  <c r="BF63" i="10" s="1"/>
  <c r="CU22" i="10" a="1"/>
  <c r="CU22" i="10" s="1"/>
  <c r="BO63" i="10" a="1"/>
  <c r="BJ63" i="10" a="1"/>
  <c r="CU56" i="10" s="1" a="1"/>
  <c r="CU56" i="10" s="1"/>
  <c r="CI23" i="10"/>
  <c r="CN10" i="9" a="1"/>
  <c r="CN10" i="9" s="1"/>
  <c r="CU52" i="10" l="1" a="1"/>
  <c r="CU52" i="10" s="1"/>
  <c r="CD57" i="10" a="1"/>
  <c r="CD57" i="10" s="1"/>
  <c r="CU59" i="10" a="1"/>
  <c r="CU59" i="10" s="1"/>
  <c r="BO63" i="10"/>
  <c r="BU56" i="10" a="1"/>
  <c r="BU56" i="10" s="1"/>
  <c r="CU63" i="10" s="1" a="1"/>
  <c r="CU63" i="10" s="1"/>
  <c r="BJ63" i="10"/>
  <c r="CU55" i="10" s="1" a="1"/>
  <c r="CU55" i="10" s="1"/>
  <c r="CU49" i="10" a="1"/>
  <c r="CU49" i="10" s="1"/>
  <c r="BD86" i="9" a="1"/>
  <c r="CE50" i="9"/>
  <c r="CE51" i="9" s="1"/>
  <c r="CE52" i="9" s="1"/>
  <c r="CE53" i="9" s="1"/>
  <c r="CE54" i="9" s="1"/>
  <c r="CH49" i="9" a="1"/>
  <c r="CH49" i="9" s="1"/>
  <c r="CG49" i="9" a="1"/>
  <c r="CG49" i="9" s="1"/>
  <c r="AM15" i="9"/>
  <c r="AN74" i="8" a="1"/>
  <c r="AN74" i="8" s="1"/>
  <c r="AN58" i="8" s="1" a="1"/>
  <c r="AN58" i="8" s="1"/>
  <c r="AN65" i="8" a="1"/>
  <c r="AN65" i="8" s="1"/>
  <c r="Y65" i="8" a="1"/>
  <c r="Y65" i="8" s="1"/>
  <c r="BK18" i="8" s="1"/>
  <c r="AV51" i="8" a="1"/>
  <c r="AV51" i="8" s="1"/>
  <c r="BY46" i="8" s="1" a="1"/>
  <c r="BY46" i="8" s="1"/>
  <c r="AT51" i="8" a="1"/>
  <c r="AT51" i="8" s="1"/>
  <c r="BY43" i="8" s="1" a="1"/>
  <c r="BY43" i="8" s="1"/>
  <c r="AR51" i="8" a="1"/>
  <c r="AR51" i="8" s="1"/>
  <c r="AP51" i="8" a="1"/>
  <c r="AP51" i="8" s="1"/>
  <c r="AN51" i="8" a="1"/>
  <c r="AN51" i="8" s="1"/>
  <c r="BY47" i="8" a="1"/>
  <c r="BY47" i="8" s="1"/>
  <c r="BY44" i="8" a="1"/>
  <c r="BY44" i="8" s="1"/>
  <c r="BI39" i="8"/>
  <c r="BI40" i="8" s="1"/>
  <c r="BI41" i="8" s="1"/>
  <c r="BI42" i="8" s="1"/>
  <c r="BI38" i="8"/>
  <c r="BY33" i="8" a="1"/>
  <c r="BY33" i="8" s="1"/>
  <c r="BI28" i="8" a="1"/>
  <c r="BI28" i="8" s="1"/>
  <c r="BH28" i="8" a="1"/>
  <c r="BH28" i="8" s="1"/>
  <c r="BL18" i="8" a="1"/>
  <c r="BL18" i="8" s="1"/>
  <c r="BR17" i="8" a="1"/>
  <c r="BR17" i="8" s="1"/>
  <c r="AE15" i="8"/>
  <c r="BK10" i="8" a="1"/>
  <c r="BK10" i="8" s="1"/>
  <c r="BR10" i="8" s="1" a="1"/>
  <c r="BR10" i="8" s="1"/>
  <c r="BI10" i="8" a="1"/>
  <c r="BI10" i="8" s="1"/>
  <c r="BH45" i="7" a="1"/>
  <c r="BH45" i="7" s="1"/>
  <c r="AR51" i="7" a="1"/>
  <c r="AR51" i="7" s="1"/>
  <c r="CU61" i="10" l="1" a="1"/>
  <c r="CU61" i="10" s="1"/>
  <c r="BL63" i="9" a="1"/>
  <c r="BJ63" i="9" a="1"/>
  <c r="BJ63" i="9" s="1"/>
  <c r="CU55" i="9" s="1" a="1"/>
  <c r="CU55" i="9" s="1"/>
  <c r="BF63" i="9" a="1"/>
  <c r="BF63" i="9" s="1"/>
  <c r="BH63" i="9" a="1"/>
  <c r="BH63" i="9" s="1"/>
  <c r="BT49" i="9" s="1" a="1"/>
  <c r="BT49" i="9" s="1"/>
  <c r="BD63" i="9" a="1"/>
  <c r="BD63" i="9" s="1"/>
  <c r="CF57" i="9" a="1"/>
  <c r="CF57" i="9" s="1"/>
  <c r="BD86" i="9"/>
  <c r="BD70" i="9" s="1" a="1"/>
  <c r="BD70" i="9" s="1"/>
  <c r="CU22" i="9" s="1" a="1"/>
  <c r="CU22" i="9" s="1"/>
  <c r="BO63" i="9" a="1"/>
  <c r="CI23" i="9"/>
  <c r="BY17" i="8" a="1"/>
  <c r="BY17" i="8" s="1"/>
  <c r="BM18" i="8"/>
  <c r="AX37" i="8" a="1"/>
  <c r="AX37" i="8" s="1"/>
  <c r="BY40" i="8" s="1" a="1"/>
  <c r="BY40" i="8" s="1"/>
  <c r="Y65" i="7" a="1"/>
  <c r="Y65" i="7" s="1"/>
  <c r="BL18" i="7" a="1"/>
  <c r="BL18" i="7" s="1"/>
  <c r="BI10" i="7" a="1"/>
  <c r="BI10" i="7" s="1"/>
  <c r="BY33" i="7" a="1"/>
  <c r="BY33" i="7" s="1"/>
  <c r="CU56" i="9" l="1" a="1"/>
  <c r="CU56" i="9" s="1"/>
  <c r="CU52" i="9" a="1"/>
  <c r="CU52" i="9" s="1"/>
  <c r="CD57" i="9" a="1"/>
  <c r="CD57" i="9" s="1"/>
  <c r="BL63" i="9"/>
  <c r="CU58" i="9" s="1" a="1"/>
  <c r="CU58" i="9" s="1"/>
  <c r="CU59" i="9" a="1"/>
  <c r="CU59" i="9" s="1"/>
  <c r="BO63" i="9"/>
  <c r="BU56" i="9" a="1"/>
  <c r="BU56" i="9" s="1"/>
  <c r="CU49" i="9" a="1"/>
  <c r="CU49" i="9" s="1"/>
  <c r="BY37" i="8" a="1"/>
  <c r="BY37" i="8" s="1"/>
  <c r="AN74" i="7" a="1"/>
  <c r="AN65" i="7" a="1"/>
  <c r="AN65" i="7" s="1"/>
  <c r="BK18" i="7"/>
  <c r="AV51" i="7" a="1"/>
  <c r="AV51" i="7" s="1"/>
  <c r="BY46" i="7" s="1" a="1"/>
  <c r="BY46" i="7" s="1"/>
  <c r="AT51" i="7" a="1"/>
  <c r="AT51" i="7" s="1"/>
  <c r="BY43" i="7" s="1" a="1"/>
  <c r="BY43" i="7" s="1"/>
  <c r="AP51" i="7" a="1"/>
  <c r="AP51" i="7" s="1"/>
  <c r="AN51" i="7" a="1"/>
  <c r="AN51" i="7" s="1"/>
  <c r="BI38" i="7"/>
  <c r="BI28" i="7" a="1"/>
  <c r="BI28" i="7" s="1"/>
  <c r="BH28" i="7" a="1"/>
  <c r="BH28" i="7" s="1"/>
  <c r="BR17" i="7" a="1"/>
  <c r="BR17" i="7" s="1"/>
  <c r="AE15" i="7"/>
  <c r="BK10" i="7" a="1"/>
  <c r="BK10" i="7" s="1"/>
  <c r="BR10" i="7" s="1" a="1"/>
  <c r="BR10" i="7" s="1"/>
  <c r="CU61" i="9" l="1" a="1"/>
  <c r="CU61" i="9" s="1"/>
  <c r="CU63" i="9" a="1"/>
  <c r="CU63" i="9" s="1"/>
  <c r="BI39" i="7"/>
  <c r="BI40" i="7" s="1"/>
  <c r="BI41" i="7" s="1"/>
  <c r="BI42" i="7" s="1"/>
  <c r="AN74" i="7"/>
  <c r="BY44" i="7" a="1"/>
  <c r="BY44" i="7" s="1"/>
  <c r="BJ45" i="7" a="1"/>
  <c r="BJ45" i="7" s="1"/>
  <c r="BY47" i="7" a="1"/>
  <c r="BY47" i="7" s="1"/>
  <c r="BM18" i="7"/>
  <c r="AN58" i="7" l="1" a="1"/>
  <c r="AN58" i="7" s="1"/>
  <c r="BY17" i="7" s="1" a="1"/>
  <c r="BY17" i="7" s="1"/>
  <c r="AX37" i="7" a="1"/>
  <c r="AX37" i="7" s="1"/>
  <c r="BY40" i="7" s="1" a="1"/>
  <c r="BY40" i="7" s="1"/>
  <c r="BY37" i="7" l="1" a="1"/>
  <c r="BY3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tc={194EAABD-6FF1-FC49-8EE0-99C4C3AA4B19}</author>
    <author>tc={E2B1AE69-0402-C54C-9E68-5F257E15B6EA}</author>
  </authors>
  <commentList>
    <comment ref="CU44" authorId="0" shapeId="0" xr:uid="{194EAABD-6FF1-FC49-8EE0-99C4C3AA4B19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2B1AE69-0402-C54C-9E68-5F257E15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tc={0B98C7FF-80AF-AE4B-9F53-5FB450DFDE52}</author>
    <author>tc={E46C87C7-6E75-B443-B1E3-78D11646C01B}</author>
  </authors>
  <commentList>
    <comment ref="CU44" authorId="0" shapeId="0" xr:uid="{0B98C7FF-80AF-AE4B-9F53-5FB450DFDE5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46C87C7-6E75-B443-B1E3-78D11646C01B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<sst xmlns="http://schemas.openxmlformats.org/spreadsheetml/2006/main" count="1699" uniqueCount="231">
  <si>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</si>
  <si>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</si>
  <si>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</si>
  <si>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</si>
  <si>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</si>
  <si>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</si>
  <si>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</si>
  <si>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</si>
  <si>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</si>
  <si>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</si>
  <si>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</si>
  <si>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</si>
  <si>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</si>
  <si>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</si>
  <si>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</si>
  <si>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</si>
  <si>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</si>
  <si>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</si>
  <si>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</si>
  <si>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</si>
  <si>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</si>
  <si>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</si>
  <si>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</si>
  <si>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</si>
  <si>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</si>
  <si>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</si>
  <si>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</si>
  <si>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</si>
  <si>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</si>
  <si>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</si>
  <si>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</si>
  <si>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</si>
  <si>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</si>
  <si>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</si>
  <si>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</si>
  <si>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</si>
  <si>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</si>
  <si>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</si>
  <si>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</si>
  <si>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</si>
  <si>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</si>
  <si>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</si>
  <si>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</si>
  <si>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</si>
  <si>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</si>
  <si>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</si>
  <si>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</si>
  <si>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</si>
  <si>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</si>
  <si>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</si>
  <si>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</si>
  <si>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</si>
  <si>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</si>
  <si>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</si>
  <si>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</si>
  <si>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</si>
  <si>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</si>
  <si>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</si>
  <si>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</si>
  <si>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</si>
  <si>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r>
      <rPr>
        <b/>
        <sz val="12"/>
        <color theme="1"/>
        <rFont val="Aptos Narrow"/>
        <scheme val="minor"/>
      </rPr>
      <t>Q_agg</t>
    </r>
    <r>
      <rPr>
        <sz val="12"/>
        <color theme="1"/>
        <rFont val="Aptos Narrow"/>
        <family val="2"/>
        <scheme val="minor"/>
      </rPr>
      <t>=Q*Iff'</t>
    </r>
  </si>
  <si>
    <t>Q_agg-uX'-Y-curtail = 0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</si>
  <si>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</si>
  <si>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</si>
  <si>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</si>
  <si>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</si>
  <si>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</si>
  <si>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</si>
  <si>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</si>
  <si>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</si>
  <si>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</si>
  <si>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</si>
  <si>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</si>
  <si>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</si>
  <si>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</si>
  <si>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</si>
  <si>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</si>
  <si>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X'-dQ' = 0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</si>
  <si>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</si>
  <si>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</si>
  <si>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</si>
  <si>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</si>
  <si>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</si>
  <si>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</si>
  <si>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</si>
  <si>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</si>
  <si>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</si>
  <si>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</si>
  <si>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</si>
  <si>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</si>
  <si>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</si>
  <si>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</si>
  <si>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</si>
  <si>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</si>
  <si>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</si>
  <si>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</si>
  <si>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</si>
  <si>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EE export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</si>
  <si>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</si>
  <si>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</si>
  <si>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</si>
  <si>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</si>
  <si>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</si>
  <si>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</si>
  <si>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</si>
  <si>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</si>
  <si>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</si>
  <si>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</si>
  <si>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</si>
  <si>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</si>
  <si>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</si>
  <si>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</si>
  <si>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</si>
  <si>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Export constraint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</si>
  <si>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</si>
  <si>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</si>
  <si>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</si>
  <si>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</si>
  <si>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</si>
  <si>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</si>
  <si>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</si>
  <si>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</si>
  <si>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</si>
  <si>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</si>
  <si>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</si>
  <si>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</si>
  <si>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</si>
  <si>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</si>
  <si>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</si>
  <si>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</si>
  <si>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</si>
  <si>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</si>
  <si>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</si>
  <si>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</si>
  <si>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</si>
  <si>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</si>
  <si>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</si>
  <si>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</si>
  <si>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</si>
  <si>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</si>
  <si>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</si>
  <si>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</si>
  <si>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</si>
  <si>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</si>
  <si>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</si>
  <si>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</si>
  <si>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</si>
  <si>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</si>
  <si>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</si>
  <si>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</si>
  <si>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</si>
  <si>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</si>
  <si>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</si>
  <si>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</si>
  <si>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</si>
  <si>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</si>
  <si>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</si>
  <si>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</si>
  <si>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</si>
  <si>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</si>
  <si>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I_nf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</si>
  <si>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</si>
  <si>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</si>
  <si>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</si>
  <si>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</si>
  <si>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</si>
  <si>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</si>
  <si>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</si>
  <si>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</si>
  <si>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</si>
  <si>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</si>
  <si>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</si>
  <si>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</si>
  <si>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</si>
  <si>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</si>
  <si>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</si>
  <si>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</si>
  <si>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</si>
  <si>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</si>
  <si>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</si>
  <si>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</si>
  <si>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</si>
  <si>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</si>
  <si>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</si>
  <si>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</si>
  <si>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</si>
  <si>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</si>
  <si>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</si>
  <si>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</si>
  <si>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</si>
  <si>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</si>
  <si>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</si>
  <si>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</si>
  <si>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</si>
  <si>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</si>
  <si>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</si>
  <si>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</si>
  <si>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</si>
  <si>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</si>
  <si>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</si>
  <si>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</si>
  <si>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</si>
  <si>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</si>
  <si>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</si>
  <si>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</si>
  <si>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</si>
  <si>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</si>
  <si>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</si>
  <si>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</si>
  <si>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</si>
  <si>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</si>
  <si>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</si>
  <si>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</si>
  <si>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</si>
  <si>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</si>
  <si>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</si>
  <si>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</si>
  <si>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</si>
  <si>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</si>
  <si>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</si>
  <si>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</si>
  <si>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</si>
  <si>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</si>
  <si>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</si>
  <si>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</si>
  <si>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</si>
  <si>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</si>
  <si>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</si>
  <si>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</si>
  <si>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variab</t>
  </si>
  <si>
    <t>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</si>
</sst>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0"/>
      <color rgb="FF000000"/>
      <name val="Tahoma"/>
      <family val="2"/>
    </font>
    <font>
      <sz val="12"/>
      <color theme="6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1" fillId="0" borderId="0" xfId="0" applyFont="1"/>
    <xf numFmtId="164" fontId="13" fillId="0" borderId="0" xfId="0" applyNumberFormat="1" applyFont="1"/>
    <xf numFmtId="164" fontId="13" fillId="3" borderId="0" xfId="0" applyNumberFormat="1" applyFont="1" applyFill="1"/>
    <xf numFmtId="0" fontId="5" fillId="15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194EAABD-6FF1-FC49-8EE0-99C4C3AA4B19}">
    <text>Su pyesm è ore x tech perchè non c’è un filtro per le 3 tech interessate</text>
  </threadedComment>
  <threadedComment ref="BP47" dT="2024-07-02T08:11:50.89" personId="{78B3468B-D9B6-EA45-B5B8-0247D1E1A105}" id="{E2B1AE69-0402-C54C-9E68-5F257E15B6EA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0B98C7FF-80AF-AE4B-9F53-5FB450DFDE52}">
    <text>Su pyesm è ore x tech perchè non c’è un filtro per le 3 tech interessate</text>
  </threadedComment>
  <threadedComment ref="BP47" dT="2024-07-02T08:11:50.89" personId="{78B3468B-D9B6-EA45-B5B8-0247D1E1A105}" id="{E46C87C7-6E75-B443-B1E3-78D11646C01B}">
    <text>Usato come limite per SOC min/max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82C-9E6C-774B-8352-3A145263AE98}">
  <dimension ref="A1:CR77"/>
  <sheetViews>
    <sheetView zoomScale="75" zoomScaleNormal="90" workbookViewId="0">
      <pane xSplit="8" ySplit="8" topLeftCell="BR69" activePane="bottomRight" state="frozen"/>
      <selection pane="topRight" activeCell="I1" sqref="I1"/>
      <selection pane="bottomLeft" activeCell="A9" sqref="A9"/>
      <selection pane="bottomRight" sqref="A1:CF82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10.000026700000001</v>
      </c>
      <c r="BL10" s="21">
        <v>7.9999400000000005</v>
      </c>
      <c r="BM10" s="21">
        <v>9.9999932970000014</v>
      </c>
      <c r="BN10" s="21">
        <v>10.6000233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3.0000000705854291E-8</v>
      </c>
      <c r="BS10" s="21">
        <v>0</v>
      </c>
      <c r="BT10" s="21">
        <v>-3.2999698973412706E-8</v>
      </c>
      <c r="BU10" s="21">
        <v>-3.2999999177718564E-8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0.99989020000000006</v>
      </c>
      <c r="BP11" s="24">
        <v>2.0007999999999999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-4.4999999948558411E-8</v>
      </c>
      <c r="BW11" s="24">
        <v>0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2.7329392000000001</v>
      </c>
      <c r="BP15" s="27">
        <v>4.3342222000000001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8.8888888694071966E-8</v>
      </c>
      <c r="BW15" s="24">
        <v>-2.2222222284540294E-8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16.568354110000001</v>
      </c>
      <c r="BL18" s="38" cm="1">
        <f t="array" ref="BL18">MMULT(AN34:AX34,TRANSPOSE(AN72:AX72))+BH17*BH19</f>
        <v>7816.8293300000005</v>
      </c>
      <c r="BM18" s="39">
        <f>BK18+BL18</f>
        <v>7833.3976841100002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0.33336659999999974</v>
      </c>
      <c r="BZ18" s="16">
        <v>1.7667533000000004</v>
      </c>
      <c r="CA18" s="16">
        <v>0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6.0911548</v>
      </c>
      <c r="CD20" s="16">
        <v>6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9996.2670608000008</v>
      </c>
      <c r="CD26" s="16">
        <v>9994.6657778000008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0.26669999999999999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-0.6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-6.6700002999999994E-2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0.23333000000000001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-0.10975500000000001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0.8</v>
      </c>
      <c r="BP33" s="16"/>
      <c r="BX33" s="46" t="s">
        <v>150</v>
      </c>
      <c r="BY33" s="16" cm="1">
        <f t="array" ref="BY33:CD34">TRANSPOSE(MMULT(Y44:AL49,BA17:BB30))</f>
        <v>0.56669999999999998</v>
      </c>
      <c r="BZ33" s="16">
        <v>0</v>
      </c>
      <c r="CA33" s="16">
        <v>0.23329999699999998</v>
      </c>
      <c r="CB33" s="16">
        <v>0.83333000000000002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0.99989020000000006</v>
      </c>
      <c r="CD34" s="16">
        <v>2.0007999999999999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0.23330000000000001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0.66670000000000007</v>
      </c>
      <c r="BZ37" s="16">
        <v>6.6700000000000093E-2</v>
      </c>
      <c r="CA37" s="16">
        <v>-2.9999999151542056E-9</v>
      </c>
      <c r="CB37" s="16">
        <v>0.23332999700000001</v>
      </c>
      <c r="CC37" s="16">
        <v>0.56666999700000009</v>
      </c>
      <c r="CD37" s="16">
        <v>0.79999999700000002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0.83329999999999993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0.15719499999999986</v>
      </c>
      <c r="CD38" s="16">
        <v>0.99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0.90000000299999994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0.66667000300000001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0.1333</v>
      </c>
      <c r="BZ40" s="16">
        <v>0.73329999999999995</v>
      </c>
      <c r="CA40" s="16">
        <v>0.80000000299999996</v>
      </c>
      <c r="CB40" s="16">
        <v>0.56667000300000003</v>
      </c>
      <c r="CC40" s="16">
        <v>0.23333000299999992</v>
      </c>
      <c r="CD40" s="16">
        <v>2.9999999429097812E-9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0.33333000299999993</v>
      </c>
      <c r="AY41" s="53">
        <v>0.83280500000000013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0.83280500000000013</v>
      </c>
      <c r="CD41" s="16">
        <v>0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0.10000000299999995</v>
      </c>
      <c r="AY42" s="53">
        <v>0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H43" s="61" t="s">
        <v>154</v>
      </c>
      <c r="BI43" s="31"/>
      <c r="BJ43" s="31"/>
      <c r="BK43" s="31"/>
      <c r="BS43" s="16"/>
      <c r="BT43" s="16"/>
      <c r="BU43" s="16"/>
      <c r="BV43" s="16"/>
      <c r="BW43" s="16"/>
      <c r="BY43" s="16" cm="1">
        <f t="array" ref="BY43:CD43">TRANSPOSE(AT51:AT56-AB44:AB49)</f>
        <v>0.33329999999999999</v>
      </c>
      <c r="BZ43" s="16">
        <v>1.2</v>
      </c>
      <c r="CA43" s="16">
        <v>0.66670000299999999</v>
      </c>
      <c r="CB43" s="16">
        <v>0.36666999999999994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9.4333267000000003</v>
      </c>
      <c r="L44" s="28">
        <v>0</v>
      </c>
      <c r="M44" s="28">
        <v>0.26669999999999999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9.4333267000000003</v>
      </c>
      <c r="AA44" s="28">
        <v>0</v>
      </c>
      <c r="AB44" s="28">
        <v>0.26669999999999999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H44" s="33" t="s">
        <v>153</v>
      </c>
      <c r="BJ44" t="s">
        <v>155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0.90975500000000009</v>
      </c>
      <c r="CD44" s="16">
        <v>0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7.9999399999999996</v>
      </c>
      <c r="L45" s="28">
        <v>0</v>
      </c>
      <c r="M45" s="28">
        <v>-0.6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7.9999399999999996</v>
      </c>
      <c r="AA45" s="28">
        <v>0</v>
      </c>
      <c r="AB45" s="28">
        <v>-0.6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H45" s="33" cm="1">
        <f t="array" ref="BH45:BI50">_xlfn.ANCHORARRAY(AR51)*BH37:BI42</f>
        <v>0.5</v>
      </c>
      <c r="BI45">
        <v>0.5</v>
      </c>
      <c r="BJ45" cm="1">
        <f t="array" ref="BJ45:BK50">-MMULT(BA37:BF42,BH28:BI33)</f>
        <v>-0.26669999999999999</v>
      </c>
      <c r="BK45">
        <v>-0.40500000000000003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9.7666933</v>
      </c>
      <c r="L46" s="28">
        <v>0</v>
      </c>
      <c r="M46" s="28">
        <v>-6.6700002999999994E-2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9.7666933</v>
      </c>
      <c r="AA46" s="28">
        <v>0</v>
      </c>
      <c r="AB46" s="28">
        <v>-6.6700002999999994E-2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H46" s="33">
        <v>0.5</v>
      </c>
      <c r="BI46">
        <v>0.45</v>
      </c>
      <c r="BJ46">
        <v>0.33329999999999999</v>
      </c>
      <c r="BK46">
        <v>0.39500000000000002</v>
      </c>
      <c r="BP46" s="16"/>
      <c r="BX46" s="16"/>
      <c r="BY46" s="16" cm="1">
        <f t="array" ref="BY46:CD46">TRANSPOSE(-AV51:AV56+AB44:AB49)</f>
        <v>0.86670000000000003</v>
      </c>
      <c r="BZ46" s="16">
        <v>0</v>
      </c>
      <c r="CA46" s="16">
        <v>0.53329999699999997</v>
      </c>
      <c r="CB46" s="16">
        <v>0.83333000000000002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0.23333000000000001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0.23333000000000001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H47" s="33">
        <v>0.5</v>
      </c>
      <c r="BI47">
        <v>0.40500000000000003</v>
      </c>
      <c r="BJ47">
        <v>0.40000000299999999</v>
      </c>
      <c r="BK47">
        <v>-0.40500000000000003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0.690245</v>
      </c>
      <c r="CD47" s="16">
        <v>1.6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1.1096452000000001</v>
      </c>
      <c r="Q48" s="28">
        <v>-0.10975500000000001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2.7329392000000001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1.1096452000000001</v>
      </c>
      <c r="AF48" s="28">
        <v>-0.10975500000000001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2.7329392000000001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H48" s="33">
        <v>0.5</v>
      </c>
      <c r="BI48">
        <v>0.36450000000000005</v>
      </c>
      <c r="BJ48">
        <v>0.16667000299999998</v>
      </c>
      <c r="BK48">
        <v>0.39500000000000002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1.2008000000000001</v>
      </c>
      <c r="Q49" s="28">
        <v>0.8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4.3342222000000001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1.2008000000000001</v>
      </c>
      <c r="AF49" s="28">
        <v>0.8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4.3342222000000001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H49" s="33">
        <v>0.5</v>
      </c>
      <c r="BI49">
        <v>0.32805000000000006</v>
      </c>
      <c r="BJ49">
        <v>-0.16666999700000004</v>
      </c>
      <c r="BK49">
        <v>0.50475500000000006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H50" s="33">
        <v>0.5</v>
      </c>
      <c r="BI50">
        <v>0.29524500000000009</v>
      </c>
      <c r="BJ50">
        <v>-0.39999999700000005</v>
      </c>
      <c r="BK50">
        <v>-0.29524499999999998</v>
      </c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0.9433326700000001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9.4333267000000003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0.26669999999999999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0.79999399999999998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7.9999399999999996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-0.6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0.97666933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9.7666933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-6.6700002999999994E-2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0.23333000000000001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0.81988176000000001</v>
      </c>
      <c r="AN69" s="33">
        <v>0.9</v>
      </c>
      <c r="AO69">
        <v>9.7666933</v>
      </c>
      <c r="AP69">
        <v>0</v>
      </c>
      <c r="AQ69">
        <v>1.1096452000000001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2.7329392000000001</v>
      </c>
      <c r="AX69">
        <v>0.33334000000000003</v>
      </c>
      <c r="AY69" s="34">
        <v>-0.10975500000000001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1.3002666599999999</v>
      </c>
      <c r="AN70" s="35">
        <v>0.6</v>
      </c>
      <c r="AO70" s="8">
        <v>9.7666933</v>
      </c>
      <c r="AP70" s="8">
        <v>0</v>
      </c>
      <c r="AQ70" s="8">
        <v>1.2008000000000001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4.3342222000000001</v>
      </c>
      <c r="AX70" s="8">
        <v>0.23333000000000001</v>
      </c>
      <c r="AY70" s="36">
        <v>0.8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B4E-0857-574A-8C96-1ACDB3A759C4}">
  <dimension ref="A1:CR77"/>
  <sheetViews>
    <sheetView zoomScale="110" zoomScaleNormal="90" workbookViewId="0">
      <pane xSplit="8" ySplit="8" topLeftCell="BC29" activePane="bottomRight" state="frozen"/>
      <selection pane="topRight" activeCell="I1" sqref="I1"/>
      <selection pane="bottomLeft" activeCell="A9" sqref="A9"/>
      <selection pane="bottomRight" activeCell="E40" sqref="E40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</v>
      </c>
      <c r="BL10" s="21">
        <v>8</v>
      </c>
      <c r="BM10" s="21">
        <v>10</v>
      </c>
      <c r="BN10" s="21">
        <v>10.5996933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6.7000000001371518E-6</v>
      </c>
      <c r="BS10" s="21">
        <v>3.3300000000124896E-5</v>
      </c>
      <c r="BT10" s="21">
        <v>0</v>
      </c>
      <c r="BU10" s="21">
        <v>-3.2999999999994145E-4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1</v>
      </c>
      <c r="BP11" s="24">
        <v>1.9990000000000001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-7.2300000000002917E-4</v>
      </c>
      <c r="BW11" s="24">
        <v>-9.6699999999994013E-4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1.8069999999999999</v>
      </c>
      <c r="BP15" s="27">
        <v>5.2590000000000003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-7.7777777777798818E-4</v>
      </c>
      <c r="BW15" s="24">
        <v>1.2222222222222356E-3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16.568009690000004</v>
      </c>
      <c r="BL18" s="38" cm="1">
        <f t="array" ref="BL18">MMULT(AN34:AX34,TRANSPOSE(AN72:AX72))+BH17*BH19</f>
        <v>7816.8293300000005</v>
      </c>
      <c r="BM18" s="39">
        <f>BK18+BL18</f>
        <v>7833.3973396900001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-3.0669999999943798E-4</v>
      </c>
      <c r="BZ18" s="16">
        <v>2.0336933000000004</v>
      </c>
      <c r="CA18" s="16">
        <v>6.6693300000000733E-2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6.9238</v>
      </c>
      <c r="CD20" s="16">
        <v>5.1688000000000001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9997.1929999999993</v>
      </c>
      <c r="CD26" s="16">
        <v>9993.741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-6.7000000000000004E-2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-0.33300000000000002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0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0.23300000000000001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0.72299999999999998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-3.3000000000000002E-2</v>
      </c>
      <c r="BP33" s="16"/>
      <c r="BX33" s="46" t="s">
        <v>150</v>
      </c>
      <c r="BY33" s="16" cm="1">
        <f t="array" ref="BY33:CD34">TRANSPOSE(MMULT(Y44:AL49,BA17:BB30))</f>
        <v>0.23299999999999998</v>
      </c>
      <c r="BZ33" s="16">
        <v>0.26699999999999996</v>
      </c>
      <c r="CA33" s="16">
        <v>0.3</v>
      </c>
      <c r="CB33" s="16">
        <v>0.83299999999999996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1</v>
      </c>
      <c r="CD34" s="16">
        <v>1.9990000000000001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0.56699999999999995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0.33300000000000007</v>
      </c>
      <c r="BZ37" s="16">
        <v>0</v>
      </c>
      <c r="CA37" s="16">
        <v>0</v>
      </c>
      <c r="CB37" s="16">
        <v>0.23299999999999998</v>
      </c>
      <c r="CC37" s="16">
        <v>0.56634000000000007</v>
      </c>
      <c r="CD37" s="16">
        <v>0.7996700000000001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0.9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0.98994999999999989</v>
      </c>
      <c r="CD38" s="16">
        <v>0.98975499999999983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0.66700000000000004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0.46699999999999997</v>
      </c>
      <c r="BZ40" s="16">
        <v>0.8</v>
      </c>
      <c r="CA40" s="16">
        <v>0.8</v>
      </c>
      <c r="CB40" s="16">
        <v>0.56700000000000006</v>
      </c>
      <c r="CC40" s="16">
        <v>0.23365999999999995</v>
      </c>
      <c r="CD40" s="16">
        <v>3.2999999999996921E-4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0.33365999999999996</v>
      </c>
      <c r="AY41" s="53">
        <v>5.0000000000105516E-5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5.0000000000105516E-5</v>
      </c>
      <c r="CD41" s="16">
        <v>2.4500000000016176E-4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0.10032999999999997</v>
      </c>
      <c r="AY42" s="53">
        <v>2.4500000000016176E-4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S43" s="16"/>
      <c r="BT43" s="16"/>
      <c r="BU43" s="16"/>
      <c r="BV43" s="16"/>
      <c r="BW43" s="16"/>
      <c r="BY43" s="16" cm="1">
        <f t="array" ref="BY43:CD43">TRANSPOSE(AT51:AT56-AB44:AB49)</f>
        <v>0.66700000000000004</v>
      </c>
      <c r="BZ43" s="16">
        <v>0.93300000000000005</v>
      </c>
      <c r="CA43" s="16">
        <v>0.6</v>
      </c>
      <c r="CB43" s="16">
        <v>0.36699999999999999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9.7669999999999995</v>
      </c>
      <c r="L44" s="28">
        <v>0</v>
      </c>
      <c r="M44" s="28">
        <v>-6.7000000000000004E-2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9.7669999999999995</v>
      </c>
      <c r="AA44" s="28">
        <v>0</v>
      </c>
      <c r="AB44" s="28">
        <v>-6.7000000000000004E-2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7.7000000000000068E-2</v>
      </c>
      <c r="CD44" s="16">
        <v>0.83300000000000007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7.7329999999999997</v>
      </c>
      <c r="L45" s="28">
        <v>0</v>
      </c>
      <c r="M45" s="28">
        <v>-0.33300000000000002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7.7329999999999997</v>
      </c>
      <c r="AA45" s="28">
        <v>0</v>
      </c>
      <c r="AB45" s="28">
        <v>-0.33300000000000002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9.6999999999999993</v>
      </c>
      <c r="L46" s="28">
        <v>0</v>
      </c>
      <c r="M46" s="28">
        <v>0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9.6999999999999993</v>
      </c>
      <c r="AA46" s="28">
        <v>0</v>
      </c>
      <c r="AB46" s="28">
        <v>0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P46" s="16"/>
      <c r="BX46" s="16"/>
      <c r="BY46" s="16" cm="1">
        <f t="array" ref="BY46:CD46">TRANSPOSE(-AV51:AV56+AB44:AB49)</f>
        <v>0.53299999999999992</v>
      </c>
      <c r="BZ46" s="16">
        <v>0.26699999999999996</v>
      </c>
      <c r="CA46" s="16">
        <v>0.6</v>
      </c>
      <c r="CB46" s="16">
        <v>0.83299999999999996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0.23300000000000001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0.23300000000000001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1.5230000000000001</v>
      </c>
      <c r="CD47" s="16">
        <v>0.76700000000000002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0.27700000000000002</v>
      </c>
      <c r="Q48" s="28">
        <v>0.72299999999999998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1.8069999999999999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0.27700000000000002</v>
      </c>
      <c r="AF48" s="28">
        <v>0.72299999999999998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1.8069999999999999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2.032</v>
      </c>
      <c r="Q49" s="28">
        <v>-3.3000000000000002E-2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5.2590000000000003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2.032</v>
      </c>
      <c r="AF49" s="28">
        <v>-3.3000000000000002E-2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5.2590000000000003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0.97670000000000001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9.7669999999999995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-6.7000000000000004E-2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0.77329999999999999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7.7329999999999997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-0.33300000000000002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9.6999999999999993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0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0.23300000000000001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0.54209999999999992</v>
      </c>
      <c r="AN69" s="33">
        <v>0.9</v>
      </c>
      <c r="AO69">
        <v>9.7666933</v>
      </c>
      <c r="AP69">
        <v>0</v>
      </c>
      <c r="AQ69">
        <v>0.27700000000000002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1.8069999999999999</v>
      </c>
      <c r="AX69">
        <v>0.33334000000000003</v>
      </c>
      <c r="AY69" s="34">
        <v>0.72299999999999998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1.5777000000000001</v>
      </c>
      <c r="AN70" s="35">
        <v>0.6</v>
      </c>
      <c r="AO70" s="8">
        <v>9.7666933</v>
      </c>
      <c r="AP70" s="8">
        <v>0</v>
      </c>
      <c r="AQ70" s="8">
        <v>2.032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5.2590000000000003</v>
      </c>
      <c r="AX70" s="8">
        <v>0.23333000000000001</v>
      </c>
      <c r="AY70" s="36">
        <v>-3.3000000000000002E-2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24C-6AE6-DC4E-B439-2C8399192829}">
  <dimension ref="A1:DB89"/>
  <sheetViews>
    <sheetView topLeftCell="F7" workbookViewId="0">
      <pane xSplit="3" ySplit="2" topLeftCell="AQ46" activePane="bottomRight" state="frozen"/>
      <selection activeCell="F7" sqref="F7"/>
      <selection pane="topRight" activeCell="I7" sqref="I7"/>
      <selection pane="bottomLeft" activeCell="F9" sqref="F9"/>
      <selection pane="bottomRight" activeCell="CD36" sqref="CD36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10.2000133</v>
      </c>
      <c r="CH10" s="21">
        <v>8</v>
      </c>
      <c r="CI10" s="21">
        <v>10.2000133</v>
      </c>
      <c r="CJ10" s="21">
        <v>10.600009965999998</v>
      </c>
      <c r="CK10" s="21">
        <v>11.00001997</v>
      </c>
      <c r="CL10" s="22">
        <v>10.600009965999998</v>
      </c>
      <c r="CM10" s="16"/>
      <c r="CN10" s="20" cm="1">
        <f t="array" ref="CN10:CS20">_xlfn.ANCHORARRAY(CG10)-MMULT(AG10:BB20,TRANSPOSE(AG56:BB61))-BW10:CB20*_xlfn.ANCHORARRAY(CE10)-CU10:CZ20</f>
        <v>-2.9999998929497451E-8</v>
      </c>
      <c r="CO10" s="21">
        <v>0</v>
      </c>
      <c r="CP10" s="21">
        <v>-2.9999998929497451E-8</v>
      </c>
      <c r="CQ10" s="21">
        <v>-3.366660195069926E-8</v>
      </c>
      <c r="CR10" s="21">
        <v>-3.0666999606410172E-8</v>
      </c>
      <c r="CS10" s="22">
        <v>-3.366660195069926E-8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0.20001332999999999</v>
      </c>
      <c r="CH16" s="16">
        <v>0</v>
      </c>
      <c r="CI16" s="16">
        <v>0.20001332999999999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0.20001332999999999</v>
      </c>
      <c r="CV16" s="28">
        <v>0</v>
      </c>
      <c r="CW16" s="28">
        <v>0.20001332999999999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3.4000267000000002</v>
      </c>
      <c r="CJ17" s="16">
        <v>18.5</v>
      </c>
      <c r="CK17" s="16">
        <v>18.5</v>
      </c>
      <c r="CL17" s="24">
        <v>0</v>
      </c>
      <c r="CM17" s="16"/>
      <c r="CN17" s="23">
        <v>0</v>
      </c>
      <c r="CO17" s="16">
        <v>0</v>
      </c>
      <c r="CP17" s="16">
        <v>1.0000000028043132E-7</v>
      </c>
      <c r="CQ17" s="16">
        <v>0</v>
      </c>
      <c r="CR17" s="16">
        <v>0</v>
      </c>
      <c r="CS17" s="24">
        <v>0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1.5466631</v>
      </c>
      <c r="CJ20" s="26">
        <v>0</v>
      </c>
      <c r="CK20" s="26">
        <v>0</v>
      </c>
      <c r="CL20" s="27">
        <v>1.2</v>
      </c>
      <c r="CM20" s="16"/>
      <c r="CN20" s="25">
        <v>0</v>
      </c>
      <c r="CO20" s="26">
        <v>0</v>
      </c>
      <c r="CP20" s="26">
        <v>-2.0000000100495186E-8</v>
      </c>
      <c r="CQ20" s="26">
        <v>0</v>
      </c>
      <c r="CR20" s="26">
        <v>0</v>
      </c>
      <c r="CS20" s="27">
        <v>0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25.152350319999996</v>
      </c>
      <c r="CH23" s="38" cm="1">
        <f t="array" ref="CH23">MMULT(BD46:BU46,TRANSPOSE(BD84:BU84))+CD22*CD24</f>
        <v>7931.0113700000002</v>
      </c>
      <c r="CI23" s="39">
        <f>CG23+CH23</f>
        <v>7956.1637203199998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2.5000132999999991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6.79998667</v>
      </c>
      <c r="CV32">
        <v>0</v>
      </c>
      <c r="CW32">
        <v>6.79998667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496.59997329999999</v>
      </c>
      <c r="CX34">
        <v>481.5</v>
      </c>
      <c r="CY34">
        <v>481.5</v>
      </c>
      <c r="CZ34" s="34">
        <v>500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127.333156</v>
      </c>
      <c r="CX35" s="16">
        <v>40</v>
      </c>
      <c r="CY35" s="16">
        <v>40</v>
      </c>
      <c r="CZ35" s="24">
        <v>150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122.666844</v>
      </c>
      <c r="CX36" s="16">
        <v>200</v>
      </c>
      <c r="CY36" s="16">
        <v>200</v>
      </c>
      <c r="CZ36" s="24">
        <v>140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99997.453336899998</v>
      </c>
      <c r="CX37" s="26">
        <v>99999</v>
      </c>
      <c r="CY37" s="26">
        <v>99999</v>
      </c>
      <c r="CZ37" s="27">
        <v>99997.8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</v>
      </c>
      <c r="CV45" s="16">
        <v>0.6</v>
      </c>
      <c r="CW45" s="16">
        <v>0.3</v>
      </c>
      <c r="CX45" s="16">
        <v>0.69999666599999999</v>
      </c>
      <c r="CY45" s="16">
        <v>1.10000667</v>
      </c>
      <c r="CZ45" s="16">
        <v>0.69999666599999999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9.9999999700000011</v>
      </c>
      <c r="CV47" s="16">
        <v>8</v>
      </c>
      <c r="CW47" s="16">
        <v>9.9999999700000011</v>
      </c>
      <c r="CX47" s="16">
        <v>10.600009965999998</v>
      </c>
      <c r="CY47" s="16">
        <v>11.00001997</v>
      </c>
      <c r="CZ47" s="16">
        <v>10.600009965999998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0.5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</v>
      </c>
      <c r="CV49" s="16">
        <v>0.4</v>
      </c>
      <c r="CW49" s="16">
        <v>0.4</v>
      </c>
      <c r="CX49" s="16">
        <v>0.49999666600000003</v>
      </c>
      <c r="CY49" s="16">
        <v>0.70000333599999998</v>
      </c>
      <c r="CZ49" s="16">
        <v>0.80000000199999999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0.5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0.5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0.40000333399999999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9.9996665999999998E-2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0.4</v>
      </c>
      <c r="CV52" s="16">
        <v>0.4</v>
      </c>
      <c r="CW52" s="16">
        <v>0.4</v>
      </c>
      <c r="CX52" s="16">
        <v>0.30000333400000001</v>
      </c>
      <c r="CY52" s="16">
        <v>9.9996663999999985E-2</v>
      </c>
      <c r="CZ52" s="16">
        <v>-2.0000000267028639E-9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0.19999666399999999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0.20000667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9.9999997999999979E-2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9.9996665999999998E-2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0.6</v>
      </c>
      <c r="CV55" s="16">
        <v>0.6</v>
      </c>
      <c r="CW55" s="16">
        <v>0.6</v>
      </c>
      <c r="CX55" s="16">
        <v>0.50000333399999997</v>
      </c>
      <c r="CY55" s="16">
        <v>0.39999332999999998</v>
      </c>
      <c r="CZ55" s="16">
        <v>0.50000333399999997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9.9000132999999995</v>
      </c>
      <c r="L56" s="28">
        <v>0</v>
      </c>
      <c r="M56" s="28">
        <v>0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0.20001332999999999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9.9000132999999995</v>
      </c>
      <c r="AI56" s="28">
        <v>0</v>
      </c>
      <c r="AJ56" s="28">
        <v>0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0.20001332999999999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50.200013329999997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50.200013329999997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0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9.9000132999999995</v>
      </c>
      <c r="L58" s="28">
        <v>0</v>
      </c>
      <c r="M58" s="28">
        <v>0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0.20001332999999999</v>
      </c>
      <c r="Y58" s="28">
        <v>0</v>
      </c>
      <c r="Z58" s="28">
        <v>3.4000267000000002</v>
      </c>
      <c r="AA58" s="28">
        <v>22.666844000000001</v>
      </c>
      <c r="AB58" s="28">
        <v>77.333156000000002</v>
      </c>
      <c r="AC58" s="28">
        <v>0</v>
      </c>
      <c r="AD58" s="28">
        <v>0</v>
      </c>
      <c r="AE58" s="28">
        <v>1.5466631</v>
      </c>
      <c r="AG58" s="28">
        <v>0.3</v>
      </c>
      <c r="AH58" s="28">
        <v>9.9000132999999995</v>
      </c>
      <c r="AI58" s="28">
        <v>0</v>
      </c>
      <c r="AJ58" s="28">
        <v>0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0.20001332999999999</v>
      </c>
      <c r="AV58" s="28">
        <v>0</v>
      </c>
      <c r="AW58" s="28">
        <v>3.4000267000000002</v>
      </c>
      <c r="AX58" s="28">
        <v>22.666844000000001</v>
      </c>
      <c r="AY58" s="28">
        <v>77.333156000000002</v>
      </c>
      <c r="AZ58" s="28">
        <v>0</v>
      </c>
      <c r="BA58" s="28">
        <v>0</v>
      </c>
      <c r="BB58" s="28">
        <v>1.5466631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46.999999959999997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</v>
      </c>
      <c r="CG58">
        <v>0</v>
      </c>
      <c r="CL58" s="16"/>
      <c r="CT58" s="16"/>
      <c r="CU58" s="16" cm="1">
        <f t="array" ref="CU58:CZ58">TRANSPOSE(-BL63:BL68+AJ56:AJ61)</f>
        <v>0.6</v>
      </c>
      <c r="CV58" s="16">
        <v>0.6</v>
      </c>
      <c r="CW58" s="16">
        <v>0.6</v>
      </c>
      <c r="CX58" s="16">
        <v>0.69999666599999999</v>
      </c>
      <c r="CY58" s="16">
        <v>0.80000666999999992</v>
      </c>
      <c r="CZ58" s="16">
        <v>0.69999666599999999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9.9000132999999995</v>
      </c>
      <c r="L59" s="28">
        <v>0</v>
      </c>
      <c r="M59" s="28">
        <v>9.9996665999999998E-2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0</v>
      </c>
      <c r="Y59" s="28">
        <v>0</v>
      </c>
      <c r="Z59" s="28">
        <v>18.5</v>
      </c>
      <c r="AA59" s="28">
        <v>10</v>
      </c>
      <c r="AB59" s="28">
        <v>0</v>
      </c>
      <c r="AC59" s="28">
        <v>100</v>
      </c>
      <c r="AD59" s="28">
        <v>0</v>
      </c>
      <c r="AE59" s="28">
        <v>0</v>
      </c>
      <c r="AG59" s="28">
        <v>0.6</v>
      </c>
      <c r="AH59" s="28">
        <v>9.9000132999999995</v>
      </c>
      <c r="AI59" s="28">
        <v>0</v>
      </c>
      <c r="AJ59" s="28">
        <v>9.9996665999999998E-2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0</v>
      </c>
      <c r="AV59" s="28">
        <v>0</v>
      </c>
      <c r="AW59" s="28">
        <v>18.5</v>
      </c>
      <c r="AX59" s="28">
        <v>10</v>
      </c>
      <c r="AY59" s="28">
        <v>0</v>
      </c>
      <c r="AZ59" s="28">
        <v>100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28.49999996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9.9000132999999995</v>
      </c>
      <c r="L60" s="28">
        <v>0</v>
      </c>
      <c r="M60" s="28">
        <v>0.20000667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18.5</v>
      </c>
      <c r="AA60" s="28">
        <v>10</v>
      </c>
      <c r="AB60" s="28">
        <v>0</v>
      </c>
      <c r="AC60" s="28">
        <v>100</v>
      </c>
      <c r="AD60" s="28">
        <v>0</v>
      </c>
      <c r="AE60" s="28">
        <v>0</v>
      </c>
      <c r="AG60" s="28">
        <v>0.9</v>
      </c>
      <c r="AH60" s="28">
        <v>9.9000132999999995</v>
      </c>
      <c r="AI60" s="28">
        <v>0</v>
      </c>
      <c r="AJ60" s="28">
        <v>0.20000667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18.5</v>
      </c>
      <c r="AX60" s="28">
        <v>10</v>
      </c>
      <c r="AY60" s="28">
        <v>0</v>
      </c>
      <c r="AZ60" s="28">
        <v>100</v>
      </c>
      <c r="BA60" s="28">
        <v>0</v>
      </c>
      <c r="BB60" s="28">
        <v>0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9.9999999599999967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-9.9996665999999998E-2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9.9000132999999995</v>
      </c>
      <c r="L61" s="28">
        <v>0</v>
      </c>
      <c r="M61" s="28">
        <v>9.9996665999999998E-2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0</v>
      </c>
      <c r="Y61" s="28">
        <v>0</v>
      </c>
      <c r="Z61" s="28">
        <v>0</v>
      </c>
      <c r="AA61" s="28">
        <v>0</v>
      </c>
      <c r="AB61" s="28">
        <v>60</v>
      </c>
      <c r="AC61" s="28">
        <v>0</v>
      </c>
      <c r="AD61" s="28">
        <v>0</v>
      </c>
      <c r="AE61" s="28">
        <v>1.2</v>
      </c>
      <c r="AG61" s="28">
        <v>0.6</v>
      </c>
      <c r="AH61" s="28">
        <v>9.9000132999999995</v>
      </c>
      <c r="AI61" s="28">
        <v>0</v>
      </c>
      <c r="AJ61" s="28">
        <v>9.9996665999999998E-2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0</v>
      </c>
      <c r="AV61" s="28">
        <v>0</v>
      </c>
      <c r="AW61" s="28">
        <v>0</v>
      </c>
      <c r="AX61" s="28">
        <v>0</v>
      </c>
      <c r="AY61" s="28">
        <v>60</v>
      </c>
      <c r="AZ61" s="28">
        <v>0</v>
      </c>
      <c r="BA61" s="28">
        <v>0</v>
      </c>
      <c r="BB61" s="28">
        <v>1.2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9.9999999599999967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-0.30000333600000001</v>
      </c>
      <c r="CG61">
        <v>-0.29524499999999998</v>
      </c>
      <c r="CL61" s="16"/>
      <c r="CT61" s="16"/>
      <c r="CU61" cm="1">
        <f t="array" ref="CU61:CZ61">TRANSPOSE(BP63:BP68-_xlfn.ANCHORARRAY(BU56))</f>
        <v>39.799986670000003</v>
      </c>
      <c r="CV61">
        <v>39.799986670000003</v>
      </c>
      <c r="CW61">
        <v>43.000000040000003</v>
      </c>
      <c r="CX61">
        <v>61.500000040000003</v>
      </c>
      <c r="CY61">
        <v>80.000000040000003</v>
      </c>
      <c r="CZ61">
        <v>80.000000040000003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-0.40000000200000002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40.200013329999997</v>
      </c>
      <c r="CV63">
        <v>40.200013329999997</v>
      </c>
      <c r="CW63">
        <v>36.999999959999997</v>
      </c>
      <c r="CX63">
        <v>18.49999996</v>
      </c>
      <c r="CY63">
        <v>-4.000000330961484E-8</v>
      </c>
      <c r="CZ63">
        <v>-4.000000330961484E-8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9.9000132999999995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9.9000132999999995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9.9000132999999995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9.9000132999999995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9.9000132999999995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9.9000132999999995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0.99000133000000001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9.9000132999999995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0.20001332999999999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0.99000133000000001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2.7839935800000002</v>
      </c>
      <c r="BD79" s="33">
        <v>0.3</v>
      </c>
      <c r="BE79">
        <v>9.9000132999999995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0.20001332999999999</v>
      </c>
      <c r="BO79">
        <v>0</v>
      </c>
      <c r="BP79">
        <v>3.4000267000000002</v>
      </c>
      <c r="BQ79">
        <v>22.666844000000001</v>
      </c>
      <c r="BR79">
        <v>77.333156000000002</v>
      </c>
      <c r="BS79">
        <v>1.5466631</v>
      </c>
      <c r="BT79">
        <v>0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0.99000133000000001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D80" s="33">
        <v>0.6</v>
      </c>
      <c r="BE80">
        <v>9.9000132999999995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0</v>
      </c>
      <c r="BO80">
        <v>0</v>
      </c>
      <c r="BP80">
        <v>18.5</v>
      </c>
      <c r="BQ80">
        <v>110</v>
      </c>
      <c r="BR80">
        <v>0</v>
      </c>
      <c r="BS80">
        <v>0</v>
      </c>
      <c r="BT80">
        <v>9.9996665999999998E-2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0.99000133000000001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D81" s="33">
        <v>0.9</v>
      </c>
      <c r="BE81">
        <v>9.9000132999999995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18.5</v>
      </c>
      <c r="BQ81">
        <v>110</v>
      </c>
      <c r="BR81">
        <v>0</v>
      </c>
      <c r="BS81">
        <v>0</v>
      </c>
      <c r="BT81">
        <v>0.20000667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0.99000133000000001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2.16</v>
      </c>
      <c r="BD82" s="35">
        <v>0.6</v>
      </c>
      <c r="BE82" s="8">
        <v>9.9000132999999995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0</v>
      </c>
      <c r="BO82" s="8">
        <v>0</v>
      </c>
      <c r="BP82" s="8">
        <v>0</v>
      </c>
      <c r="BQ82" s="8">
        <v>0</v>
      </c>
      <c r="BR82" s="8">
        <v>60</v>
      </c>
      <c r="BS82" s="8">
        <v>1.2</v>
      </c>
      <c r="BT82" s="8">
        <v>9.9996665999999998E-2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3.9000132999999999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9.9000132999999995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26E-067E-954C-B71F-4470F5F83A96}">
  <dimension ref="A1:DB89"/>
  <sheetViews>
    <sheetView tabSelected="1" topLeftCell="F7" zoomScale="85" workbookViewId="0">
      <pane xSplit="3" ySplit="2" topLeftCell="M36" activePane="bottomRight" state="frozen"/>
      <selection activeCell="F7" sqref="F7"/>
      <selection pane="topRight" activeCell="I7" sqref="I7"/>
      <selection pane="bottomLeft" activeCell="F9" sqref="F9"/>
      <selection pane="bottomRight" activeCell="CJ71" sqref="CJ7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10.334</v>
      </c>
      <c r="CH10" s="21">
        <v>8</v>
      </c>
      <c r="CI10" s="21">
        <v>10</v>
      </c>
      <c r="CJ10" s="21">
        <v>10.6</v>
      </c>
      <c r="CK10" s="21">
        <v>11</v>
      </c>
      <c r="CL10" s="22">
        <v>10.6</v>
      </c>
      <c r="CM10" s="16"/>
      <c r="CN10" s="20" cm="1">
        <f t="array" ref="CN10:CS20">_xlfn.ANCHORARRAY(CG10)-MMULT(AG10:BB20,TRANSPOSE(AG56:BB61))-BW10:CB20*_xlfn.ANCHORARRAY(CE10)-CU10:CZ20</f>
        <v>9.7330000000006578E-4</v>
      </c>
      <c r="CO10" s="21">
        <v>5.9999999999504894E-5</v>
      </c>
      <c r="CP10" s="21">
        <v>6.7000000001371518E-6</v>
      </c>
      <c r="CQ10" s="21">
        <v>-2.3300000000503474E-5</v>
      </c>
      <c r="CR10" s="21">
        <v>-3.3300000000124896E-5</v>
      </c>
      <c r="CS10" s="22">
        <v>-2.3300000000503474E-5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1.0050000000000001</v>
      </c>
      <c r="CK11" s="16">
        <v>1</v>
      </c>
      <c r="CL11" s="24">
        <v>2</v>
      </c>
      <c r="CM11" s="16"/>
      <c r="CN11" s="23">
        <v>-2.5999999999992696E-4</v>
      </c>
      <c r="CO11" s="16">
        <v>8.0000000000080007E-4</v>
      </c>
      <c r="CP11" s="16">
        <v>-7.9999999999991189E-4</v>
      </c>
      <c r="CQ11" s="16">
        <v>4.8950000000000937E-3</v>
      </c>
      <c r="CR11" s="16">
        <v>7.9999999999991189E-4</v>
      </c>
      <c r="CS11" s="24">
        <v>-7.299999999998974E-4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8.2390000000000008</v>
      </c>
      <c r="CH15" s="16">
        <v>7.5</v>
      </c>
      <c r="CI15" s="16">
        <v>11</v>
      </c>
      <c r="CJ15" s="16">
        <v>1.7450000000000001</v>
      </c>
      <c r="CK15" s="16">
        <v>3.5</v>
      </c>
      <c r="CL15" s="24">
        <v>4.41</v>
      </c>
      <c r="CM15" s="16"/>
      <c r="CN15" s="23">
        <v>1.1111111111006267E-4</v>
      </c>
      <c r="CO15" s="16">
        <v>-8.8817841970012523E-16</v>
      </c>
      <c r="CP15" s="16">
        <v>0</v>
      </c>
      <c r="CQ15" s="16">
        <v>-4.9999999999998934E-3</v>
      </c>
      <c r="CR15" s="16">
        <v>0</v>
      </c>
      <c r="CS15" s="24">
        <v>-1.1111111111112848E-3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0.33300000000000002</v>
      </c>
      <c r="CH16" s="16">
        <v>0</v>
      </c>
      <c r="CI16" s="16">
        <v>0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0.33300000000000002</v>
      </c>
      <c r="CV16" s="28">
        <v>0</v>
      </c>
      <c r="CW16" s="28">
        <v>0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0</v>
      </c>
      <c r="CJ17" s="16">
        <v>17</v>
      </c>
      <c r="CK17" s="16">
        <v>17</v>
      </c>
      <c r="CL17" s="24">
        <v>6.33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-2.9999999999992255E-3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2</v>
      </c>
      <c r="CJ20" s="26">
        <v>0.2</v>
      </c>
      <c r="CK20" s="26">
        <v>0.2</v>
      </c>
      <c r="CL20" s="27">
        <v>0.35599999999999998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3.9999999999995595E-4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25.162500000000001</v>
      </c>
      <c r="CH23" s="38" cm="1">
        <f t="array" ref="CH23">MMULT(BD46:BU46,TRANSPOSE(BD84:BU84))+CD22*CD24</f>
        <v>7816.7</v>
      </c>
      <c r="CI23" s="39">
        <f>CG23+CH23</f>
        <v>7841.8625000000002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1.7669999999999995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0.45999999999999996</v>
      </c>
      <c r="CV25" s="16">
        <v>1.7999999999999998</v>
      </c>
      <c r="CW25" s="16">
        <v>0</v>
      </c>
      <c r="CX25" s="16">
        <v>6.3</v>
      </c>
      <c r="CY25" s="16">
        <v>5.4</v>
      </c>
      <c r="CZ25" s="24">
        <v>5.93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9990.7610000000004</v>
      </c>
      <c r="CV31" s="16">
        <v>9991.5</v>
      </c>
      <c r="CW31" s="16">
        <v>9988</v>
      </c>
      <c r="CX31" s="16">
        <v>9997.2549999999992</v>
      </c>
      <c r="CY31" s="16">
        <v>9995.5</v>
      </c>
      <c r="CZ31" s="24">
        <v>9994.59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6.6669999999999998</v>
      </c>
      <c r="CV32">
        <v>0</v>
      </c>
      <c r="CW32">
        <v>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500</v>
      </c>
      <c r="CX34">
        <v>483</v>
      </c>
      <c r="CY34">
        <v>483</v>
      </c>
      <c r="CZ34" s="34">
        <v>493.67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150</v>
      </c>
      <c r="CX35" s="16">
        <v>50</v>
      </c>
      <c r="CY35" s="16">
        <v>50</v>
      </c>
      <c r="CZ35" s="24">
        <v>107.78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100</v>
      </c>
      <c r="CX36" s="16">
        <v>190</v>
      </c>
      <c r="CY36" s="16">
        <v>190</v>
      </c>
      <c r="CZ36" s="24">
        <v>182.22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</v>
      </c>
      <c r="CX37" s="26">
        <v>99998.8</v>
      </c>
      <c r="CY37" s="26">
        <v>99998.8</v>
      </c>
      <c r="CZ37" s="27">
        <v>99998.644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0.56699999999999995</v>
      </c>
      <c r="CV45" s="16">
        <v>0</v>
      </c>
      <c r="CW45" s="16">
        <v>0.23299999999999998</v>
      </c>
      <c r="CX45" s="16">
        <v>0.83299999999999996</v>
      </c>
      <c r="CY45" s="16">
        <v>1.2330000000000001</v>
      </c>
      <c r="CZ45" s="16">
        <v>0.83299999999999996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1.0050000000000001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10.000999999999999</v>
      </c>
      <c r="CV47" s="16">
        <v>8</v>
      </c>
      <c r="CW47" s="16">
        <v>10</v>
      </c>
      <c r="CX47" s="16">
        <v>10.6</v>
      </c>
      <c r="CY47" s="16">
        <v>11</v>
      </c>
      <c r="CZ47" s="16">
        <v>10.6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0.23299999999999998</v>
      </c>
      <c r="BU49" s="52">
        <v>0.24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0.26700000000000002</v>
      </c>
      <c r="CH49" s="16" cm="1">
        <f t="array" ref="CH49:CH54">AN56:AN61</f>
        <v>0.26</v>
      </c>
      <c r="CT49" s="16"/>
      <c r="CU49" s="16" cm="1">
        <f t="array" ref="CU49:CZ50">TRANSPOSE(_xlfn.ANCHORARRAY(BF63)-BT49:BU54)</f>
        <v>0.66700000000000004</v>
      </c>
      <c r="CV49" s="16">
        <v>6.700000000000006E-2</v>
      </c>
      <c r="CW49" s="16">
        <v>1.1102230246251565E-16</v>
      </c>
      <c r="CX49" s="16">
        <v>0.2330000000000001</v>
      </c>
      <c r="CY49" s="16">
        <v>0.56600000000000006</v>
      </c>
      <c r="CZ49" s="16">
        <v>0.79900000000000015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0.83299999999999996</v>
      </c>
      <c r="BU50" s="53">
        <v>0.99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0.75</v>
      </c>
      <c r="CV50" s="16">
        <v>0</v>
      </c>
      <c r="CW50" s="16">
        <v>0.84499999999999997</v>
      </c>
      <c r="CX50" s="16">
        <v>0.99049999999999994</v>
      </c>
      <c r="CY50" s="16">
        <v>0.22694999999999987</v>
      </c>
      <c r="CZ50" s="16">
        <v>0.98975499999999983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0.89999999999999991</v>
      </c>
      <c r="BU51" s="53">
        <v>0.14500000000000002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-6.7000000000000004E-2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0.66699999999999993</v>
      </c>
      <c r="BU52" s="53">
        <v>-4.9999999999994493E-4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0.23300000000000001</v>
      </c>
      <c r="CH52" s="16">
        <v>0.105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0.13299999999999998</v>
      </c>
      <c r="CV52" s="16">
        <v>0.73299999999999998</v>
      </c>
      <c r="CW52" s="16">
        <v>0.79999999999999993</v>
      </c>
      <c r="CX52" s="16">
        <v>0.56699999999999995</v>
      </c>
      <c r="CY52" s="16">
        <v>0.23399999999999996</v>
      </c>
      <c r="CZ52" s="16">
        <v>9.9999999999991762E-4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0.33399999999999996</v>
      </c>
      <c r="BU53" s="53">
        <v>0.76305000000000012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0.33300000000000002</v>
      </c>
      <c r="CH53" s="16">
        <v>-0.8</v>
      </c>
      <c r="CO53" s="16"/>
      <c r="CP53" s="16"/>
      <c r="CQ53" s="16"/>
      <c r="CR53" s="16"/>
      <c r="CS53" s="16"/>
      <c r="CU53" s="16">
        <v>0.24</v>
      </c>
      <c r="CV53" s="16">
        <v>0.99</v>
      </c>
      <c r="CW53" s="16">
        <v>0.14500000000000002</v>
      </c>
      <c r="CX53" s="16">
        <v>-4.9999999999994493E-4</v>
      </c>
      <c r="CY53" s="16">
        <v>0.76305000000000012</v>
      </c>
      <c r="CZ53" s="16">
        <v>2.4500000000016176E-4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0.10099999999999992</v>
      </c>
      <c r="BU54" s="53">
        <v>2.4500000000016176E-4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0.23300000000000001</v>
      </c>
      <c r="CH54" s="16">
        <v>0.73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0.33299999999999996</v>
      </c>
      <c r="CV55" s="16">
        <v>1.2</v>
      </c>
      <c r="CW55" s="16">
        <v>0.66700000000000004</v>
      </c>
      <c r="CX55" s="16">
        <v>0.36699999999999999</v>
      </c>
      <c r="CY55" s="16">
        <v>0.26699999999999996</v>
      </c>
      <c r="CZ55" s="16">
        <v>0.36699999999999999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9.7669999999999995</v>
      </c>
      <c r="L56" s="28">
        <v>0</v>
      </c>
      <c r="M56" s="28">
        <v>0.26700000000000002</v>
      </c>
      <c r="N56" s="28">
        <v>0</v>
      </c>
      <c r="O56" s="28">
        <v>0</v>
      </c>
      <c r="P56" s="28">
        <v>6.74</v>
      </c>
      <c r="Q56" s="28">
        <v>0.26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8.2390000000000008</v>
      </c>
      <c r="X56" s="28">
        <v>0.33300000000000002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9.7669999999999995</v>
      </c>
      <c r="AI56" s="28">
        <v>0</v>
      </c>
      <c r="AJ56" s="28">
        <v>0.26700000000000002</v>
      </c>
      <c r="AK56" s="28">
        <v>0</v>
      </c>
      <c r="AL56" s="28">
        <v>0</v>
      </c>
      <c r="AM56" s="28">
        <v>6.74</v>
      </c>
      <c r="AN56" s="28">
        <v>0.26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8.2390000000000008</v>
      </c>
      <c r="AU56" s="28">
        <v>0.33300000000000002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50.332999999999998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0.54</v>
      </c>
      <c r="CV56" s="16">
        <v>1.6</v>
      </c>
      <c r="CW56" s="16">
        <v>0</v>
      </c>
      <c r="CX56" s="16">
        <v>0.69500000000000006</v>
      </c>
      <c r="CY56" s="16">
        <v>1.6</v>
      </c>
      <c r="CZ56" s="16">
        <v>7.0000000000000062E-2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50.332999999999998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-0.26700000000000002</v>
      </c>
      <c r="CG57">
        <v>-0.26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9.7669999999999995</v>
      </c>
      <c r="L58" s="28">
        <v>0</v>
      </c>
      <c r="M58" s="28">
        <v>-6.7000000000000004E-2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0</v>
      </c>
      <c r="Y58" s="28">
        <v>0</v>
      </c>
      <c r="Z58" s="28">
        <v>0</v>
      </c>
      <c r="AA58" s="28">
        <v>0</v>
      </c>
      <c r="AB58" s="28">
        <v>100</v>
      </c>
      <c r="AC58" s="28">
        <v>0</v>
      </c>
      <c r="AD58" s="28">
        <v>0</v>
      </c>
      <c r="AE58" s="28">
        <v>2</v>
      </c>
      <c r="AG58" s="28">
        <v>0.3</v>
      </c>
      <c r="AH58" s="28">
        <v>9.7669999999999995</v>
      </c>
      <c r="AI58" s="28">
        <v>0</v>
      </c>
      <c r="AJ58" s="28">
        <v>-6.7000000000000004E-2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0</v>
      </c>
      <c r="AV58" s="28">
        <v>0</v>
      </c>
      <c r="AW58" s="28">
        <v>0</v>
      </c>
      <c r="AX58" s="28">
        <v>0</v>
      </c>
      <c r="AY58" s="28">
        <v>100</v>
      </c>
      <c r="AZ58" s="28">
        <v>0</v>
      </c>
      <c r="BA58" s="28">
        <v>0</v>
      </c>
      <c r="BB58" s="28">
        <v>2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50.332999999999998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0.33299999999999996</v>
      </c>
      <c r="CG58">
        <v>0.54</v>
      </c>
      <c r="CL58" s="16"/>
      <c r="CT58" s="16"/>
      <c r="CU58" s="16" cm="1">
        <f t="array" ref="CU58:CZ58">TRANSPOSE(-BL63:BL68+AJ56:AJ61)</f>
        <v>0.86699999999999999</v>
      </c>
      <c r="CV58" s="16">
        <v>0</v>
      </c>
      <c r="CW58" s="16">
        <v>0.53299999999999992</v>
      </c>
      <c r="CX58" s="16">
        <v>0.83299999999999996</v>
      </c>
      <c r="CY58" s="16">
        <v>0.93300000000000005</v>
      </c>
      <c r="CZ58" s="16">
        <v>0.83299999999999996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9.7669999999999995</v>
      </c>
      <c r="L59" s="28">
        <v>0</v>
      </c>
      <c r="M59" s="28">
        <v>0.23300000000000001</v>
      </c>
      <c r="N59" s="28">
        <v>0</v>
      </c>
      <c r="O59" s="28">
        <v>0</v>
      </c>
      <c r="P59" s="28">
        <v>0.9</v>
      </c>
      <c r="Q59" s="28">
        <v>0.105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1.7450000000000001</v>
      </c>
      <c r="X59" s="28">
        <v>0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9.7669999999999995</v>
      </c>
      <c r="AI59" s="28">
        <v>0</v>
      </c>
      <c r="AJ59" s="28">
        <v>0.23300000000000001</v>
      </c>
      <c r="AK59" s="28">
        <v>0</v>
      </c>
      <c r="AL59" s="28">
        <v>0</v>
      </c>
      <c r="AM59" s="28">
        <v>0.9</v>
      </c>
      <c r="AN59" s="28">
        <v>0.105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1.7450000000000001</v>
      </c>
      <c r="AU59" s="28">
        <v>0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33.332999999999998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0.39999999999999997</v>
      </c>
      <c r="CG59">
        <v>-0.26</v>
      </c>
      <c r="CL59" s="16"/>
      <c r="CT59" s="16"/>
      <c r="CU59" s="16" cm="1">
        <f t="array" ref="CU59:CZ59">TRANSPOSE(-BM63:BM68+AN56:AN61)</f>
        <v>1.06</v>
      </c>
      <c r="CV59" s="16">
        <v>0</v>
      </c>
      <c r="CW59" s="16">
        <v>1.6</v>
      </c>
      <c r="CX59" s="16">
        <v>0.90500000000000003</v>
      </c>
      <c r="CY59" s="16">
        <v>0</v>
      </c>
      <c r="CZ59" s="16">
        <v>1.53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9.7669999999999995</v>
      </c>
      <c r="L60" s="28">
        <v>0</v>
      </c>
      <c r="M60" s="28">
        <v>0.33300000000000002</v>
      </c>
      <c r="N60" s="28">
        <v>0</v>
      </c>
      <c r="O60" s="28">
        <v>0</v>
      </c>
      <c r="P60" s="28">
        <v>1.8</v>
      </c>
      <c r="Q60" s="28">
        <v>-0.8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3.5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9.7669999999999995</v>
      </c>
      <c r="AI60" s="28">
        <v>0</v>
      </c>
      <c r="AJ60" s="28">
        <v>0.33300000000000002</v>
      </c>
      <c r="AK60" s="28">
        <v>0</v>
      </c>
      <c r="AL60" s="28">
        <v>0</v>
      </c>
      <c r="AM60" s="28">
        <v>1.8</v>
      </c>
      <c r="AN60" s="28">
        <v>-0.8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3.5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16.332999999999998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0.16699999999999995</v>
      </c>
      <c r="CG60">
        <v>-0.36499999999999999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9.7669999999999995</v>
      </c>
      <c r="L61" s="28">
        <v>0</v>
      </c>
      <c r="M61" s="28">
        <v>0.23300000000000001</v>
      </c>
      <c r="N61" s="28">
        <v>0</v>
      </c>
      <c r="O61" s="28">
        <v>0</v>
      </c>
      <c r="P61" s="28">
        <v>1.27</v>
      </c>
      <c r="Q61" s="28">
        <v>0.73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4.41</v>
      </c>
      <c r="X61" s="28">
        <v>0</v>
      </c>
      <c r="Y61" s="28">
        <v>0</v>
      </c>
      <c r="Z61" s="28">
        <v>6.33</v>
      </c>
      <c r="AA61" s="28">
        <v>42.22</v>
      </c>
      <c r="AB61" s="28">
        <v>17.78</v>
      </c>
      <c r="AC61" s="28">
        <v>0</v>
      </c>
      <c r="AD61" s="28">
        <v>0</v>
      </c>
      <c r="AE61" s="28">
        <v>0.35599999999999998</v>
      </c>
      <c r="AG61" s="28">
        <v>0.6</v>
      </c>
      <c r="AH61" s="28">
        <v>9.7669999999999995</v>
      </c>
      <c r="AI61" s="28">
        <v>0</v>
      </c>
      <c r="AJ61" s="28">
        <v>0.23300000000000001</v>
      </c>
      <c r="AK61" s="28">
        <v>0</v>
      </c>
      <c r="AL61" s="28">
        <v>0</v>
      </c>
      <c r="AM61" s="28">
        <v>1.27</v>
      </c>
      <c r="AN61" s="28">
        <v>0.73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4.41</v>
      </c>
      <c r="AU61" s="28">
        <v>0</v>
      </c>
      <c r="AV61" s="28">
        <v>0</v>
      </c>
      <c r="AW61" s="28">
        <v>6.33</v>
      </c>
      <c r="AX61" s="28">
        <v>42.22</v>
      </c>
      <c r="AY61" s="28">
        <v>17.78</v>
      </c>
      <c r="AZ61" s="28">
        <v>0</v>
      </c>
      <c r="BA61" s="28">
        <v>0</v>
      </c>
      <c r="BB61" s="28">
        <v>0.35599999999999998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10.003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-0.16600000000000006</v>
      </c>
      <c r="CG61">
        <v>0.43500000000000005</v>
      </c>
      <c r="CL61" s="16"/>
      <c r="CT61" s="16"/>
      <c r="CU61" cm="1">
        <f t="array" ref="CU61:CZ61">TRANSPOSE(BP63:BP68-_xlfn.ANCHORARRAY(BU56))</f>
        <v>39.667000000000002</v>
      </c>
      <c r="CV61">
        <v>39.667000000000002</v>
      </c>
      <c r="CW61">
        <v>39.667000000000002</v>
      </c>
      <c r="CX61">
        <v>56.667000000000002</v>
      </c>
      <c r="CY61">
        <v>73.667000000000002</v>
      </c>
      <c r="CZ61">
        <v>79.997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-0.39900000000000008</v>
      </c>
      <c r="CG62">
        <v>-0.29499999999999993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40.332999999999998</v>
      </c>
      <c r="CV63">
        <v>40.332999999999998</v>
      </c>
      <c r="CW63">
        <v>40.332999999999998</v>
      </c>
      <c r="CX63">
        <v>23.332999999999998</v>
      </c>
      <c r="CY63">
        <v>6.3329999999999984</v>
      </c>
      <c r="CZ63">
        <v>3.0000000000001137E-3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9.7669999999999995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9.7669999999999995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9.7669999999999995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9.7669999999999995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9.7669999999999995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9.7669999999999995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0.97670000000000001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2.4717000000000002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9.7669999999999995</v>
      </c>
      <c r="BF77" s="31">
        <v>0</v>
      </c>
      <c r="BG77" s="31">
        <v>6.74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8.2390000000000008</v>
      </c>
      <c r="BN77" s="31">
        <v>0.33300000000000002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0.26700000000000002</v>
      </c>
      <c r="BU77" s="32">
        <v>0.26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0.97670000000000001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3.6</v>
      </c>
      <c r="BD79" s="33">
        <v>0.3</v>
      </c>
      <c r="BE79">
        <v>9.7669999999999995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0</v>
      </c>
      <c r="BO79">
        <v>0</v>
      </c>
      <c r="BP79">
        <v>0</v>
      </c>
      <c r="BQ79">
        <v>0</v>
      </c>
      <c r="BR79">
        <v>100</v>
      </c>
      <c r="BS79">
        <v>2</v>
      </c>
      <c r="BT79">
        <v>-6.7000000000000004E-2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0.97670000000000001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0.52349999999999997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9.7669999999999995</v>
      </c>
      <c r="BF80">
        <v>0</v>
      </c>
      <c r="BG80">
        <v>0.9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1.7450000000000001</v>
      </c>
      <c r="BN80">
        <v>0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0.23300000000000001</v>
      </c>
      <c r="BU80" s="34">
        <v>0.105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0.97670000000000001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1.05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9.7669999999999995</v>
      </c>
      <c r="BF81">
        <v>0</v>
      </c>
      <c r="BG81">
        <v>1.8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3.5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0.33300000000000002</v>
      </c>
      <c r="BU81" s="34">
        <v>-0.8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0.97670000000000001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1.323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0.64080000000000004</v>
      </c>
      <c r="BD82" s="35">
        <v>0.6</v>
      </c>
      <c r="BE82" s="8">
        <v>9.7669999999999995</v>
      </c>
      <c r="BF82" s="8">
        <v>0</v>
      </c>
      <c r="BG82" s="8">
        <v>1.27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4.41</v>
      </c>
      <c r="BN82" s="8">
        <v>0</v>
      </c>
      <c r="BO82" s="8">
        <v>0</v>
      </c>
      <c r="BP82" s="8">
        <v>6.33</v>
      </c>
      <c r="BQ82" s="8">
        <v>42.22</v>
      </c>
      <c r="BR82" s="8">
        <v>17.78</v>
      </c>
      <c r="BS82" s="8">
        <v>0.35599999999999998</v>
      </c>
      <c r="BT82" s="8">
        <v>0.23300000000000001</v>
      </c>
      <c r="BU82" s="36">
        <v>0.73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3.7669999999999999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9.7669999999999995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3ABE-FC0F-054B-B010-B0A735B87509}">
  <dimension ref="A2:J18"/>
  <sheetViews>
    <sheetView workbookViewId="0">
      <selection activeCell="N29" sqref="N29:N30"/>
    </sheetView>
  </sheetViews>
  <sheetFormatPr baseColWidth="10" defaultRowHeight="16" x14ac:dyDescent="0.2"/>
  <sheetData>
    <row r="2" spans="1:10" x14ac:dyDescent="0.2">
      <c r="A2">
        <v>0.26700000000000002</v>
      </c>
    </row>
    <row r="3" spans="1:10" x14ac:dyDescent="0.2">
      <c r="A3">
        <v>-0.6</v>
      </c>
    </row>
    <row r="4" spans="1:10" x14ac:dyDescent="0.2">
      <c r="A4">
        <v>-6.7000000000000004E-2</v>
      </c>
    </row>
    <row r="5" spans="1:10" x14ac:dyDescent="0.2">
      <c r="A5">
        <v>0.23300000000000001</v>
      </c>
    </row>
    <row r="6" spans="1:10" x14ac:dyDescent="0.2">
      <c r="A6">
        <v>-0.8</v>
      </c>
    </row>
    <row r="7" spans="1:10" x14ac:dyDescent="0.2">
      <c r="A7">
        <v>0.23300000000000001</v>
      </c>
    </row>
    <row r="12" spans="1:10" x14ac:dyDescent="0.2">
      <c r="A12" t="s">
        <v>229</v>
      </c>
      <c r="J12" s="69" t="s">
        <v>230</v>
      </c>
    </row>
    <row r="13" spans="1:10" x14ac:dyDescent="0.2">
      <c r="A13" s="15">
        <v>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H13" cm="1">
        <f t="array" ref="H13:H18">-MMULT(A13:F18,A2:A7)</f>
        <v>-0.26700000000000002</v>
      </c>
      <c r="I13">
        <v>-0.26700000000000002</v>
      </c>
      <c r="J13">
        <f>H13-I13</f>
        <v>0</v>
      </c>
    </row>
    <row r="14" spans="1:10" x14ac:dyDescent="0.2">
      <c r="A14" s="15">
        <v>1.0000000134434714</v>
      </c>
      <c r="B14" s="15">
        <v>1.0000000059823444</v>
      </c>
      <c r="C14" s="15">
        <v>0</v>
      </c>
      <c r="D14" s="15">
        <v>0</v>
      </c>
      <c r="E14" s="15">
        <v>0</v>
      </c>
      <c r="F14" s="15">
        <v>0</v>
      </c>
      <c r="H14">
        <v>0.33299999999999974</v>
      </c>
      <c r="I14">
        <v>0.33299999999999996</v>
      </c>
      <c r="J14">
        <f t="shared" ref="J14:J18" si="0">H14-I14</f>
        <v>0</v>
      </c>
    </row>
    <row r="15" spans="1:10" x14ac:dyDescent="0.2">
      <c r="A15" s="15">
        <v>1.0000000134434714</v>
      </c>
      <c r="B15" s="15">
        <v>1.0000000057406317</v>
      </c>
      <c r="C15" s="15">
        <v>1.0000000021645921</v>
      </c>
      <c r="D15" s="15">
        <v>0</v>
      </c>
      <c r="E15" s="15">
        <v>0</v>
      </c>
      <c r="F15" s="15">
        <v>0</v>
      </c>
      <c r="H15">
        <v>0.39999999999999974</v>
      </c>
      <c r="I15">
        <v>0.39999999999999997</v>
      </c>
      <c r="J15">
        <f t="shared" si="0"/>
        <v>0</v>
      </c>
    </row>
    <row r="16" spans="1:10" x14ac:dyDescent="0.2">
      <c r="A16" s="15">
        <v>1.0000000134434714</v>
      </c>
      <c r="B16" s="15">
        <v>1.0000000098274731</v>
      </c>
      <c r="C16" s="15">
        <v>1.0000000021645921</v>
      </c>
      <c r="D16" s="15">
        <v>1.0000000105240541</v>
      </c>
      <c r="E16" s="15">
        <v>0</v>
      </c>
      <c r="F16" s="15">
        <v>0</v>
      </c>
      <c r="H16">
        <v>0.16699999999999998</v>
      </c>
      <c r="I16">
        <v>0.16699999999999995</v>
      </c>
      <c r="J16">
        <f t="shared" si="0"/>
        <v>0</v>
      </c>
    </row>
    <row r="17" spans="1:10" x14ac:dyDescent="0.2">
      <c r="A17" s="15">
        <v>1.2555734239825178</v>
      </c>
      <c r="B17" s="15">
        <v>0.4256777590790225</v>
      </c>
      <c r="C17" s="15">
        <v>0.93586734976382413</v>
      </c>
      <c r="D17" s="15">
        <v>1.2230284836106546</v>
      </c>
      <c r="E17" s="15">
        <v>0.23423701210536335</v>
      </c>
      <c r="F17" s="15">
        <v>0.22302848361065444</v>
      </c>
      <c r="H17">
        <v>-0.16667000000001694</v>
      </c>
      <c r="I17">
        <v>-0.16667000000000001</v>
      </c>
      <c r="J17">
        <f t="shared" si="0"/>
        <v>-1.6930901125533637E-14</v>
      </c>
    </row>
    <row r="18" spans="1:10" x14ac:dyDescent="0.2">
      <c r="A18" s="15">
        <v>0.92464320861012961</v>
      </c>
      <c r="B18" s="15">
        <v>0.1693411181243055</v>
      </c>
      <c r="C18" s="15">
        <v>0</v>
      </c>
      <c r="D18" s="15">
        <v>0.9342392054072991</v>
      </c>
      <c r="E18" s="15">
        <v>0.22578816943015306</v>
      </c>
      <c r="F18" s="15">
        <v>0.9342392054072991</v>
      </c>
      <c r="H18">
        <v>-0.40000000000000024</v>
      </c>
      <c r="I18">
        <v>-0.4</v>
      </c>
      <c r="J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storage</vt:lpstr>
      <vt:lpstr>storage_esm_output</vt:lpstr>
      <vt:lpstr>transport</vt:lpstr>
      <vt:lpstr>transport_esm_output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2024-07-10T10:19:37Z</dcterms:modified>
</cp:coreProperties>
</file>