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"/>
    </mc:Choice>
  </mc:AlternateContent>
  <xr:revisionPtr revIDLastSave="0" documentId="13_ncr:1_{062C9EA9-37B3-0E4F-9BE3-5645AB31248A}" xr6:coauthVersionLast="47" xr6:coauthVersionMax="47" xr10:uidLastSave="{00000000-0000-0000-0000-000000000000}"/>
  <bookViews>
    <workbookView xWindow="0" yWindow="500" windowWidth="28800" windowHeight="16280" xr2:uid="{7B02621E-B7BE-C640-8F0D-21B2A43A72CA}"/>
  </bookViews>
  <sheets>
    <sheet name="new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67" i="10" l="1" a="1"/>
  <c r="AW67" i="10" s="1"/>
  <c r="AF67" i="10" a="1"/>
  <c r="AF67" i="10" s="1"/>
  <c r="Y18" i="10" s="1"/>
  <c r="AW60" i="10" a="1"/>
  <c r="AW60" i="10" s="1"/>
  <c r="BU17" i="10" s="1" a="1"/>
  <c r="BU17" i="10" s="1"/>
  <c r="AJ60" i="10" a="1"/>
  <c r="AJ60" i="10" s="1"/>
  <c r="CI27" i="10" s="1" a="1"/>
  <c r="CI27" i="10" s="1"/>
  <c r="BL56" i="10"/>
  <c r="BL57" i="10" s="1"/>
  <c r="BL58" i="10" s="1"/>
  <c r="BL59" i="10" s="1"/>
  <c r="BL55" i="10"/>
  <c r="BE53" i="10"/>
  <c r="BE53" i="10" a="1"/>
  <c r="BC53" i="10"/>
  <c r="BC53" i="10" a="1"/>
  <c r="BA53" i="10"/>
  <c r="BA53" i="10" a="1"/>
  <c r="AY53" i="10"/>
  <c r="AY53" i="10" a="1"/>
  <c r="AW53" i="10"/>
  <c r="AW53" i="10" a="1"/>
  <c r="J46" i="10" a="1"/>
  <c r="J46" i="10" s="1"/>
  <c r="CB10" i="10" s="1" a="1"/>
  <c r="CB10" i="10" s="1"/>
  <c r="CI43" i="10" a="1"/>
  <c r="CI43" i="10" s="1"/>
  <c r="CI41" i="10" a="1"/>
  <c r="CI41" i="10" s="1"/>
  <c r="CI40" i="10" a="1"/>
  <c r="CI40" i="10" s="1"/>
  <c r="CI38" i="10" a="1"/>
  <c r="CI38" i="10" s="1"/>
  <c r="CI37" i="10" a="1"/>
  <c r="CI37" i="10" s="1"/>
  <c r="BO30" i="10" a="1"/>
  <c r="BO30" i="10" s="1"/>
  <c r="BN30" i="10" a="1"/>
  <c r="BN30" i="10" s="1"/>
  <c r="Z18" i="10" a="1"/>
  <c r="Z18" i="10" s="1"/>
  <c r="AM15" i="10"/>
  <c r="BU10" i="10" a="1"/>
  <c r="BU10" i="10" s="1"/>
  <c r="BS10" i="10"/>
  <c r="BS10" i="10" a="1"/>
  <c r="AA18" i="10" l="1"/>
  <c r="BM62" i="10" a="1"/>
  <c r="BM62" i="10" s="1"/>
  <c r="BH39" i="10" a="1"/>
  <c r="BH39" i="10" s="1"/>
  <c r="BK62" i="10" a="1"/>
  <c r="BK62" i="10" s="1"/>
  <c r="CI34" i="10" l="1" a="1"/>
  <c r="CI34" i="10" s="1"/>
  <c r="CI31" i="10" a="1"/>
  <c r="CI3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<sst xmlns="http://schemas.openxmlformats.org/spreadsheetml/2006/main" count="403" uniqueCount="168">
  <si>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</si>
  <si>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</si>
  <si>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</si>
  <si>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</si>
  <si>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</si>
  <si>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</si>
  <si>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</si>
  <si>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</si>
  <si>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</si>
  <si>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</si>
  <si>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</si>
  <si>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</si>
  <si>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</si>
  <si>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</si>
  <si>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</si>
  <si>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</si>
  <si>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</si>
  <si>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</si>
  <si>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</si>
  <si>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</si>
  <si>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</si>
  <si>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</si>
  <si>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</si>
  <si>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</si>
  <si>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</si>
  <si>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</si>
  <si>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</si>
  <si>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</si>
  <si>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</si>
  <si>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</si>
  <si>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</si>
  <si>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</si>
  <si>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</si>
  <si>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</si>
  <si>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</si>
  <si>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</si>
  <si>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</si>
  <si>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</si>
  <si>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</si>
  <si>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</si>
  <si>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</si>
  <si>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</si>
  <si>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</si>
  <si>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</si>
  <si>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</si>
  <si>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</si>
  <si>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</si>
  <si>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</si>
  <si>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</si>
  <si>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</si>
  <si>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</si>
  <si>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</si>
  <si>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</si>
  <si>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</si>
  <si>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</si>
  <si>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</si>
  <si>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</si>
  <si>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</si>
  <si>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</si>
  <si>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</si>
  <si>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</si>
  <si>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</si>
  <si>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</si>
  <si>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</si>
  <si>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</si>
  <si>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</si>
  <si>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</si>
  <si>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</si>
  <si>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</si>
  <si>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</si>
  <si>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</si>
  <si>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</si>
  <si>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</si>
  <si>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</si>
  <si>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</si>
  <si>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</si>
  <si>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</si>
  <si>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</si>
  <si>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</si>
  <si>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</si>
  <si>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</si>
  <si>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</si>
  <si>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</si>
  <si>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</si>
  <si>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SOC start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</si>
  <si>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</si>
  <si>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</si>
  <si>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</si>
  <si>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</si>
  <si>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</si>
  <si>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</si>
  <si>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</si>
  <si>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</si>
  <si>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</si>
  <si>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</si>
  <si>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</si>
  <si>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</si>
  <si>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</si>
  <si>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</si>
  <si>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</si>
  <si>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</si>
  <si>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</si>
  <si>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</si>
  <si>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</si>
  <si>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</si>
  <si>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C_oper_tot</t>
  </si>
  <si>
    <t>a.1</t>
  </si>
  <si>
    <t>a.2</t>
  </si>
  <si>
    <t>a.3</t>
  </si>
  <si>
    <t>a.4</t>
  </si>
  <si>
    <t>a.6</t>
  </si>
  <si>
    <t>a.7</t>
  </si>
  <si>
    <t>a.8</t>
  </si>
  <si>
    <t>a.9</t>
  </si>
  <si>
    <t>a.10</t>
  </si>
  <si>
    <t>a.11</t>
  </si>
  <si>
    <t>a.12</t>
  </si>
  <si>
    <t>a.13</t>
  </si>
  <si>
    <t>t.1</t>
  </si>
  <si>
    <t>t.2</t>
  </si>
  <si>
    <t>t.4</t>
  </si>
  <si>
    <t>t.5</t>
  </si>
  <si>
    <t>t.6</t>
  </si>
  <si>
    <t>t.7</t>
  </si>
  <si>
    <t>t.8</t>
  </si>
  <si>
    <t>t.9</t>
  </si>
  <si>
    <t>t.10</t>
  </si>
  <si>
    <t>t.11</t>
  </si>
  <si>
    <t>(Xmax-X_agg_no_stor) ' &gt; 0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</si>
  <si>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</si>
  <si>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</si>
  <si>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</si>
  <si>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</si>
  <si>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</si>
  <si>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</si>
  <si>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</si>
  <si>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</si>
  <si>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</si>
  <si>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</si>
  <si>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</si>
  <si>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</si>
  <si>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</si>
  <si>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</si>
  <si>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</si>
  <si>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</si>
  <si>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</si>
  <si>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</si>
  <si>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Thermal Insul</t>
  </si>
  <si>
    <t>a.15</t>
  </si>
  <si>
    <t>Thermal insulation</t>
  </si>
  <si>
    <t>t.13</t>
  </si>
  <si>
    <t>Thermal Insulation</t>
  </si>
  <si>
    <t>TI</t>
  </si>
  <si>
    <t>t.3a</t>
  </si>
  <si>
    <t>a.5a</t>
  </si>
  <si>
    <t>HP heating winter</t>
  </si>
  <si>
    <t>HP heating summer</t>
  </si>
  <si>
    <t>Q-uX'-Y-curtail = 0</t>
  </si>
  <si>
    <t>d X_f -Q = 0</t>
  </si>
  <si>
    <t>I_af</t>
  </si>
  <si>
    <t>HP winter</t>
  </si>
  <si>
    <t>a.5B</t>
  </si>
  <si>
    <t>Activity seasonal limit &gt;0</t>
  </si>
  <si>
    <t>HP summer</t>
  </si>
  <si>
    <t>X_flows</t>
  </si>
  <si>
    <t>X_act</t>
  </si>
  <si>
    <t>Activity seasonal limit</t>
  </si>
  <si>
    <t>X_tech (no_stor)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</si>
</sst>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-#,##0.0;\-"/>
    <numFmt numFmtId="165" formatCode="#,##0.0_ ;\-#,##0.0\ "/>
  </numFmts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0" borderId="0" xfId="0" applyNumberFormat="1"/>
    <xf numFmtId="0" fontId="1" fillId="5" borderId="0" xfId="0" applyFont="1" applyFill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6" fillId="0" borderId="5" xfId="0" applyFont="1" applyBorder="1"/>
    <xf numFmtId="0" fontId="5" fillId="11" borderId="0" xfId="0" applyFont="1" applyFill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8" borderId="0" xfId="0" applyNumberFormat="1" applyFill="1"/>
    <xf numFmtId="0" fontId="2" fillId="0" borderId="8" xfId="0" applyFont="1" applyBorder="1"/>
    <xf numFmtId="164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AE1A-0E18-DF48-8976-354601D23DDF}">
  <dimension ref="A1:CP74"/>
  <sheetViews>
    <sheetView tabSelected="1" topLeftCell="A2" zoomScale="75" workbookViewId="0">
      <selection activeCell="X39" sqref="X39"/>
    </sheetView>
  </sheetViews>
  <sheetFormatPr baseColWidth="10" defaultRowHeight="16" x14ac:dyDescent="0.2"/>
  <cols>
    <col min="7" max="7" width="18.1640625" customWidth="1"/>
    <col min="8" max="8" width="10.83203125" style="31"/>
    <col min="40" max="40" width="14" customWidth="1"/>
  </cols>
  <sheetData>
    <row r="1" spans="1:94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Y1" s="3" t="s">
        <v>1</v>
      </c>
      <c r="Z1" s="3" t="s">
        <v>1</v>
      </c>
      <c r="AA1" s="3" t="s">
        <v>1</v>
      </c>
      <c r="AB1" s="3" t="s">
        <v>2</v>
      </c>
      <c r="AC1" s="3" t="s">
        <v>2</v>
      </c>
      <c r="AD1" s="3" t="s">
        <v>2</v>
      </c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Q1" s="3"/>
      <c r="BR1" s="3"/>
      <c r="BU1" s="3" t="s">
        <v>1</v>
      </c>
      <c r="BV1" s="3" t="s">
        <v>1</v>
      </c>
      <c r="BW1" s="3" t="s">
        <v>1</v>
      </c>
      <c r="BX1" s="3" t="s">
        <v>2</v>
      </c>
      <c r="BY1" s="3" t="s">
        <v>2</v>
      </c>
      <c r="BZ1" s="3" t="s">
        <v>2</v>
      </c>
      <c r="CB1" s="3" t="s">
        <v>1</v>
      </c>
      <c r="CC1" s="3" t="s">
        <v>1</v>
      </c>
      <c r="CD1" s="3" t="s">
        <v>1</v>
      </c>
      <c r="CE1" s="3" t="s">
        <v>2</v>
      </c>
      <c r="CF1" s="3" t="s">
        <v>2</v>
      </c>
      <c r="CG1" s="3" t="s">
        <v>2</v>
      </c>
      <c r="CH1" s="3"/>
      <c r="CI1" s="3" t="s">
        <v>1</v>
      </c>
      <c r="CJ1" s="3" t="s">
        <v>1</v>
      </c>
      <c r="CK1" s="3" t="s">
        <v>1</v>
      </c>
      <c r="CL1" s="3" t="s">
        <v>2</v>
      </c>
      <c r="CM1" s="3" t="s">
        <v>2</v>
      </c>
      <c r="CN1" s="3" t="s">
        <v>2</v>
      </c>
    </row>
    <row r="2" spans="1:94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Y2" s="3" t="s">
        <v>4</v>
      </c>
      <c r="Z2" s="3" t="s">
        <v>5</v>
      </c>
      <c r="AA2" s="3" t="s">
        <v>6</v>
      </c>
      <c r="AB2" s="3" t="s">
        <v>4</v>
      </c>
      <c r="AC2" s="3" t="s">
        <v>5</v>
      </c>
      <c r="AD2" s="3" t="s">
        <v>6</v>
      </c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Q2" s="3"/>
      <c r="BR2" s="3"/>
      <c r="BU2" s="3" t="s">
        <v>4</v>
      </c>
      <c r="BV2" s="3" t="s">
        <v>5</v>
      </c>
      <c r="BW2" s="3" t="s">
        <v>6</v>
      </c>
      <c r="BX2" s="3" t="s">
        <v>4</v>
      </c>
      <c r="BY2" s="3" t="s">
        <v>5</v>
      </c>
      <c r="BZ2" s="3" t="s">
        <v>6</v>
      </c>
      <c r="CB2" s="3" t="s">
        <v>4</v>
      </c>
      <c r="CC2" s="3" t="s">
        <v>5</v>
      </c>
      <c r="CD2" s="3" t="s">
        <v>6</v>
      </c>
      <c r="CE2" s="3" t="s">
        <v>4</v>
      </c>
      <c r="CF2" s="3" t="s">
        <v>5</v>
      </c>
      <c r="CG2" s="3" t="s">
        <v>6</v>
      </c>
      <c r="CH2" s="3"/>
      <c r="CI2" s="3" t="s">
        <v>4</v>
      </c>
      <c r="CJ2" s="3" t="s">
        <v>5</v>
      </c>
      <c r="CK2" s="3" t="s">
        <v>6</v>
      </c>
      <c r="CL2" s="3" t="s">
        <v>4</v>
      </c>
      <c r="CM2" s="3" t="s">
        <v>5</v>
      </c>
      <c r="CN2" s="3" t="s">
        <v>6</v>
      </c>
    </row>
    <row r="3" spans="1:94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K3" s="3"/>
      <c r="BL3" s="3"/>
      <c r="BM3" s="3"/>
      <c r="BN3" s="3"/>
      <c r="BO3" s="3"/>
      <c r="BP3" s="3"/>
      <c r="BQ3" s="3"/>
      <c r="BR3" s="3"/>
      <c r="BU3" s="3"/>
      <c r="BV3" s="3"/>
      <c r="BW3" s="3"/>
      <c r="BX3" s="3"/>
      <c r="BY3" s="3"/>
      <c r="BZ3" s="3"/>
      <c r="CI3" s="3"/>
      <c r="CJ3" s="3"/>
      <c r="CK3" s="3"/>
      <c r="CL3" s="3"/>
      <c r="CM3" s="3"/>
      <c r="CN3" s="3"/>
    </row>
    <row r="4" spans="1:94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134</v>
      </c>
      <c r="AW4" s="5" t="s">
        <v>22</v>
      </c>
      <c r="BH4" s="43" t="s">
        <v>23</v>
      </c>
      <c r="BI4" s="43"/>
    </row>
    <row r="5" spans="1:94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3"/>
      <c r="AW5" t="s">
        <v>118</v>
      </c>
      <c r="AX5" t="s">
        <v>119</v>
      </c>
      <c r="AY5" t="s">
        <v>153</v>
      </c>
      <c r="AZ5" t="s">
        <v>120</v>
      </c>
      <c r="BA5" t="s">
        <v>121</v>
      </c>
      <c r="BB5" t="s">
        <v>122</v>
      </c>
      <c r="BC5" t="s">
        <v>123</v>
      </c>
      <c r="BD5" t="s">
        <v>124</v>
      </c>
      <c r="BE5" t="s">
        <v>125</v>
      </c>
      <c r="BF5" t="s">
        <v>126</v>
      </c>
      <c r="BG5" t="s">
        <v>127</v>
      </c>
      <c r="BH5" t="s">
        <v>139</v>
      </c>
      <c r="BI5" t="s">
        <v>150</v>
      </c>
      <c r="BJ5" s="3"/>
    </row>
    <row r="6" spans="1:94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F6" t="s">
        <v>106</v>
      </c>
      <c r="AG6" t="s">
        <v>107</v>
      </c>
      <c r="AH6" t="s">
        <v>108</v>
      </c>
      <c r="AI6" t="s">
        <v>109</v>
      </c>
      <c r="AJ6" t="s">
        <v>154</v>
      </c>
      <c r="AK6" t="s">
        <v>154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117</v>
      </c>
      <c r="AT6" t="s">
        <v>132</v>
      </c>
      <c r="AU6" t="s">
        <v>148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94" x14ac:dyDescent="0.2">
      <c r="A7" s="1"/>
      <c r="B7" s="1"/>
      <c r="C7" s="1"/>
      <c r="D7" s="1"/>
      <c r="E7" s="1"/>
      <c r="F7" s="1"/>
      <c r="G7" s="1" t="s">
        <v>41</v>
      </c>
      <c r="H7" s="2"/>
      <c r="I7" s="1"/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131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AF7" s="6" t="s">
        <v>25</v>
      </c>
      <c r="AG7" s="6" t="s">
        <v>37</v>
      </c>
      <c r="AH7" s="6" t="s">
        <v>38</v>
      </c>
      <c r="AI7" s="42" t="s">
        <v>39</v>
      </c>
      <c r="AJ7" s="55" t="s">
        <v>155</v>
      </c>
      <c r="AK7" s="55" t="s">
        <v>156</v>
      </c>
      <c r="AL7" s="6" t="s">
        <v>40</v>
      </c>
      <c r="AM7" s="6" t="s">
        <v>29</v>
      </c>
      <c r="AN7" s="42" t="s">
        <v>133</v>
      </c>
      <c r="AO7" s="42" t="s">
        <v>147</v>
      </c>
      <c r="AP7" s="6" t="s">
        <v>30</v>
      </c>
      <c r="AQ7" s="6" t="s">
        <v>31</v>
      </c>
      <c r="AR7" s="6" t="s">
        <v>32</v>
      </c>
      <c r="AS7" s="6" t="s">
        <v>33</v>
      </c>
      <c r="AT7" s="6" t="s">
        <v>34</v>
      </c>
      <c r="AU7" s="6" t="s">
        <v>35</v>
      </c>
      <c r="AV7" s="6"/>
      <c r="AW7" s="6" t="s">
        <v>25</v>
      </c>
      <c r="AX7" s="6" t="s">
        <v>26</v>
      </c>
      <c r="AY7" s="6" t="s">
        <v>28</v>
      </c>
      <c r="AZ7" s="6" t="s">
        <v>29</v>
      </c>
      <c r="BA7" s="6" t="s">
        <v>149</v>
      </c>
      <c r="BB7" s="6" t="s">
        <v>30</v>
      </c>
      <c r="BC7" s="6" t="s">
        <v>31</v>
      </c>
      <c r="BD7" s="6" t="s">
        <v>32</v>
      </c>
      <c r="BE7" s="6" t="s">
        <v>33</v>
      </c>
      <c r="BF7" s="6" t="s">
        <v>34</v>
      </c>
      <c r="BG7" s="6" t="s">
        <v>35</v>
      </c>
      <c r="BH7" s="42" t="s">
        <v>27</v>
      </c>
      <c r="BI7" s="42" t="s">
        <v>131</v>
      </c>
      <c r="BJ7" s="6"/>
    </row>
    <row r="8" spans="1:94" x14ac:dyDescent="0.2">
      <c r="A8" s="8"/>
      <c r="B8" s="8"/>
      <c r="C8" s="8"/>
      <c r="D8" s="8"/>
      <c r="E8" s="8"/>
      <c r="F8" s="8"/>
      <c r="G8" s="8"/>
      <c r="H8" s="60" t="s">
        <v>55</v>
      </c>
      <c r="I8" s="8"/>
      <c r="J8" s="9" t="s">
        <v>56</v>
      </c>
      <c r="K8" s="9" t="s">
        <v>56</v>
      </c>
      <c r="L8" s="9" t="s">
        <v>56</v>
      </c>
      <c r="M8" s="9" t="s">
        <v>56</v>
      </c>
      <c r="N8" s="9" t="s">
        <v>56</v>
      </c>
      <c r="O8" s="9" t="s">
        <v>56</v>
      </c>
      <c r="P8" s="9" t="s">
        <v>56</v>
      </c>
      <c r="Q8" s="9" t="s">
        <v>56</v>
      </c>
      <c r="R8" s="9" t="s">
        <v>56</v>
      </c>
      <c r="S8" s="9" t="s">
        <v>56</v>
      </c>
      <c r="T8" s="9" t="s">
        <v>56</v>
      </c>
      <c r="U8" s="9" t="s">
        <v>56</v>
      </c>
      <c r="V8" s="9" t="s">
        <v>56</v>
      </c>
      <c r="W8" s="9" t="s">
        <v>56</v>
      </c>
      <c r="X8" s="7"/>
      <c r="Y8" s="7"/>
      <c r="Z8" s="7"/>
      <c r="AA8" s="7"/>
      <c r="AB8" s="7"/>
      <c r="AC8" s="7"/>
      <c r="AD8" s="7"/>
      <c r="AE8" s="7"/>
      <c r="AF8" s="9" t="s">
        <v>56</v>
      </c>
      <c r="AG8" s="9" t="s">
        <v>56</v>
      </c>
      <c r="AH8" s="9" t="s">
        <v>56</v>
      </c>
      <c r="AI8" s="9" t="s">
        <v>56</v>
      </c>
      <c r="AJ8" s="9" t="s">
        <v>56</v>
      </c>
      <c r="AK8" s="9" t="s">
        <v>56</v>
      </c>
      <c r="AL8" s="9" t="s">
        <v>56</v>
      </c>
      <c r="AM8" s="9" t="s">
        <v>56</v>
      </c>
      <c r="AN8" s="9" t="s">
        <v>56</v>
      </c>
      <c r="AO8" s="9" t="s">
        <v>56</v>
      </c>
      <c r="AP8" s="9" t="s">
        <v>56</v>
      </c>
      <c r="AQ8" s="9" t="s">
        <v>56</v>
      </c>
      <c r="AR8" s="9" t="s">
        <v>56</v>
      </c>
      <c r="AS8" s="9" t="s">
        <v>56</v>
      </c>
      <c r="AT8" s="9" t="s">
        <v>56</v>
      </c>
      <c r="AU8" s="9" t="s">
        <v>56</v>
      </c>
      <c r="AV8" s="9"/>
      <c r="AW8" s="9" t="s">
        <v>56</v>
      </c>
      <c r="AX8" s="9" t="s">
        <v>56</v>
      </c>
      <c r="AY8" s="9" t="s">
        <v>56</v>
      </c>
      <c r="AZ8" s="9" t="s">
        <v>56</v>
      </c>
      <c r="BA8" s="9" t="s">
        <v>56</v>
      </c>
      <c r="BB8" s="9" t="s">
        <v>56</v>
      </c>
      <c r="BC8" s="9" t="s">
        <v>56</v>
      </c>
      <c r="BD8" s="9" t="s">
        <v>56</v>
      </c>
      <c r="BE8" s="9" t="s">
        <v>56</v>
      </c>
      <c r="BF8" s="9" t="s">
        <v>56</v>
      </c>
      <c r="BG8" s="9" t="s">
        <v>56</v>
      </c>
      <c r="BH8" s="9"/>
      <c r="BI8" s="9"/>
      <c r="BJ8" s="9"/>
      <c r="BK8" s="7"/>
      <c r="BL8" s="7"/>
      <c r="BM8" s="7"/>
      <c r="BN8" s="7"/>
      <c r="BO8" s="7"/>
      <c r="BP8" s="7"/>
      <c r="BQ8" s="7"/>
      <c r="BR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</row>
    <row r="9" spans="1:94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72</v>
      </c>
      <c r="Y9" t="s">
        <v>104</v>
      </c>
      <c r="AF9" s="11" t="s">
        <v>57</v>
      </c>
      <c r="BK9" s="11" t="s">
        <v>58</v>
      </c>
      <c r="BR9" t="s">
        <v>151</v>
      </c>
      <c r="BS9" t="s">
        <v>152</v>
      </c>
      <c r="BU9" s="11" t="s">
        <v>157</v>
      </c>
      <c r="CB9" s="11" t="s">
        <v>158</v>
      </c>
      <c r="CI9" s="11" t="s">
        <v>59</v>
      </c>
    </row>
    <row r="10" spans="1:94" x14ac:dyDescent="0.2">
      <c r="A10" s="3"/>
      <c r="B10" s="3"/>
      <c r="C10" s="3" t="s">
        <v>60</v>
      </c>
      <c r="D10" s="3"/>
      <c r="E10" s="3"/>
      <c r="F10" s="3"/>
      <c r="G10" s="6" t="s">
        <v>61</v>
      </c>
      <c r="H10" s="10" t="s">
        <v>56</v>
      </c>
      <c r="I10" s="3"/>
      <c r="J10" s="14">
        <v>1</v>
      </c>
      <c r="K10" s="14">
        <v>1</v>
      </c>
      <c r="L10" s="14">
        <v>1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3"/>
      <c r="Y10" s="25">
        <v>12.997731999999999</v>
      </c>
      <c r="Z10" s="25">
        <v>10.519539999999999</v>
      </c>
      <c r="AA10" s="25">
        <v>13.300459999999999</v>
      </c>
      <c r="AB10" s="25">
        <v>11.24469</v>
      </c>
      <c r="AC10" s="25">
        <v>10.736069000000001</v>
      </c>
      <c r="AD10" s="25">
        <v>11.338108999999999</v>
      </c>
      <c r="AE10" s="13"/>
      <c r="AF10" s="14">
        <v>0</v>
      </c>
      <c r="AG10" s="14">
        <v>0</v>
      </c>
      <c r="AH10" s="14">
        <v>0</v>
      </c>
      <c r="AI10" s="14">
        <v>1E-4</v>
      </c>
      <c r="AJ10" s="15">
        <v>0.5</v>
      </c>
      <c r="AK10" s="15">
        <v>0.4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5">
        <v>0.6</v>
      </c>
      <c r="AS10" s="15">
        <v>1.2</v>
      </c>
      <c r="AT10" s="14">
        <v>0</v>
      </c>
      <c r="AU10" s="14">
        <v>0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4">
        <v>10</v>
      </c>
      <c r="BL10" s="14">
        <v>8</v>
      </c>
      <c r="BM10" s="14">
        <v>10</v>
      </c>
      <c r="BN10" s="14">
        <v>10</v>
      </c>
      <c r="BO10" s="14">
        <v>8</v>
      </c>
      <c r="BP10" s="14">
        <v>10</v>
      </c>
      <c r="BR10" s="14">
        <v>0</v>
      </c>
      <c r="BS10" s="38" cm="1">
        <f t="array" ref="BS10:BS15">(1+BR10:BR15)*BA76</f>
        <v>0</v>
      </c>
      <c r="BT10" s="13"/>
      <c r="BU10" s="17" cm="1">
        <f t="array" ref="BU10:BZ15">Y10:AD15-MMULT(AF10:AU15,TRANSPOSE(AF46:AU51))-BK10:BP15*_xlfn.ANCHORARRAY(BS10)-CI10:CN15</f>
        <v>9.9999997727769987</v>
      </c>
      <c r="BV10" s="18">
        <v>7.9999999999999991</v>
      </c>
      <c r="BW10" s="18">
        <v>10</v>
      </c>
      <c r="BX10" s="18">
        <v>9.9999997272230008</v>
      </c>
      <c r="BY10" s="18">
        <v>7.9999997800000004</v>
      </c>
      <c r="BZ10" s="19">
        <v>10.000000119999999</v>
      </c>
      <c r="CA10" s="13"/>
      <c r="CB10" s="17" cm="1">
        <f t="array" ref="CB10:CG15">MMULT(J10:W15,TRANSPOSE(_xlfn.ANCHORARRAY(J46)))-Y10:AD15</f>
        <v>2.3000000304307378E-7</v>
      </c>
      <c r="CC10" s="18">
        <v>0</v>
      </c>
      <c r="CD10" s="18">
        <v>0</v>
      </c>
      <c r="CE10" s="18">
        <v>7.6999999976123945E-7</v>
      </c>
      <c r="CF10" s="18">
        <v>2.0000000056086265E-7</v>
      </c>
      <c r="CG10" s="19">
        <v>0</v>
      </c>
      <c r="CH10" s="13"/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</row>
    <row r="11" spans="1:94" x14ac:dyDescent="0.2">
      <c r="A11" s="3"/>
      <c r="B11" s="3"/>
      <c r="C11" s="3" t="s">
        <v>62</v>
      </c>
      <c r="D11" s="3"/>
      <c r="E11" s="3"/>
      <c r="F11" s="3"/>
      <c r="G11" s="6" t="s">
        <v>63</v>
      </c>
      <c r="H11" s="10" t="s">
        <v>56</v>
      </c>
      <c r="I11" s="3"/>
      <c r="J11" s="14">
        <v>0</v>
      </c>
      <c r="K11" s="14">
        <v>0</v>
      </c>
      <c r="L11" s="14">
        <v>0</v>
      </c>
      <c r="M11" s="14">
        <v>0</v>
      </c>
      <c r="N11" s="14">
        <v>1</v>
      </c>
      <c r="O11" s="14">
        <v>0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3"/>
      <c r="Y11" s="25">
        <v>6.4004050000000001</v>
      </c>
      <c r="Z11" s="25">
        <v>4.2392000000000003</v>
      </c>
      <c r="AA11" s="25">
        <v>7.4008000000000003</v>
      </c>
      <c r="AB11" s="25">
        <v>0.99919999999999998</v>
      </c>
      <c r="AC11" s="25">
        <v>1.0007231000000001</v>
      </c>
      <c r="AD11" s="25">
        <v>1.9999671999999999</v>
      </c>
      <c r="AE11" s="13"/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4">
        <v>0</v>
      </c>
      <c r="AP11" s="15">
        <v>1.2</v>
      </c>
      <c r="AQ11" s="15">
        <v>1.1000000000000001</v>
      </c>
      <c r="AR11" s="14">
        <v>0</v>
      </c>
      <c r="AS11" s="14">
        <v>0</v>
      </c>
      <c r="AT11" s="14">
        <v>0</v>
      </c>
      <c r="AU11" s="14">
        <v>0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4">
        <v>1</v>
      </c>
      <c r="BL11" s="14">
        <v>1</v>
      </c>
      <c r="BM11" s="14">
        <v>2</v>
      </c>
      <c r="BN11" s="14">
        <v>1</v>
      </c>
      <c r="BO11" s="14">
        <v>1</v>
      </c>
      <c r="BP11" s="14">
        <v>2</v>
      </c>
      <c r="BR11" s="14">
        <v>0</v>
      </c>
      <c r="BS11" s="38">
        <v>0</v>
      </c>
      <c r="BT11" s="13"/>
      <c r="BU11" s="20">
        <v>1.0000000000000009</v>
      </c>
      <c r="BV11" s="13">
        <v>1</v>
      </c>
      <c r="BW11" s="13">
        <v>2.0000000000000009</v>
      </c>
      <c r="BX11" s="13">
        <v>1</v>
      </c>
      <c r="BY11" s="13">
        <v>1.0000000500000001</v>
      </c>
      <c r="BZ11" s="21">
        <v>2.000000005</v>
      </c>
      <c r="CA11" s="13"/>
      <c r="CB11" s="20">
        <v>0</v>
      </c>
      <c r="CC11" s="13">
        <v>0</v>
      </c>
      <c r="CD11" s="13">
        <v>0</v>
      </c>
      <c r="CE11" s="13">
        <v>0</v>
      </c>
      <c r="CF11" s="13">
        <v>-5.0000000140215661E-8</v>
      </c>
      <c r="CG11" s="21">
        <v>0</v>
      </c>
      <c r="CH11" s="13"/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</row>
    <row r="12" spans="1:94" x14ac:dyDescent="0.2">
      <c r="A12" s="3"/>
      <c r="B12" s="3"/>
      <c r="C12" s="3" t="s">
        <v>64</v>
      </c>
      <c r="D12" s="3"/>
      <c r="E12" s="3"/>
      <c r="F12" s="3"/>
      <c r="G12" s="6" t="s">
        <v>67</v>
      </c>
      <c r="H12" s="10" t="s">
        <v>56</v>
      </c>
      <c r="I12" s="3"/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0</v>
      </c>
      <c r="V12" s="14">
        <v>0</v>
      </c>
      <c r="W12" s="14">
        <v>0</v>
      </c>
      <c r="X12" s="13"/>
      <c r="Y12" s="25">
        <v>0</v>
      </c>
      <c r="Z12" s="25">
        <v>0</v>
      </c>
      <c r="AA12" s="25">
        <v>0</v>
      </c>
      <c r="AB12" s="25">
        <v>1.05</v>
      </c>
      <c r="AC12" s="25">
        <v>5.25</v>
      </c>
      <c r="AD12" s="25">
        <v>1.05</v>
      </c>
      <c r="AE12" s="13"/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BK12" s="14">
        <v>0</v>
      </c>
      <c r="BL12" s="14">
        <v>0</v>
      </c>
      <c r="BM12" s="14">
        <v>0</v>
      </c>
      <c r="BN12" s="14">
        <v>1</v>
      </c>
      <c r="BO12" s="14">
        <v>5</v>
      </c>
      <c r="BP12" s="14">
        <v>1</v>
      </c>
      <c r="BR12" s="14">
        <v>0.05</v>
      </c>
      <c r="BS12" s="38">
        <v>0</v>
      </c>
      <c r="BT12" s="13"/>
      <c r="BU12" s="20">
        <v>0</v>
      </c>
      <c r="BV12" s="13">
        <v>0</v>
      </c>
      <c r="BW12" s="13">
        <v>0</v>
      </c>
      <c r="BX12" s="13">
        <v>1.05</v>
      </c>
      <c r="BY12" s="13">
        <v>5.25</v>
      </c>
      <c r="BZ12" s="21">
        <v>1.05</v>
      </c>
      <c r="CA12" s="13"/>
      <c r="CB12" s="20">
        <v>0</v>
      </c>
      <c r="CC12" s="13">
        <v>0</v>
      </c>
      <c r="CD12" s="13">
        <v>0</v>
      </c>
      <c r="CE12" s="13">
        <v>0</v>
      </c>
      <c r="CF12" s="13">
        <v>0</v>
      </c>
      <c r="CG12" s="21">
        <v>0</v>
      </c>
      <c r="CH12" s="13"/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</row>
    <row r="13" spans="1:94" x14ac:dyDescent="0.2">
      <c r="A13" s="3"/>
      <c r="B13" s="3"/>
      <c r="C13" s="3" t="s">
        <v>66</v>
      </c>
      <c r="D13" s="3"/>
      <c r="E13" s="3"/>
      <c r="F13" s="3"/>
      <c r="G13" s="6" t="s">
        <v>65</v>
      </c>
      <c r="H13" s="10" t="s">
        <v>56</v>
      </c>
      <c r="I13" s="3"/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1</v>
      </c>
      <c r="S13" s="14">
        <v>1</v>
      </c>
      <c r="T13" s="14">
        <v>0</v>
      </c>
      <c r="U13" s="61">
        <v>0</v>
      </c>
      <c r="V13" s="14">
        <v>0</v>
      </c>
      <c r="W13" s="14">
        <v>0</v>
      </c>
      <c r="X13" s="13"/>
      <c r="Y13" s="25">
        <v>4.5</v>
      </c>
      <c r="Z13" s="25">
        <v>2.7</v>
      </c>
      <c r="AA13" s="25">
        <v>4.5</v>
      </c>
      <c r="AB13" s="25">
        <v>0</v>
      </c>
      <c r="AC13" s="25">
        <v>0</v>
      </c>
      <c r="AD13" s="25">
        <v>0</v>
      </c>
      <c r="AE13" s="13"/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BK13" s="14">
        <v>5</v>
      </c>
      <c r="BL13" s="14">
        <v>3</v>
      </c>
      <c r="BM13" s="14">
        <v>5</v>
      </c>
      <c r="BN13" s="14">
        <v>0</v>
      </c>
      <c r="BO13" s="14">
        <v>0</v>
      </c>
      <c r="BP13" s="14">
        <v>0</v>
      </c>
      <c r="BR13" s="14">
        <v>-0.1</v>
      </c>
      <c r="BS13" s="38">
        <v>0</v>
      </c>
      <c r="BT13" s="13"/>
      <c r="BU13" s="20">
        <v>4.5</v>
      </c>
      <c r="BV13" s="13">
        <v>2.7</v>
      </c>
      <c r="BW13" s="13">
        <v>4.5</v>
      </c>
      <c r="BX13" s="13">
        <v>0</v>
      </c>
      <c r="BY13" s="13">
        <v>0</v>
      </c>
      <c r="BZ13" s="21">
        <v>0</v>
      </c>
      <c r="CA13" s="13"/>
      <c r="CB13" s="20">
        <v>0</v>
      </c>
      <c r="CC13" s="13">
        <v>0</v>
      </c>
      <c r="CD13" s="13">
        <v>0</v>
      </c>
      <c r="CE13" s="13">
        <v>0</v>
      </c>
      <c r="CF13" s="13">
        <v>0</v>
      </c>
      <c r="CG13" s="21">
        <v>0</v>
      </c>
      <c r="CH13" s="13"/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</row>
    <row r="14" spans="1:94" x14ac:dyDescent="0.2">
      <c r="A14" s="3"/>
      <c r="B14" s="3"/>
      <c r="C14" s="3" t="s">
        <v>68</v>
      </c>
      <c r="D14" s="3"/>
      <c r="E14" s="3"/>
      <c r="F14" s="3"/>
      <c r="G14" s="6" t="s">
        <v>69</v>
      </c>
      <c r="H14" s="10" t="s">
        <v>56</v>
      </c>
      <c r="I14" s="3"/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</v>
      </c>
      <c r="W14" s="14">
        <v>0</v>
      </c>
      <c r="X14" s="13"/>
      <c r="Y14" s="25">
        <v>0.5</v>
      </c>
      <c r="Z14" s="25">
        <v>1</v>
      </c>
      <c r="AA14" s="25">
        <v>2</v>
      </c>
      <c r="AB14" s="25">
        <v>0.5</v>
      </c>
      <c r="AC14" s="25">
        <v>1</v>
      </c>
      <c r="AD14" s="25">
        <v>2</v>
      </c>
      <c r="AE14" s="13"/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BK14" s="14">
        <v>0.5</v>
      </c>
      <c r="BL14" s="14">
        <v>1</v>
      </c>
      <c r="BM14" s="14">
        <v>2</v>
      </c>
      <c r="BN14" s="14">
        <v>0.5</v>
      </c>
      <c r="BO14" s="14">
        <v>1</v>
      </c>
      <c r="BP14" s="14">
        <v>2</v>
      </c>
      <c r="BR14" s="14">
        <v>0</v>
      </c>
      <c r="BS14" s="38">
        <v>0</v>
      </c>
      <c r="BT14" s="13"/>
      <c r="BU14" s="20">
        <v>0.5</v>
      </c>
      <c r="BV14" s="13">
        <v>1</v>
      </c>
      <c r="BW14" s="13">
        <v>2</v>
      </c>
      <c r="BX14" s="13">
        <v>0.5</v>
      </c>
      <c r="BY14" s="13">
        <v>1</v>
      </c>
      <c r="BZ14" s="21">
        <v>2</v>
      </c>
      <c r="CA14" s="13"/>
      <c r="CB14" s="20">
        <v>0</v>
      </c>
      <c r="CC14" s="13">
        <v>0</v>
      </c>
      <c r="CD14" s="13">
        <v>0</v>
      </c>
      <c r="CE14" s="13">
        <v>0</v>
      </c>
      <c r="CF14" s="13">
        <v>0</v>
      </c>
      <c r="CG14" s="21">
        <v>0</v>
      </c>
      <c r="CH14" s="13"/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</row>
    <row r="15" spans="1:94" x14ac:dyDescent="0.2">
      <c r="A15" s="3"/>
      <c r="B15" s="3"/>
      <c r="C15" s="3" t="s">
        <v>70</v>
      </c>
      <c r="D15" s="3"/>
      <c r="E15" s="3"/>
      <c r="F15" s="3"/>
      <c r="G15" s="6" t="s">
        <v>71</v>
      </c>
      <c r="H15" s="10" t="s">
        <v>56</v>
      </c>
      <c r="I15" s="3"/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1</v>
      </c>
      <c r="X15" s="13"/>
      <c r="Y15" s="25">
        <v>0.75</v>
      </c>
      <c r="Z15" s="25">
        <v>1.5</v>
      </c>
      <c r="AA15" s="25">
        <v>3</v>
      </c>
      <c r="AB15" s="25">
        <v>0.75</v>
      </c>
      <c r="AC15" s="25">
        <v>1.5</v>
      </c>
      <c r="AD15" s="25">
        <v>3</v>
      </c>
      <c r="AE15" s="13"/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5">
        <v>1.5</v>
      </c>
      <c r="AU15" s="14">
        <v>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R15" s="14">
        <v>0</v>
      </c>
      <c r="BS15" s="38">
        <v>0</v>
      </c>
      <c r="BT15" s="13"/>
      <c r="BU15" s="22">
        <v>0</v>
      </c>
      <c r="BV15" s="23">
        <v>0</v>
      </c>
      <c r="BW15" s="23">
        <v>0</v>
      </c>
      <c r="BX15" s="23">
        <v>0</v>
      </c>
      <c r="BY15" s="23">
        <v>0</v>
      </c>
      <c r="BZ15" s="24">
        <v>0</v>
      </c>
      <c r="CA15" s="13"/>
      <c r="CB15" s="22">
        <v>0</v>
      </c>
      <c r="CC15" s="23">
        <v>0</v>
      </c>
      <c r="CD15" s="23">
        <v>0</v>
      </c>
      <c r="CE15" s="23">
        <v>0</v>
      </c>
      <c r="CF15" s="23">
        <v>0</v>
      </c>
      <c r="CG15" s="24">
        <v>0</v>
      </c>
      <c r="CH15" s="13"/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</row>
    <row r="16" spans="1:94" x14ac:dyDescent="0.2">
      <c r="A16" s="3"/>
      <c r="B16" s="3"/>
      <c r="C16" s="3"/>
      <c r="D16" s="3"/>
      <c r="E16" s="3"/>
      <c r="F16" s="3"/>
      <c r="G16" s="6"/>
      <c r="H16" s="10"/>
      <c r="I16" s="3"/>
      <c r="J16" s="27" t="s">
        <v>159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 t="s">
        <v>73</v>
      </c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27" t="s">
        <v>129</v>
      </c>
      <c r="BL16" s="13" t="s">
        <v>140</v>
      </c>
      <c r="BM16" s="13"/>
      <c r="BN16" s="13"/>
      <c r="BO16" s="13"/>
      <c r="BP16" s="13"/>
      <c r="BQ16" s="13"/>
      <c r="BR16" s="13"/>
      <c r="BT16" s="13"/>
      <c r="BU16" s="27" t="s">
        <v>128</v>
      </c>
      <c r="CA16" s="13"/>
      <c r="CB16" s="13"/>
      <c r="CC16" s="13"/>
      <c r="CD16" s="13"/>
      <c r="CE16" s="13"/>
      <c r="CF16" s="13"/>
      <c r="CG16" s="13"/>
    </row>
    <row r="17" spans="1:92" x14ac:dyDescent="0.2">
      <c r="A17" s="3"/>
      <c r="B17" s="3"/>
      <c r="C17" s="3"/>
      <c r="D17" s="3"/>
      <c r="E17" s="6"/>
      <c r="F17" s="4" t="s">
        <v>106</v>
      </c>
      <c r="G17" s="6" t="s">
        <v>25</v>
      </c>
      <c r="H17" s="10" t="s">
        <v>56</v>
      </c>
      <c r="I17" s="3"/>
      <c r="J17" s="12">
        <v>1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3"/>
      <c r="Y17" s="13" t="s">
        <v>74</v>
      </c>
      <c r="Z17" s="13" t="s">
        <v>75</v>
      </c>
      <c r="AA17" s="34" t="s">
        <v>76</v>
      </c>
      <c r="AB17" s="13"/>
      <c r="AC17" s="13"/>
      <c r="AD17" s="13"/>
      <c r="AE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2">
        <v>1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3"/>
      <c r="BK17" s="14">
        <v>1</v>
      </c>
      <c r="BL17" s="14">
        <v>0</v>
      </c>
      <c r="BM17" s="13"/>
      <c r="BN17" s="13"/>
      <c r="BO17" s="13"/>
      <c r="BP17" s="13"/>
      <c r="BQ17" s="13"/>
      <c r="BR17" s="13"/>
      <c r="BT17" s="6" t="s">
        <v>25</v>
      </c>
      <c r="BU17" s="17" cm="1">
        <f t="array" ref="BU17:BZ27">TRANSPOSE(_xlfn.ANCHORARRAY(AW60)-AW67:BG72)</f>
        <v>-0.3</v>
      </c>
      <c r="BV17" s="18">
        <v>-0.6</v>
      </c>
      <c r="BW17" s="18">
        <v>-0.3</v>
      </c>
      <c r="BX17" s="18">
        <v>-0.6</v>
      </c>
      <c r="BY17" s="18">
        <v>-0.9</v>
      </c>
      <c r="BZ17" s="19">
        <v>-0.6</v>
      </c>
      <c r="CA17" s="13"/>
    </row>
    <row r="18" spans="1:92" x14ac:dyDescent="0.2">
      <c r="A18" s="3"/>
      <c r="B18" s="3"/>
      <c r="C18" s="3"/>
      <c r="D18" s="3"/>
      <c r="E18" s="6"/>
      <c r="F18" s="4" t="s">
        <v>107</v>
      </c>
      <c r="G18" s="6" t="s">
        <v>37</v>
      </c>
      <c r="H18" s="10" t="s">
        <v>56</v>
      </c>
      <c r="I18" s="3"/>
      <c r="J18" s="12">
        <v>0</v>
      </c>
      <c r="K18" s="12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3"/>
      <c r="Y18" s="35">
        <f>SUM(AF67:AU72)</f>
        <v>9.793660120000002</v>
      </c>
      <c r="Z18" s="35" cm="1">
        <f t="array" ref="Z18">MMULT(AW36:BH36,TRANSPOSE(AW74:BH74))</f>
        <v>3890.0459999999998</v>
      </c>
      <c r="AA18" s="36">
        <f>Y18+Z18</f>
        <v>3899.8396601199997</v>
      </c>
      <c r="AB18" s="13"/>
      <c r="AC18" s="13"/>
      <c r="AD18" s="13"/>
      <c r="AE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2">
        <v>0</v>
      </c>
      <c r="AX18" s="12">
        <v>1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3"/>
      <c r="BK18" s="14">
        <v>0</v>
      </c>
      <c r="BL18" s="14">
        <v>0</v>
      </c>
      <c r="BN18" s="13"/>
      <c r="BO18" s="13"/>
      <c r="BP18" s="13"/>
      <c r="BQ18" s="13"/>
      <c r="BR18" s="13"/>
      <c r="BT18" s="6" t="s">
        <v>26</v>
      </c>
      <c r="BU18" s="20">
        <v>-12.400460000000001</v>
      </c>
      <c r="BV18" s="13">
        <v>-10.519539999999999</v>
      </c>
      <c r="BW18" s="13">
        <v>-12.400460000000001</v>
      </c>
      <c r="BX18" s="13">
        <v>-10.541963000000001</v>
      </c>
      <c r="BY18" s="13">
        <v>-9.8360692000000007</v>
      </c>
      <c r="BZ18" s="21">
        <v>-10.738109</v>
      </c>
      <c r="CA18" s="13"/>
    </row>
    <row r="19" spans="1:92" x14ac:dyDescent="0.2">
      <c r="A19" s="3"/>
      <c r="B19" s="3"/>
      <c r="C19" s="3"/>
      <c r="D19" s="3"/>
      <c r="E19" s="6"/>
      <c r="F19" s="4" t="s">
        <v>108</v>
      </c>
      <c r="G19" s="6" t="s">
        <v>38</v>
      </c>
      <c r="H19" s="10" t="s">
        <v>56</v>
      </c>
      <c r="I19" s="3"/>
      <c r="J19" s="12">
        <v>0</v>
      </c>
      <c r="K19" s="12">
        <v>0</v>
      </c>
      <c r="L19" s="12">
        <v>-1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3"/>
      <c r="Y19" s="13"/>
      <c r="Z19" s="13"/>
      <c r="AA19" s="13"/>
      <c r="AB19" s="13"/>
      <c r="AC19" s="13"/>
      <c r="AD19" s="13"/>
      <c r="AE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2">
        <v>0</v>
      </c>
      <c r="AX19" s="12">
        <v>1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26">
        <v>0</v>
      </c>
      <c r="BH19" s="26">
        <v>0</v>
      </c>
      <c r="BI19" s="26">
        <v>0</v>
      </c>
      <c r="BJ19" s="13"/>
      <c r="BK19" s="14">
        <v>-1</v>
      </c>
      <c r="BL19" s="14">
        <v>0</v>
      </c>
      <c r="BN19" s="13"/>
      <c r="BO19" s="13"/>
      <c r="BP19" s="13"/>
      <c r="BQ19" s="13"/>
      <c r="BR19" s="13"/>
      <c r="BT19" s="6" t="s">
        <v>160</v>
      </c>
      <c r="BU19" s="20">
        <v>-5.9954049999999999</v>
      </c>
      <c r="BV19" s="13">
        <v>-5.0392000000000001</v>
      </c>
      <c r="BW19" s="13">
        <v>-6.6007999999999996</v>
      </c>
      <c r="BX19" s="13">
        <v>-2.8491999999999997</v>
      </c>
      <c r="BY19" s="13">
        <v>-5.5276730499999998</v>
      </c>
      <c r="BZ19" s="21">
        <v>-3.0827722</v>
      </c>
      <c r="CA19" s="13"/>
    </row>
    <row r="20" spans="1:92" x14ac:dyDescent="0.2">
      <c r="A20" s="3"/>
      <c r="B20" s="3"/>
      <c r="C20" s="3"/>
      <c r="D20" s="3"/>
      <c r="E20" s="6"/>
      <c r="F20" s="4" t="s">
        <v>109</v>
      </c>
      <c r="G20" s="6" t="s">
        <v>39</v>
      </c>
      <c r="H20" s="10" t="s">
        <v>56</v>
      </c>
      <c r="I20" s="3"/>
      <c r="J20" s="12">
        <v>0</v>
      </c>
      <c r="K20" s="12">
        <v>0</v>
      </c>
      <c r="L20" s="12">
        <v>0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3"/>
      <c r="Y20" s="13"/>
      <c r="Z20" s="13"/>
      <c r="AA20" s="13"/>
      <c r="AB20" s="13"/>
      <c r="AC20" s="13"/>
      <c r="AD20" s="13"/>
      <c r="AE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26">
        <v>0</v>
      </c>
      <c r="BH20" s="44">
        <v>1</v>
      </c>
      <c r="BI20" s="44">
        <v>0</v>
      </c>
      <c r="BJ20" s="13"/>
      <c r="BK20" s="14">
        <v>1</v>
      </c>
      <c r="BL20" s="14">
        <v>0</v>
      </c>
      <c r="BN20" s="13"/>
      <c r="BO20" s="13"/>
      <c r="BP20" s="13"/>
      <c r="BQ20" s="13"/>
      <c r="BR20" s="13"/>
      <c r="BT20" s="6" t="s">
        <v>29</v>
      </c>
      <c r="BU20" s="20">
        <v>0</v>
      </c>
      <c r="BV20" s="13">
        <v>0</v>
      </c>
      <c r="BW20" s="13">
        <v>0</v>
      </c>
      <c r="BX20" s="13">
        <v>0</v>
      </c>
      <c r="BY20" s="13">
        <v>0</v>
      </c>
      <c r="BZ20" s="21">
        <v>0</v>
      </c>
      <c r="CA20" s="13"/>
    </row>
    <row r="21" spans="1:92" x14ac:dyDescent="0.2">
      <c r="A21" s="3"/>
      <c r="B21" s="3"/>
      <c r="C21" s="3"/>
      <c r="D21" s="3"/>
      <c r="E21" s="6"/>
      <c r="F21" s="4" t="s">
        <v>154</v>
      </c>
      <c r="G21" s="6" t="s">
        <v>155</v>
      </c>
      <c r="H21" s="10" t="s">
        <v>56</v>
      </c>
      <c r="I21" s="3"/>
      <c r="J21" s="12">
        <v>0</v>
      </c>
      <c r="K21" s="12">
        <v>0</v>
      </c>
      <c r="L21" s="12">
        <v>0</v>
      </c>
      <c r="M21" s="12">
        <v>0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3"/>
      <c r="Y21" s="13"/>
      <c r="Z21" s="13"/>
      <c r="AA21" s="13"/>
      <c r="AB21" s="13"/>
      <c r="AC21" s="13"/>
      <c r="AD21" s="13"/>
      <c r="AE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2">
        <v>0</v>
      </c>
      <c r="AX21" s="12">
        <v>0</v>
      </c>
      <c r="AY21" s="12">
        <v>1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K21" s="14">
        <v>0</v>
      </c>
      <c r="BL21" s="14">
        <v>1</v>
      </c>
      <c r="BT21" s="6" t="s">
        <v>149</v>
      </c>
      <c r="BU21" s="20">
        <v>0</v>
      </c>
      <c r="BV21" s="13">
        <v>0</v>
      </c>
      <c r="BW21" s="13">
        <v>0</v>
      </c>
      <c r="BX21" s="13">
        <v>0</v>
      </c>
      <c r="BY21" s="13">
        <v>0</v>
      </c>
      <c r="BZ21" s="21">
        <v>0</v>
      </c>
      <c r="CA21" s="13"/>
    </row>
    <row r="22" spans="1:92" x14ac:dyDescent="0.2">
      <c r="A22" s="3"/>
      <c r="B22" s="3"/>
      <c r="C22" s="3"/>
      <c r="D22" s="3"/>
      <c r="E22" s="6"/>
      <c r="F22" s="4" t="s">
        <v>161</v>
      </c>
      <c r="G22" s="6" t="s">
        <v>156</v>
      </c>
      <c r="H22" s="10" t="s">
        <v>56</v>
      </c>
      <c r="I22" s="3"/>
      <c r="J22" s="12">
        <v>0</v>
      </c>
      <c r="K22" s="12">
        <v>0</v>
      </c>
      <c r="L22" s="12">
        <v>0</v>
      </c>
      <c r="M22" s="12">
        <v>0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3"/>
      <c r="Y22" s="13"/>
      <c r="Z22" s="13"/>
      <c r="AA22" s="13"/>
      <c r="AB22" s="13"/>
      <c r="AC22" s="13"/>
      <c r="AD22" s="13"/>
      <c r="AE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2">
        <v>0</v>
      </c>
      <c r="AX22" s="12">
        <v>0</v>
      </c>
      <c r="AY22" s="12">
        <v>1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K22" s="14">
        <v>0</v>
      </c>
      <c r="BL22" s="14">
        <v>1</v>
      </c>
      <c r="BT22" s="6"/>
      <c r="BU22" s="20">
        <v>-4.5</v>
      </c>
      <c r="BV22" s="13">
        <v>-2.7</v>
      </c>
      <c r="BW22" s="13">
        <v>-4.5</v>
      </c>
      <c r="BX22" s="13">
        <v>0</v>
      </c>
      <c r="BY22" s="13">
        <v>0</v>
      </c>
      <c r="BZ22" s="21">
        <v>0</v>
      </c>
      <c r="CA22" s="13"/>
    </row>
    <row r="23" spans="1:92" x14ac:dyDescent="0.2">
      <c r="A23" s="3"/>
      <c r="B23" s="3"/>
      <c r="C23" s="3"/>
      <c r="D23" s="3"/>
      <c r="E23" s="6"/>
      <c r="F23" s="4" t="s">
        <v>110</v>
      </c>
      <c r="G23" s="6" t="s">
        <v>40</v>
      </c>
      <c r="H23" s="10" t="s">
        <v>56</v>
      </c>
      <c r="I23" s="3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3"/>
      <c r="Y23" s="13"/>
      <c r="Z23" s="13"/>
      <c r="AA23" s="13"/>
      <c r="AB23" s="13"/>
      <c r="AC23" s="13"/>
      <c r="AD23" s="13"/>
      <c r="AE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2">
        <v>0</v>
      </c>
      <c r="AX23" s="12">
        <v>0</v>
      </c>
      <c r="AY23" s="12">
        <v>1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K23" s="14">
        <v>0</v>
      </c>
      <c r="BL23" s="14">
        <v>0</v>
      </c>
      <c r="BT23" s="6" t="s">
        <v>30</v>
      </c>
      <c r="BU23" s="20">
        <v>0</v>
      </c>
      <c r="BV23" s="13">
        <v>0</v>
      </c>
      <c r="BW23" s="13">
        <v>0</v>
      </c>
      <c r="BX23" s="13">
        <v>0</v>
      </c>
      <c r="BY23" s="13">
        <v>0</v>
      </c>
      <c r="BZ23" s="21">
        <v>0</v>
      </c>
      <c r="CA23" s="13"/>
      <c r="CB23" s="13"/>
      <c r="CC23" s="13"/>
      <c r="CD23" s="13"/>
      <c r="CE23" s="13"/>
      <c r="CF23" s="13"/>
      <c r="CG23" s="13"/>
    </row>
    <row r="24" spans="1:92" x14ac:dyDescent="0.2">
      <c r="A24" s="3"/>
      <c r="B24" s="3"/>
      <c r="C24" s="3"/>
      <c r="D24" s="3"/>
      <c r="E24" s="6"/>
      <c r="F24" s="4" t="s">
        <v>111</v>
      </c>
      <c r="G24" s="6" t="s">
        <v>29</v>
      </c>
      <c r="H24" s="10" t="s">
        <v>56</v>
      </c>
      <c r="I24" s="3"/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3"/>
      <c r="Y24" s="13"/>
      <c r="Z24" s="13"/>
      <c r="AA24" s="13"/>
      <c r="AB24" s="13"/>
      <c r="AC24" s="13"/>
      <c r="AD24" s="13"/>
      <c r="AE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2">
        <v>0</v>
      </c>
      <c r="AX24" s="12">
        <v>0</v>
      </c>
      <c r="AY24" s="12">
        <v>0</v>
      </c>
      <c r="AZ24" s="12">
        <v>1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K24" s="14">
        <v>0</v>
      </c>
      <c r="BL24" s="14">
        <v>1</v>
      </c>
      <c r="BT24" s="6" t="s">
        <v>31</v>
      </c>
      <c r="BU24" s="20">
        <v>0</v>
      </c>
      <c r="BV24" s="13">
        <v>0</v>
      </c>
      <c r="BW24" s="13">
        <v>0</v>
      </c>
      <c r="BX24" s="13">
        <v>0</v>
      </c>
      <c r="BY24" s="13">
        <v>0</v>
      </c>
      <c r="BZ24" s="21">
        <v>0</v>
      </c>
      <c r="CA24" s="13"/>
      <c r="CB24" s="13"/>
      <c r="CC24" s="13"/>
      <c r="CD24" s="13"/>
      <c r="CE24" s="13"/>
      <c r="CF24" s="13"/>
      <c r="CG24" s="13"/>
    </row>
    <row r="25" spans="1:92" x14ac:dyDescent="0.2">
      <c r="A25" s="3"/>
      <c r="B25" s="3"/>
      <c r="C25" s="3"/>
      <c r="D25" s="3"/>
      <c r="E25" s="6"/>
      <c r="F25" s="4" t="s">
        <v>112</v>
      </c>
      <c r="G25" s="6" t="s">
        <v>133</v>
      </c>
      <c r="H25" s="10" t="s">
        <v>56</v>
      </c>
      <c r="I25" s="3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1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3"/>
      <c r="Y25" s="13"/>
      <c r="Z25" s="13"/>
      <c r="AA25" s="13"/>
      <c r="AB25" s="13"/>
      <c r="AC25" s="13"/>
      <c r="AD25" s="13"/>
      <c r="AE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1</v>
      </c>
      <c r="BK25" s="14">
        <v>0</v>
      </c>
      <c r="BL25" s="14">
        <v>1</v>
      </c>
      <c r="BT25" s="6" t="s">
        <v>32</v>
      </c>
      <c r="BU25" s="20">
        <v>0</v>
      </c>
      <c r="BV25" s="13">
        <v>0</v>
      </c>
      <c r="BW25" s="13">
        <v>0</v>
      </c>
      <c r="BX25" s="13">
        <v>0</v>
      </c>
      <c r="BY25" s="13">
        <v>0</v>
      </c>
      <c r="BZ25" s="21">
        <v>0</v>
      </c>
      <c r="CA25" s="13"/>
      <c r="CB25" s="13"/>
      <c r="CC25" s="13"/>
      <c r="CD25" s="13"/>
      <c r="CE25" s="13"/>
      <c r="CF25" s="13"/>
      <c r="CG25" s="13"/>
    </row>
    <row r="26" spans="1:92" x14ac:dyDescent="0.2">
      <c r="A26" s="3"/>
      <c r="B26" s="3"/>
      <c r="C26" s="3"/>
      <c r="D26" s="3"/>
      <c r="E26" s="6"/>
      <c r="F26" s="4" t="s">
        <v>113</v>
      </c>
      <c r="G26" s="6" t="s">
        <v>149</v>
      </c>
      <c r="H26" s="10" t="s">
        <v>56</v>
      </c>
      <c r="I26" s="3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3"/>
      <c r="Y26" s="13"/>
      <c r="Z26" s="13"/>
      <c r="AA26" s="13"/>
      <c r="AB26" s="13"/>
      <c r="AC26" s="13"/>
      <c r="AD26" s="13"/>
      <c r="AE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2">
        <v>0</v>
      </c>
      <c r="AX26" s="12">
        <v>0</v>
      </c>
      <c r="AY26" s="12">
        <v>0</v>
      </c>
      <c r="AZ26" s="12">
        <v>0</v>
      </c>
      <c r="BA26" s="12">
        <v>1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K26" s="14">
        <v>0</v>
      </c>
      <c r="BL26" s="14">
        <v>0</v>
      </c>
      <c r="BT26" s="6" t="s">
        <v>33</v>
      </c>
      <c r="BU26" s="20">
        <v>-0.5</v>
      </c>
      <c r="BV26" s="13">
        <v>-1</v>
      </c>
      <c r="BW26" s="13">
        <v>-2</v>
      </c>
      <c r="BX26" s="13">
        <v>-0.5</v>
      </c>
      <c r="BY26" s="13">
        <v>-1</v>
      </c>
      <c r="BZ26" s="21">
        <v>-2</v>
      </c>
      <c r="CA26" s="13"/>
      <c r="CB26" s="13"/>
      <c r="CC26" s="13"/>
      <c r="CD26" s="13"/>
      <c r="CE26" s="13"/>
      <c r="CF26" s="13"/>
      <c r="CG26" s="13"/>
      <c r="CI26" t="s">
        <v>162</v>
      </c>
    </row>
    <row r="27" spans="1:92" x14ac:dyDescent="0.2">
      <c r="A27" s="3"/>
      <c r="B27" s="3"/>
      <c r="C27" s="3"/>
      <c r="D27" s="3"/>
      <c r="E27" s="6"/>
      <c r="F27" s="4" t="s">
        <v>114</v>
      </c>
      <c r="G27" s="6" t="s">
        <v>30</v>
      </c>
      <c r="H27" s="10" t="s">
        <v>56</v>
      </c>
      <c r="I27" s="3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1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3"/>
      <c r="Y27" s="13"/>
      <c r="Z27" s="13"/>
      <c r="AA27" s="13"/>
      <c r="AB27" s="13"/>
      <c r="AC27" s="13"/>
      <c r="AD27" s="13"/>
      <c r="AE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1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K27" s="14">
        <v>0</v>
      </c>
      <c r="BL27" s="14">
        <v>0</v>
      </c>
      <c r="BT27" s="6" t="s">
        <v>34</v>
      </c>
      <c r="BU27" s="20">
        <v>-0.75</v>
      </c>
      <c r="BV27" s="13">
        <v>-1.5</v>
      </c>
      <c r="BW27" s="13">
        <v>-3</v>
      </c>
      <c r="BX27" s="13">
        <v>-0.75</v>
      </c>
      <c r="BY27" s="13">
        <v>-1.5</v>
      </c>
      <c r="BZ27" s="21">
        <v>-3</v>
      </c>
      <c r="CA27" s="13"/>
      <c r="CB27" s="13"/>
      <c r="CC27" s="13"/>
      <c r="CD27" s="13"/>
      <c r="CE27" s="13"/>
      <c r="CF27" s="13"/>
      <c r="CG27" s="13"/>
      <c r="CH27" t="s">
        <v>160</v>
      </c>
      <c r="CI27" cm="1">
        <f t="array" ref="CI27:CN28">TRANSPOSE(_xlfn.ANCHORARRAY(AJ60)-AJ46:AK51)</f>
        <v>-5.9954049999999999</v>
      </c>
      <c r="CJ27">
        <v>-5.0392000000000001</v>
      </c>
      <c r="CK27">
        <v>-6.6007999999999996</v>
      </c>
      <c r="CL27">
        <v>0</v>
      </c>
      <c r="CM27">
        <v>0</v>
      </c>
      <c r="CN27">
        <v>0</v>
      </c>
    </row>
    <row r="28" spans="1:92" x14ac:dyDescent="0.2">
      <c r="A28" s="3"/>
      <c r="B28" s="3"/>
      <c r="C28" s="3"/>
      <c r="D28" s="3"/>
      <c r="E28" s="6"/>
      <c r="F28" s="4" t="s">
        <v>115</v>
      </c>
      <c r="G28" s="6" t="s">
        <v>31</v>
      </c>
      <c r="H28" s="10" t="s">
        <v>56</v>
      </c>
      <c r="I28" s="3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1</v>
      </c>
      <c r="T28" s="12">
        <v>0</v>
      </c>
      <c r="U28" s="12">
        <v>0</v>
      </c>
      <c r="V28" s="12">
        <v>0</v>
      </c>
      <c r="W28" s="12">
        <v>0</v>
      </c>
      <c r="X28" s="13"/>
      <c r="Y28" s="13"/>
      <c r="Z28" s="13"/>
      <c r="AA28" s="13"/>
      <c r="AB28" s="13"/>
      <c r="AC28" s="13"/>
      <c r="AD28" s="13"/>
      <c r="AE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1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K28" s="14">
        <v>0</v>
      </c>
      <c r="BL28" s="14">
        <v>0</v>
      </c>
      <c r="BT28" s="6" t="s">
        <v>35</v>
      </c>
      <c r="BU28" s="22"/>
      <c r="BV28" s="23"/>
      <c r="BW28" s="23"/>
      <c r="BX28" s="23"/>
      <c r="BY28" s="23"/>
      <c r="BZ28" s="24"/>
      <c r="CA28" s="13"/>
      <c r="CB28" s="13"/>
      <c r="CC28" s="13"/>
      <c r="CD28" s="13"/>
      <c r="CE28" s="13"/>
      <c r="CF28" s="13"/>
      <c r="CG28" s="13"/>
      <c r="CH28" t="s">
        <v>163</v>
      </c>
      <c r="CI28">
        <v>0</v>
      </c>
      <c r="CJ28">
        <v>0</v>
      </c>
      <c r="CK28">
        <v>0</v>
      </c>
      <c r="CL28">
        <v>-1.7991999999999999</v>
      </c>
      <c r="CM28">
        <v>-0.27767304999999998</v>
      </c>
      <c r="CN28">
        <v>-2.0327722000000001</v>
      </c>
    </row>
    <row r="29" spans="1:92" x14ac:dyDescent="0.2">
      <c r="A29" s="3"/>
      <c r="B29" s="3"/>
      <c r="C29" s="3"/>
      <c r="D29" s="3"/>
      <c r="E29" s="6"/>
      <c r="F29" s="4" t="s">
        <v>116</v>
      </c>
      <c r="G29" s="6" t="s">
        <v>32</v>
      </c>
      <c r="H29" s="10" t="s">
        <v>56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3"/>
      <c r="Y29" s="13"/>
      <c r="Z29" s="13"/>
      <c r="AA29" s="13"/>
      <c r="AB29" s="13"/>
      <c r="AC29" s="13"/>
      <c r="AD29" s="13"/>
      <c r="AE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1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K29" s="14">
        <v>0</v>
      </c>
      <c r="BL29" s="14">
        <v>0</v>
      </c>
      <c r="BN29" t="s">
        <v>143</v>
      </c>
      <c r="BT29" s="13"/>
      <c r="CA29" s="13"/>
      <c r="CB29" s="13"/>
      <c r="CC29" s="13"/>
      <c r="CD29" s="13"/>
      <c r="CE29" s="13"/>
      <c r="CF29" s="13"/>
      <c r="CG29" s="13"/>
    </row>
    <row r="30" spans="1:92" x14ac:dyDescent="0.2">
      <c r="A30" s="3"/>
      <c r="B30" s="3"/>
      <c r="C30" s="3"/>
      <c r="D30" s="3"/>
      <c r="E30" s="6"/>
      <c r="F30" s="4" t="s">
        <v>117</v>
      </c>
      <c r="G30" s="6" t="s">
        <v>33</v>
      </c>
      <c r="H30" s="10" t="s">
        <v>56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1</v>
      </c>
      <c r="V30" s="12">
        <v>0</v>
      </c>
      <c r="W30" s="12">
        <v>0</v>
      </c>
      <c r="X30" s="13"/>
      <c r="Y30" s="13"/>
      <c r="Z30" s="13"/>
      <c r="AA30" s="13"/>
      <c r="AB30" s="13"/>
      <c r="AC30" s="13"/>
      <c r="AD30" s="13"/>
      <c r="AE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1</v>
      </c>
      <c r="BF30" s="12">
        <v>0</v>
      </c>
      <c r="BG30" s="12">
        <v>0</v>
      </c>
      <c r="BH30" s="12">
        <v>0</v>
      </c>
      <c r="BI30" s="12">
        <v>0</v>
      </c>
      <c r="BK30" s="14">
        <v>0</v>
      </c>
      <c r="BL30" s="14">
        <v>0</v>
      </c>
      <c r="BN30" s="13" cm="1">
        <f t="array" ref="BN30:BN35">AI46:AI51</f>
        <v>0.29727223000000003</v>
      </c>
      <c r="BO30" s="13" cm="1">
        <f t="array" ref="BO30:BO35">AN46:AN51</f>
        <v>0.40500000000000003</v>
      </c>
      <c r="BT30" s="13"/>
      <c r="CA30" s="13"/>
      <c r="CB30" s="13"/>
      <c r="CC30" s="13"/>
      <c r="CD30" s="13"/>
      <c r="CE30" s="13"/>
      <c r="CF30" s="13"/>
      <c r="CG30" s="13"/>
      <c r="CH30" s="13"/>
      <c r="CI30" s="13" t="s">
        <v>100</v>
      </c>
      <c r="CJ30" s="13"/>
      <c r="CK30" s="13"/>
      <c r="CL30" s="13"/>
      <c r="CM30" s="13"/>
      <c r="CN30" s="13"/>
    </row>
    <row r="31" spans="1:92" x14ac:dyDescent="0.2">
      <c r="A31" s="3"/>
      <c r="B31" s="3"/>
      <c r="C31" s="3"/>
      <c r="D31" s="3"/>
      <c r="E31" s="6"/>
      <c r="F31" s="4" t="s">
        <v>132</v>
      </c>
      <c r="G31" s="6" t="s">
        <v>34</v>
      </c>
      <c r="H31" s="10" t="s">
        <v>56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1</v>
      </c>
      <c r="W31" s="12">
        <v>0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1</v>
      </c>
      <c r="BG31" s="12">
        <v>0</v>
      </c>
      <c r="BH31" s="12">
        <v>0</v>
      </c>
      <c r="BI31" s="12">
        <v>0</v>
      </c>
      <c r="BK31" s="14">
        <v>0</v>
      </c>
      <c r="BL31" s="14">
        <v>0</v>
      </c>
      <c r="BN31">
        <v>-0.6</v>
      </c>
      <c r="BO31" s="13">
        <v>-0.8</v>
      </c>
      <c r="BT31" s="13"/>
      <c r="CA31" s="13"/>
      <c r="CB31" s="13"/>
      <c r="CC31" s="13"/>
      <c r="CD31" s="13"/>
      <c r="CE31" s="13"/>
      <c r="CF31" s="13"/>
      <c r="CG31" s="13"/>
      <c r="CI31" s="13" cm="1">
        <f t="array" ref="CI31:CN32">TRANSPOSE(_xlfn.ANCHORARRAY(AY53)-BH39:BI44)</f>
        <v>0.69727223000000005</v>
      </c>
      <c r="CJ31" s="13">
        <v>9.7272230000000071E-2</v>
      </c>
      <c r="CK31" s="13">
        <v>0.69727223000000005</v>
      </c>
      <c r="CL31" s="13">
        <v>0.8</v>
      </c>
      <c r="CM31" s="13">
        <v>0.8</v>
      </c>
      <c r="CN31" s="13">
        <v>0.8</v>
      </c>
    </row>
    <row r="32" spans="1:92" x14ac:dyDescent="0.2">
      <c r="A32" s="3"/>
      <c r="B32" s="3"/>
      <c r="C32" s="3"/>
      <c r="D32" s="3"/>
      <c r="E32" s="6"/>
      <c r="F32" s="4" t="s">
        <v>148</v>
      </c>
      <c r="G32" s="6" t="s">
        <v>35</v>
      </c>
      <c r="H32" s="10" t="s">
        <v>56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1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1</v>
      </c>
      <c r="BH32" s="12">
        <v>0</v>
      </c>
      <c r="BI32" s="12">
        <v>0</v>
      </c>
      <c r="BK32" s="14">
        <v>0</v>
      </c>
      <c r="BL32" s="14">
        <v>0</v>
      </c>
      <c r="BN32">
        <v>0.6</v>
      </c>
      <c r="BO32" s="13">
        <v>0.8</v>
      </c>
      <c r="CB32" s="56"/>
      <c r="CC32" s="56"/>
      <c r="CD32" s="56"/>
      <c r="CE32" s="56"/>
      <c r="CF32" s="56"/>
      <c r="CI32" s="13">
        <v>0.89500000000000002</v>
      </c>
      <c r="CJ32" s="13">
        <v>0.14500000000000002</v>
      </c>
      <c r="CK32" s="13">
        <v>0.99</v>
      </c>
      <c r="CL32" s="13">
        <v>0.23049999999999993</v>
      </c>
      <c r="CM32" s="13">
        <v>0.99</v>
      </c>
      <c r="CN32" s="13">
        <v>0.99</v>
      </c>
    </row>
    <row r="33" spans="1:92" x14ac:dyDescent="0.2">
      <c r="A33" s="3"/>
      <c r="B33" s="3"/>
      <c r="C33" s="3"/>
      <c r="D33" s="3"/>
      <c r="E33" s="3"/>
      <c r="F33" s="3"/>
      <c r="G33" s="6"/>
      <c r="H33" s="10"/>
      <c r="I33" s="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B33" s="13"/>
      <c r="BC33" s="13"/>
      <c r="BD33" s="13"/>
      <c r="BE33" s="13"/>
      <c r="BF33" s="13"/>
      <c r="BG33" s="13"/>
      <c r="BN33">
        <v>0.10272777</v>
      </c>
      <c r="BO33">
        <v>-0.8</v>
      </c>
      <c r="BV33" s="13"/>
      <c r="BW33" s="13"/>
      <c r="BX33" s="13"/>
      <c r="BY33" s="13"/>
      <c r="BZ33" s="13"/>
      <c r="CB33" s="39"/>
      <c r="CC33" s="39"/>
      <c r="CD33" s="39"/>
      <c r="CE33" s="39"/>
      <c r="CF33" s="39"/>
      <c r="CI33" s="13" t="s">
        <v>101</v>
      </c>
      <c r="CJ33" s="13"/>
      <c r="CK33" s="13"/>
      <c r="CL33" s="13"/>
      <c r="CM33" s="13"/>
      <c r="CN33" s="13"/>
    </row>
    <row r="34" spans="1:92" x14ac:dyDescent="0.2">
      <c r="A34" s="3"/>
      <c r="B34" s="3"/>
      <c r="C34" s="3"/>
      <c r="D34" s="3"/>
      <c r="E34" s="3"/>
      <c r="F34" s="3"/>
      <c r="G34" s="6"/>
      <c r="H34" s="10"/>
      <c r="I34" s="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N34">
        <v>0</v>
      </c>
      <c r="BO34">
        <v>0.72304999999999997</v>
      </c>
      <c r="CB34" s="13"/>
      <c r="CC34" s="13"/>
      <c r="CD34" s="13"/>
      <c r="CE34" s="13"/>
      <c r="CF34" s="13"/>
      <c r="CI34" s="13" cm="1">
        <f t="array" ref="CI34:CN35">TRANSPOSE(_xlfn.ANCHORARRAY(BH39)-_xlfn.ANCHORARRAY(AW53))</f>
        <v>0.10272776999999997</v>
      </c>
      <c r="CJ34" s="13">
        <v>0.70272776999999997</v>
      </c>
      <c r="CK34" s="13">
        <v>0.10272776999999997</v>
      </c>
      <c r="CL34" s="13">
        <v>-2.7755575615628914E-17</v>
      </c>
      <c r="CM34" s="13">
        <v>-2.7755575615628914E-17</v>
      </c>
      <c r="CN34" s="13">
        <v>-2.7755575615628914E-17</v>
      </c>
    </row>
    <row r="35" spans="1:92" x14ac:dyDescent="0.2">
      <c r="A35" s="3"/>
      <c r="B35" s="3"/>
      <c r="C35" s="3"/>
      <c r="D35" s="3"/>
      <c r="E35" s="3"/>
      <c r="F35" s="3"/>
      <c r="G35" s="6" t="s">
        <v>87</v>
      </c>
      <c r="H35" s="10" t="s">
        <v>88</v>
      </c>
      <c r="I35" s="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3"/>
      <c r="AC35" s="13"/>
      <c r="AD35" s="13"/>
      <c r="AE35" s="13" t="s">
        <v>89</v>
      </c>
      <c r="AF35" s="14">
        <v>0</v>
      </c>
      <c r="AG35" s="14">
        <v>0.1</v>
      </c>
      <c r="AH35" s="14">
        <v>-0.05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0.3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N35">
        <v>0</v>
      </c>
      <c r="BO35">
        <v>-3.2805000000000001E-2</v>
      </c>
      <c r="CB35" s="57"/>
      <c r="CC35" s="57"/>
      <c r="CD35" s="57"/>
      <c r="CE35" s="57"/>
      <c r="CF35" s="57"/>
      <c r="CI35" s="13">
        <v>9.4999999999999973E-2</v>
      </c>
      <c r="CJ35" s="13">
        <v>0.84499999999999997</v>
      </c>
      <c r="CK35" s="13">
        <v>0</v>
      </c>
      <c r="CL35" s="13">
        <v>0.75950000000000006</v>
      </c>
      <c r="CM35" s="13">
        <v>0</v>
      </c>
      <c r="CN35" s="13">
        <v>0</v>
      </c>
    </row>
    <row r="36" spans="1:92" x14ac:dyDescent="0.2">
      <c r="A36" s="3"/>
      <c r="B36" s="3"/>
      <c r="C36" s="3"/>
      <c r="D36" s="3"/>
      <c r="E36" s="3"/>
      <c r="F36" s="3"/>
      <c r="G36" s="6" t="s">
        <v>91</v>
      </c>
      <c r="H36" s="10" t="s">
        <v>92</v>
      </c>
      <c r="I36" s="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V36" s="13" t="s">
        <v>93</v>
      </c>
      <c r="AW36" s="16">
        <v>1000</v>
      </c>
      <c r="AX36" s="16">
        <v>100</v>
      </c>
      <c r="AY36" s="16">
        <v>2000</v>
      </c>
      <c r="AZ36" s="16">
        <v>200</v>
      </c>
      <c r="BA36" s="16">
        <v>1000</v>
      </c>
      <c r="BB36" s="16">
        <v>500</v>
      </c>
      <c r="BC36" s="16">
        <v>1000</v>
      </c>
      <c r="BD36" s="16">
        <v>500</v>
      </c>
      <c r="BE36" s="16">
        <v>1000</v>
      </c>
      <c r="BF36" s="16">
        <v>500</v>
      </c>
      <c r="BG36" s="16">
        <v>0</v>
      </c>
      <c r="BH36" s="16">
        <v>2000</v>
      </c>
      <c r="BI36" s="16">
        <v>200</v>
      </c>
      <c r="CB36" s="58"/>
      <c r="CI36" s="13" t="s">
        <v>102</v>
      </c>
      <c r="CJ36" s="13"/>
      <c r="CK36" s="13"/>
      <c r="CL36" s="13"/>
      <c r="CM36" s="13"/>
      <c r="CN36" s="13"/>
    </row>
    <row r="37" spans="1:92" x14ac:dyDescent="0.2">
      <c r="A37" s="3"/>
      <c r="B37" s="3"/>
      <c r="C37" s="3"/>
      <c r="D37" s="3"/>
      <c r="E37" s="3"/>
      <c r="F37" s="3"/>
      <c r="G37" s="6" t="s">
        <v>94</v>
      </c>
      <c r="H37" s="10" t="s">
        <v>95</v>
      </c>
      <c r="I37" s="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V37" s="13" t="s">
        <v>96</v>
      </c>
      <c r="AW37" s="16">
        <v>3</v>
      </c>
      <c r="AX37" s="16">
        <v>6</v>
      </c>
      <c r="AY37" s="16">
        <v>7</v>
      </c>
      <c r="AZ37" s="16">
        <v>0</v>
      </c>
      <c r="BA37" s="16">
        <v>1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9999</v>
      </c>
      <c r="BH37" s="16">
        <v>1</v>
      </c>
      <c r="BI37" s="16">
        <v>1</v>
      </c>
      <c r="CA37" s="13"/>
      <c r="CB37" s="13"/>
      <c r="CH37" s="13"/>
      <c r="CI37" s="13" cm="1">
        <f t="array" ref="CI37:CN37">TRANSPOSE(BC53:BC58-AI46:AI51)</f>
        <v>0.30272776999999995</v>
      </c>
      <c r="CJ37" s="13">
        <v>1.2</v>
      </c>
      <c r="CK37" s="13">
        <v>0</v>
      </c>
      <c r="CL37" s="13">
        <v>0.49727222999999998</v>
      </c>
      <c r="CM37" s="13">
        <v>0.6</v>
      </c>
      <c r="CN37" s="13">
        <v>0.6</v>
      </c>
    </row>
    <row r="38" spans="1:92" x14ac:dyDescent="0.2">
      <c r="A38" s="3"/>
      <c r="B38" s="3"/>
      <c r="C38" s="3"/>
      <c r="D38" s="3"/>
      <c r="E38" s="3"/>
      <c r="F38" s="3"/>
      <c r="G38" s="3"/>
      <c r="H38" s="10"/>
      <c r="I38" s="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V38" s="13"/>
      <c r="AW38" s="13" t="s">
        <v>97</v>
      </c>
      <c r="AX38" s="13"/>
      <c r="AY38" s="13"/>
      <c r="AZ38" s="13"/>
      <c r="BA38" s="13"/>
      <c r="BB38" s="13"/>
      <c r="BC38" s="13"/>
      <c r="BD38" s="13"/>
      <c r="BE38" s="13"/>
      <c r="BF38" s="13"/>
      <c r="BH38" s="27" t="s">
        <v>98</v>
      </c>
      <c r="BI38" s="27"/>
      <c r="BJ38" s="13"/>
      <c r="BK38" s="11" t="s">
        <v>99</v>
      </c>
      <c r="CH38" s="13"/>
      <c r="CI38" s="13" cm="1">
        <f t="array" ref="CI38:CN38">TRANSPOSE(BD53:BD58-AN46:AN51)</f>
        <v>0.39500000000000002</v>
      </c>
      <c r="CJ38" s="13">
        <v>1.6</v>
      </c>
      <c r="CK38" s="13">
        <v>0</v>
      </c>
      <c r="CL38" s="13">
        <v>1.6</v>
      </c>
      <c r="CM38" s="13">
        <v>7.6950000000000074E-2</v>
      </c>
      <c r="CN38" s="13">
        <v>0.83280500000000002</v>
      </c>
    </row>
    <row r="39" spans="1:92" x14ac:dyDescent="0.2">
      <c r="A39" s="3" t="s">
        <v>1</v>
      </c>
      <c r="B39" s="3" t="s">
        <v>4</v>
      </c>
      <c r="C39" s="3"/>
      <c r="D39" s="3"/>
      <c r="E39" s="3"/>
      <c r="F39" s="3"/>
      <c r="G39" s="3"/>
      <c r="H39" s="10"/>
      <c r="I39" s="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V39" s="13"/>
      <c r="AW39" s="16">
        <v>0.1</v>
      </c>
      <c r="AX39" s="14">
        <v>1</v>
      </c>
      <c r="AY39" s="14">
        <v>1</v>
      </c>
      <c r="AZ39" s="14">
        <v>1</v>
      </c>
      <c r="BA39" s="14">
        <v>1</v>
      </c>
      <c r="BB39" s="14">
        <v>1</v>
      </c>
      <c r="BC39" s="14">
        <v>1</v>
      </c>
      <c r="BD39" s="14">
        <v>1</v>
      </c>
      <c r="BE39" s="14">
        <v>1</v>
      </c>
      <c r="BF39" s="14">
        <v>1</v>
      </c>
      <c r="BG39" s="14">
        <v>1</v>
      </c>
      <c r="BH39" s="46" cm="1">
        <f t="array" ref="BH39:BI44">_xlfn.ANCHORARRAY(BA53)*BK54:BL59-MMULT(BK39:BP44,BN30:BO35)</f>
        <v>0.20272776999999997</v>
      </c>
      <c r="BI39" s="46">
        <v>9.4999999999999973E-2</v>
      </c>
      <c r="BJ39" s="13"/>
      <c r="BK39" s="12">
        <v>1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CA39" s="13"/>
      <c r="CB39" s="13"/>
      <c r="CH39" s="13"/>
      <c r="CI39" s="13" t="s">
        <v>103</v>
      </c>
      <c r="CJ39" s="13"/>
      <c r="CK39" s="13"/>
      <c r="CL39" s="13"/>
      <c r="CM39" s="13"/>
      <c r="CN39" s="13"/>
    </row>
    <row r="40" spans="1:92" x14ac:dyDescent="0.2">
      <c r="A40" s="3" t="s">
        <v>1</v>
      </c>
      <c r="B40" s="3" t="s">
        <v>5</v>
      </c>
      <c r="C40" s="3"/>
      <c r="D40" s="3"/>
      <c r="E40" s="3"/>
      <c r="F40" s="3"/>
      <c r="G40" s="3"/>
      <c r="H40" s="10"/>
      <c r="I40" s="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V40" s="13"/>
      <c r="AW40" s="16">
        <v>0.2</v>
      </c>
      <c r="AX40" s="14">
        <v>1</v>
      </c>
      <c r="AY40" s="14">
        <v>1</v>
      </c>
      <c r="AZ40" s="14">
        <v>1</v>
      </c>
      <c r="BA40" s="14">
        <v>1</v>
      </c>
      <c r="BB40" s="14">
        <v>1</v>
      </c>
      <c r="BC40" s="14">
        <v>1</v>
      </c>
      <c r="BD40" s="14">
        <v>1</v>
      </c>
      <c r="BE40" s="14">
        <v>1</v>
      </c>
      <c r="BF40" s="14">
        <v>1</v>
      </c>
      <c r="BG40" s="14">
        <v>1</v>
      </c>
      <c r="BH40" s="47">
        <v>0.80272776999999995</v>
      </c>
      <c r="BI40" s="47">
        <v>0.84499999999999997</v>
      </c>
      <c r="BJ40" s="13"/>
      <c r="BK40" s="12">
        <v>1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V40" s="27"/>
      <c r="BW40" s="13"/>
      <c r="BX40" s="13"/>
      <c r="BY40" s="13"/>
      <c r="BZ40" s="13"/>
      <c r="CA40" s="13"/>
      <c r="CB40" s="13"/>
      <c r="CH40" s="13"/>
      <c r="CI40" s="13" cm="1">
        <f t="array" ref="CI40:CN40">TRANSPOSE(-BE53:BE58+AI46:AI51)</f>
        <v>0.89727223</v>
      </c>
      <c r="CJ40" s="13">
        <v>0</v>
      </c>
      <c r="CK40" s="13">
        <v>1.2</v>
      </c>
      <c r="CL40" s="13">
        <v>0.70272776999999997</v>
      </c>
      <c r="CM40" s="13">
        <v>0.6</v>
      </c>
      <c r="CN40" s="13">
        <v>0.6</v>
      </c>
    </row>
    <row r="41" spans="1:92" x14ac:dyDescent="0.2">
      <c r="A41" s="3" t="s">
        <v>1</v>
      </c>
      <c r="B41" s="3" t="s">
        <v>6</v>
      </c>
      <c r="C41" s="3"/>
      <c r="D41" s="3"/>
      <c r="E41" s="3"/>
      <c r="F41" s="3"/>
      <c r="G41" s="3"/>
      <c r="H41" s="10"/>
      <c r="I41" s="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V41" s="13"/>
      <c r="AW41" s="16">
        <v>0.1</v>
      </c>
      <c r="AX41" s="14">
        <v>1</v>
      </c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4">
        <v>1</v>
      </c>
      <c r="BE41" s="14">
        <v>1</v>
      </c>
      <c r="BF41" s="14">
        <v>1</v>
      </c>
      <c r="BG41" s="14">
        <v>1</v>
      </c>
      <c r="BH41" s="47">
        <v>0.20272776999999997</v>
      </c>
      <c r="BI41" s="47">
        <v>0</v>
      </c>
      <c r="BJ41" s="13"/>
      <c r="BK41" s="12">
        <v>1</v>
      </c>
      <c r="BL41" s="12">
        <v>1</v>
      </c>
      <c r="BM41" s="12">
        <v>1</v>
      </c>
      <c r="BN41" s="12">
        <v>0</v>
      </c>
      <c r="BO41" s="12">
        <v>0</v>
      </c>
      <c r="BP41" s="12">
        <v>0</v>
      </c>
      <c r="BV41" s="13"/>
      <c r="BW41" s="13"/>
      <c r="BX41" s="13"/>
      <c r="BY41" s="13"/>
      <c r="BZ41" s="13"/>
      <c r="CA41" s="13"/>
      <c r="CB41" s="13"/>
      <c r="CH41" s="13"/>
      <c r="CI41" s="13" cm="1">
        <f t="array" ref="CI41:CN41">TRANSPOSE(-BF53:BF58+AN46:AN51)</f>
        <v>1.2050000000000001</v>
      </c>
      <c r="CJ41" s="13">
        <v>0</v>
      </c>
      <c r="CK41" s="13">
        <v>1.6</v>
      </c>
      <c r="CL41" s="13">
        <v>0</v>
      </c>
      <c r="CM41" s="13">
        <v>1.52305</v>
      </c>
      <c r="CN41" s="13">
        <v>0.76719500000000007</v>
      </c>
    </row>
    <row r="42" spans="1:92" x14ac:dyDescent="0.2">
      <c r="A42" s="3" t="s">
        <v>2</v>
      </c>
      <c r="B42" s="3" t="s">
        <v>4</v>
      </c>
      <c r="C42" s="3"/>
      <c r="D42" s="3"/>
      <c r="E42" s="3"/>
      <c r="F42" s="3"/>
      <c r="G42" s="3"/>
      <c r="H42" s="10"/>
      <c r="I42" s="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V42" s="13"/>
      <c r="AW42" s="16">
        <v>0.2</v>
      </c>
      <c r="AX42" s="14">
        <v>1</v>
      </c>
      <c r="AY42" s="14">
        <v>1</v>
      </c>
      <c r="AZ42" s="14">
        <v>1</v>
      </c>
      <c r="BA42" s="14">
        <v>1</v>
      </c>
      <c r="BB42" s="14">
        <v>1</v>
      </c>
      <c r="BC42" s="14">
        <v>1</v>
      </c>
      <c r="BD42" s="14">
        <v>1</v>
      </c>
      <c r="BE42" s="14">
        <v>1</v>
      </c>
      <c r="BF42" s="14">
        <v>1</v>
      </c>
      <c r="BG42" s="14">
        <v>1</v>
      </c>
      <c r="BH42" s="47">
        <v>9.9999999999999978E-2</v>
      </c>
      <c r="BI42" s="47">
        <v>0.75950000000000006</v>
      </c>
      <c r="BJ42" s="13"/>
      <c r="BK42" s="12">
        <v>1</v>
      </c>
      <c r="BL42" s="12">
        <v>1</v>
      </c>
      <c r="BM42" s="12">
        <v>1</v>
      </c>
      <c r="BN42" s="12">
        <v>1</v>
      </c>
      <c r="BO42" s="12">
        <v>0</v>
      </c>
      <c r="BP42" s="12">
        <v>0</v>
      </c>
      <c r="BV42" s="13"/>
      <c r="BW42" s="13"/>
      <c r="BX42" s="13"/>
      <c r="BY42" s="13"/>
      <c r="BZ42" s="13"/>
      <c r="CG42" s="13"/>
      <c r="CH42" s="13"/>
      <c r="CI42" s="11" t="s">
        <v>90</v>
      </c>
      <c r="CJ42" s="13"/>
      <c r="CK42" s="13"/>
      <c r="CL42" s="13"/>
      <c r="CM42" s="13"/>
      <c r="CN42" s="13"/>
    </row>
    <row r="43" spans="1:92" x14ac:dyDescent="0.2">
      <c r="A43" s="3" t="s">
        <v>2</v>
      </c>
      <c r="B43" s="3" t="s">
        <v>5</v>
      </c>
      <c r="C43" s="3"/>
      <c r="D43" s="3"/>
      <c r="E43" s="3"/>
      <c r="F43" s="3"/>
      <c r="G43" s="3"/>
      <c r="H43" s="10"/>
      <c r="I43" s="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V43" s="13"/>
      <c r="AW43" s="16">
        <v>0.3</v>
      </c>
      <c r="AX43" s="14">
        <v>1</v>
      </c>
      <c r="AY43" s="14">
        <v>1</v>
      </c>
      <c r="AZ43" s="14">
        <v>1</v>
      </c>
      <c r="BA43" s="14">
        <v>1</v>
      </c>
      <c r="BB43" s="14">
        <v>1</v>
      </c>
      <c r="BC43" s="14">
        <v>1</v>
      </c>
      <c r="BD43" s="14">
        <v>1</v>
      </c>
      <c r="BE43" s="14">
        <v>1</v>
      </c>
      <c r="BF43" s="14">
        <v>1</v>
      </c>
      <c r="BG43" s="14">
        <v>1</v>
      </c>
      <c r="BH43" s="47">
        <v>9.9999999999999978E-2</v>
      </c>
      <c r="BI43" s="47">
        <v>0</v>
      </c>
      <c r="BJ43" s="13"/>
      <c r="BK43" s="12">
        <v>1</v>
      </c>
      <c r="BL43" s="12">
        <v>1</v>
      </c>
      <c r="BM43" s="12">
        <v>1</v>
      </c>
      <c r="BN43" s="12">
        <v>1</v>
      </c>
      <c r="BO43" s="12">
        <v>1</v>
      </c>
      <c r="BP43" s="12">
        <v>0</v>
      </c>
      <c r="BV43" s="13"/>
      <c r="BW43" s="13"/>
      <c r="BX43" s="13"/>
      <c r="BY43" s="13"/>
      <c r="BZ43" s="13"/>
      <c r="CG43" s="13"/>
      <c r="CH43" s="57" t="s">
        <v>141</v>
      </c>
      <c r="CI43" s="13" cm="1">
        <f t="array" ref="CI43:CN44">TRANSPOSE(MMULT(AF46:AU51,BK17:BL32))</f>
        <v>0.59727222999999996</v>
      </c>
      <c r="CJ43" s="13">
        <v>0</v>
      </c>
      <c r="CK43" s="13">
        <v>0.89999999999999991</v>
      </c>
      <c r="CL43" s="13">
        <v>0.70272776999999997</v>
      </c>
      <c r="CM43" s="13">
        <v>0.9</v>
      </c>
      <c r="CN43" s="13">
        <v>0.6</v>
      </c>
    </row>
    <row r="44" spans="1:92" x14ac:dyDescent="0.2">
      <c r="A44" s="3" t="s">
        <v>2</v>
      </c>
      <c r="B44" s="3" t="s">
        <v>6</v>
      </c>
      <c r="C44" s="3"/>
      <c r="D44" s="3"/>
      <c r="E44" s="3"/>
      <c r="F44" s="3"/>
      <c r="G44" s="3"/>
      <c r="H44" s="10"/>
      <c r="I44" s="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V44" s="13"/>
      <c r="AW44" s="16">
        <v>0.2</v>
      </c>
      <c r="AX44" s="14">
        <v>1</v>
      </c>
      <c r="AY44" s="14">
        <v>1</v>
      </c>
      <c r="AZ44" s="14">
        <v>1</v>
      </c>
      <c r="BA44" s="14">
        <v>1</v>
      </c>
      <c r="BB44" s="14">
        <v>1</v>
      </c>
      <c r="BC44" s="14">
        <v>1</v>
      </c>
      <c r="BD44" s="14">
        <v>1</v>
      </c>
      <c r="BE44" s="14">
        <v>1</v>
      </c>
      <c r="BF44" s="14">
        <v>1</v>
      </c>
      <c r="BG44" s="14">
        <v>1</v>
      </c>
      <c r="BH44" s="47">
        <v>9.9999999999999978E-2</v>
      </c>
      <c r="BI44" s="47">
        <v>0</v>
      </c>
      <c r="BJ44" s="13"/>
      <c r="BK44" s="12">
        <v>1</v>
      </c>
      <c r="BL44" s="12">
        <v>1</v>
      </c>
      <c r="BM44" s="12">
        <v>1</v>
      </c>
      <c r="BN44" s="12">
        <v>1</v>
      </c>
      <c r="BO44" s="12">
        <v>1</v>
      </c>
      <c r="BP44" s="12">
        <v>1</v>
      </c>
      <c r="BV44" s="13"/>
      <c r="BW44" s="13"/>
      <c r="BX44" s="13"/>
      <c r="BY44" s="13"/>
      <c r="BZ44" s="13"/>
      <c r="CG44" s="13"/>
      <c r="CH44" s="58" t="s">
        <v>131</v>
      </c>
      <c r="CI44" s="13">
        <v>6.4004050000000001</v>
      </c>
      <c r="CJ44" s="13">
        <v>4.2392000000000003</v>
      </c>
      <c r="CK44" s="13">
        <v>7.4007999999999994</v>
      </c>
      <c r="CL44" s="13">
        <v>0.99919999999999987</v>
      </c>
      <c r="CM44" s="13">
        <v>1.0007230499999999</v>
      </c>
      <c r="CN44" s="13">
        <v>1.9999672000000002</v>
      </c>
    </row>
    <row r="45" spans="1:92" x14ac:dyDescent="0.2">
      <c r="A45" s="3"/>
      <c r="B45" s="3"/>
      <c r="C45" s="3"/>
      <c r="D45" s="3"/>
      <c r="E45" s="3"/>
      <c r="F45" s="3"/>
      <c r="G45" s="3"/>
      <c r="H45" s="10"/>
      <c r="I45" s="3"/>
      <c r="J45" s="27" t="s">
        <v>164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165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27" t="s">
        <v>77</v>
      </c>
      <c r="AX45" t="s">
        <v>142</v>
      </c>
      <c r="AY45" s="27" t="s">
        <v>78</v>
      </c>
      <c r="AZ45" t="s">
        <v>142</v>
      </c>
      <c r="BA45" s="27" t="s">
        <v>79</v>
      </c>
      <c r="BB45" t="s">
        <v>142</v>
      </c>
      <c r="BC45" s="27" t="s">
        <v>80</v>
      </c>
      <c r="BD45" s="53" t="s">
        <v>142</v>
      </c>
      <c r="BE45" s="51" t="s">
        <v>81</v>
      </c>
      <c r="BF45" s="53" t="s">
        <v>142</v>
      </c>
      <c r="BH45" s="13"/>
      <c r="BI45" s="13"/>
      <c r="BJ45" s="13"/>
      <c r="BK45" s="11" t="s">
        <v>135</v>
      </c>
      <c r="BV45" s="13"/>
      <c r="BW45" s="13"/>
      <c r="BX45" s="13"/>
      <c r="BY45" s="13"/>
      <c r="BZ45" s="13"/>
      <c r="CG45" s="13"/>
      <c r="CH45" s="13"/>
    </row>
    <row r="46" spans="1:92" x14ac:dyDescent="0.2">
      <c r="A46" s="3" t="s">
        <v>1</v>
      </c>
      <c r="B46" s="3" t="s">
        <v>4</v>
      </c>
      <c r="C46" s="3"/>
      <c r="D46" s="3"/>
      <c r="E46" s="3"/>
      <c r="F46" s="3"/>
      <c r="G46" s="3"/>
      <c r="H46" s="10"/>
      <c r="I46" s="3"/>
      <c r="J46" s="45" cm="1">
        <f t="array" ref="J46:W51">MMULT(AF46:AU51,J17:W32)</f>
        <v>0.3</v>
      </c>
      <c r="K46" s="28">
        <v>12.400460000000001</v>
      </c>
      <c r="L46" s="28">
        <v>0</v>
      </c>
      <c r="M46" s="28">
        <v>0.29727223000000003</v>
      </c>
      <c r="N46" s="28">
        <v>5.9954049999999999</v>
      </c>
      <c r="O46" s="28">
        <v>0</v>
      </c>
      <c r="P46" s="28">
        <v>0</v>
      </c>
      <c r="Q46" s="28">
        <v>0.40500000000000003</v>
      </c>
      <c r="R46" s="28">
        <v>4.5</v>
      </c>
      <c r="S46" s="28">
        <v>0</v>
      </c>
      <c r="T46" s="28">
        <v>0</v>
      </c>
      <c r="U46" s="28">
        <v>0</v>
      </c>
      <c r="V46" s="28">
        <v>0.5</v>
      </c>
      <c r="W46" s="29">
        <v>0.75</v>
      </c>
      <c r="X46" s="13"/>
      <c r="Y46" s="13"/>
      <c r="Z46" s="13"/>
      <c r="AA46" s="13"/>
      <c r="AB46" s="13"/>
      <c r="AC46" s="13"/>
      <c r="AD46" s="13"/>
      <c r="AE46" s="13"/>
      <c r="AF46" s="25">
        <v>0.3</v>
      </c>
      <c r="AG46" s="25">
        <v>12.400460000000001</v>
      </c>
      <c r="AH46" s="25">
        <v>0</v>
      </c>
      <c r="AI46" s="25">
        <v>0.29727223000000003</v>
      </c>
      <c r="AJ46" s="25">
        <v>5.9954049999999999</v>
      </c>
      <c r="AK46" s="25">
        <v>0</v>
      </c>
      <c r="AL46" s="25">
        <v>0</v>
      </c>
      <c r="AM46" s="25">
        <v>0</v>
      </c>
      <c r="AN46" s="25">
        <v>0.40500000000000003</v>
      </c>
      <c r="AO46" s="25">
        <v>0</v>
      </c>
      <c r="AP46" s="25">
        <v>4.5</v>
      </c>
      <c r="AQ46" s="25">
        <v>0</v>
      </c>
      <c r="AR46" s="25">
        <v>0</v>
      </c>
      <c r="AS46" s="25">
        <v>0</v>
      </c>
      <c r="AT46" s="25">
        <v>0.5</v>
      </c>
      <c r="AU46" s="25">
        <v>0.75</v>
      </c>
      <c r="AV46" s="13"/>
      <c r="AW46" s="14">
        <v>0.1</v>
      </c>
      <c r="AX46" s="14">
        <v>0</v>
      </c>
      <c r="AY46" s="14">
        <v>0.9</v>
      </c>
      <c r="AZ46" s="14">
        <v>0.99</v>
      </c>
      <c r="BA46" s="14">
        <v>0.5</v>
      </c>
      <c r="BB46" s="14">
        <v>0.5</v>
      </c>
      <c r="BC46" s="14">
        <v>0.6</v>
      </c>
      <c r="BD46" s="14">
        <v>0.8</v>
      </c>
      <c r="BE46" s="52">
        <v>-0.6</v>
      </c>
      <c r="BF46" s="52">
        <v>-0.8</v>
      </c>
      <c r="BH46" s="13"/>
      <c r="BI46" s="13"/>
      <c r="BJ46" s="13"/>
      <c r="BK46" s="12">
        <v>1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</row>
    <row r="47" spans="1:92" x14ac:dyDescent="0.2">
      <c r="A47" s="3" t="s">
        <v>1</v>
      </c>
      <c r="B47" s="3" t="s">
        <v>5</v>
      </c>
      <c r="C47" s="3"/>
      <c r="D47" s="3"/>
      <c r="E47" s="3"/>
      <c r="F47" s="3"/>
      <c r="G47" s="3"/>
      <c r="H47" s="10"/>
      <c r="I47" s="3"/>
      <c r="J47" s="30">
        <v>0.6</v>
      </c>
      <c r="K47">
        <v>10.519539999999999</v>
      </c>
      <c r="L47">
        <v>0</v>
      </c>
      <c r="M47">
        <v>-0.6</v>
      </c>
      <c r="N47">
        <v>5.0392000000000001</v>
      </c>
      <c r="O47">
        <v>0</v>
      </c>
      <c r="P47">
        <v>0</v>
      </c>
      <c r="Q47">
        <v>-0.8</v>
      </c>
      <c r="R47">
        <v>2.7</v>
      </c>
      <c r="S47">
        <v>0</v>
      </c>
      <c r="T47">
        <v>0</v>
      </c>
      <c r="U47">
        <v>0</v>
      </c>
      <c r="V47">
        <v>1</v>
      </c>
      <c r="W47" s="31">
        <v>1.5</v>
      </c>
      <c r="X47" s="13"/>
      <c r="Y47" s="13"/>
      <c r="Z47" s="13"/>
      <c r="AA47" s="13"/>
      <c r="AB47" s="13"/>
      <c r="AC47" s="13"/>
      <c r="AD47" s="13"/>
      <c r="AE47" s="13"/>
      <c r="AF47" s="25">
        <v>0.6</v>
      </c>
      <c r="AG47" s="25">
        <v>10.519539999999999</v>
      </c>
      <c r="AH47" s="25">
        <v>0</v>
      </c>
      <c r="AI47" s="25">
        <v>-0.6</v>
      </c>
      <c r="AJ47" s="25">
        <v>5.0392000000000001</v>
      </c>
      <c r="AK47" s="25">
        <v>0</v>
      </c>
      <c r="AL47" s="25">
        <v>0</v>
      </c>
      <c r="AM47" s="25">
        <v>0</v>
      </c>
      <c r="AN47" s="25">
        <v>-0.8</v>
      </c>
      <c r="AO47" s="25">
        <v>0</v>
      </c>
      <c r="AP47" s="25">
        <v>2.7</v>
      </c>
      <c r="AQ47" s="25">
        <v>0</v>
      </c>
      <c r="AR47" s="25">
        <v>0</v>
      </c>
      <c r="AS47" s="25">
        <v>0</v>
      </c>
      <c r="AT47" s="25">
        <v>1</v>
      </c>
      <c r="AU47" s="25">
        <v>1.5</v>
      </c>
      <c r="AV47" s="13"/>
      <c r="AW47" s="14">
        <v>0.1</v>
      </c>
      <c r="AX47" s="14">
        <v>0</v>
      </c>
      <c r="AY47" s="14">
        <v>0.9</v>
      </c>
      <c r="AZ47" s="14">
        <v>0.99</v>
      </c>
      <c r="BA47" s="14">
        <v>0.5</v>
      </c>
      <c r="BB47" s="14">
        <v>0.5</v>
      </c>
      <c r="BC47" s="14">
        <v>0.6</v>
      </c>
      <c r="BD47" s="14">
        <v>0.8</v>
      </c>
      <c r="BE47" s="52">
        <v>-0.6</v>
      </c>
      <c r="BF47" s="52">
        <v>-0.8</v>
      </c>
      <c r="BH47" s="13"/>
      <c r="BI47" s="13"/>
      <c r="BJ47" s="13"/>
      <c r="BK47" s="12">
        <v>1</v>
      </c>
      <c r="BL47" s="12">
        <v>1</v>
      </c>
      <c r="BM47" s="12">
        <v>0</v>
      </c>
      <c r="BN47" s="12">
        <v>0</v>
      </c>
      <c r="BO47" s="12">
        <v>0</v>
      </c>
      <c r="BP47" s="12">
        <v>0</v>
      </c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</row>
    <row r="48" spans="1:92" x14ac:dyDescent="0.2">
      <c r="A48" s="3" t="s">
        <v>1</v>
      </c>
      <c r="B48" s="3" t="s">
        <v>6</v>
      </c>
      <c r="C48" s="3"/>
      <c r="D48" s="3"/>
      <c r="E48" s="3"/>
      <c r="F48" s="3"/>
      <c r="G48" s="3"/>
      <c r="H48" s="10"/>
      <c r="I48" s="3"/>
      <c r="J48" s="30">
        <v>0.3</v>
      </c>
      <c r="K48">
        <v>12.400460000000001</v>
      </c>
      <c r="L48">
        <v>0</v>
      </c>
      <c r="M48">
        <v>0.6</v>
      </c>
      <c r="N48">
        <v>6.6007999999999996</v>
      </c>
      <c r="O48">
        <v>0</v>
      </c>
      <c r="P48">
        <v>0</v>
      </c>
      <c r="Q48">
        <v>0.8</v>
      </c>
      <c r="R48">
        <v>4.5</v>
      </c>
      <c r="S48">
        <v>0</v>
      </c>
      <c r="T48">
        <v>0</v>
      </c>
      <c r="U48">
        <v>0</v>
      </c>
      <c r="V48">
        <v>2</v>
      </c>
      <c r="W48" s="31">
        <v>3</v>
      </c>
      <c r="X48" s="13"/>
      <c r="Y48" s="13"/>
      <c r="Z48" s="13"/>
      <c r="AA48" s="13"/>
      <c r="AB48" s="13"/>
      <c r="AC48" s="13"/>
      <c r="AD48" s="13"/>
      <c r="AE48" s="13"/>
      <c r="AF48" s="25">
        <v>0.3</v>
      </c>
      <c r="AG48" s="25">
        <v>12.400460000000001</v>
      </c>
      <c r="AH48" s="25">
        <v>0</v>
      </c>
      <c r="AI48" s="25">
        <v>0.6</v>
      </c>
      <c r="AJ48" s="25">
        <v>6.6007999999999996</v>
      </c>
      <c r="AK48" s="25">
        <v>0</v>
      </c>
      <c r="AL48" s="25">
        <v>0</v>
      </c>
      <c r="AM48" s="25">
        <v>0</v>
      </c>
      <c r="AN48" s="25">
        <v>0.8</v>
      </c>
      <c r="AO48" s="25">
        <v>0</v>
      </c>
      <c r="AP48" s="25">
        <v>4.5</v>
      </c>
      <c r="AQ48" s="25">
        <v>0</v>
      </c>
      <c r="AR48" s="25">
        <v>0</v>
      </c>
      <c r="AS48" s="25">
        <v>0</v>
      </c>
      <c r="AT48" s="25">
        <v>2</v>
      </c>
      <c r="AU48" s="25">
        <v>3</v>
      </c>
      <c r="AV48" s="13"/>
      <c r="AW48" s="14">
        <v>0.1</v>
      </c>
      <c r="AX48" s="14">
        <v>0</v>
      </c>
      <c r="AY48" s="14">
        <v>0.9</v>
      </c>
      <c r="AZ48" s="14">
        <v>0.99</v>
      </c>
      <c r="BA48" s="14">
        <v>0.5</v>
      </c>
      <c r="BB48" s="14">
        <v>0.5</v>
      </c>
      <c r="BC48" s="14">
        <v>0.6</v>
      </c>
      <c r="BD48" s="14">
        <v>0.8</v>
      </c>
      <c r="BE48" s="52">
        <v>-0.6</v>
      </c>
      <c r="BF48" s="52">
        <v>-0.8</v>
      </c>
      <c r="BH48" s="13"/>
      <c r="BI48" s="13"/>
      <c r="BJ48" s="13"/>
      <c r="BK48" s="12">
        <v>1</v>
      </c>
      <c r="BL48" s="12">
        <v>1</v>
      </c>
      <c r="BM48" s="12">
        <v>1</v>
      </c>
      <c r="BN48" s="12">
        <v>0</v>
      </c>
      <c r="BO48" s="12">
        <v>0</v>
      </c>
      <c r="BP48" s="12">
        <v>0</v>
      </c>
      <c r="CA48" s="13"/>
      <c r="CB48" s="13"/>
      <c r="CC48" s="13"/>
      <c r="CD48" s="13"/>
      <c r="CE48" s="13"/>
      <c r="CF48" s="13"/>
    </row>
    <row r="49" spans="1:87" x14ac:dyDescent="0.2">
      <c r="A49" s="3" t="s">
        <v>2</v>
      </c>
      <c r="B49" s="3" t="s">
        <v>4</v>
      </c>
      <c r="C49" s="3"/>
      <c r="D49" s="3"/>
      <c r="E49" s="3"/>
      <c r="F49" s="3"/>
      <c r="G49" s="3"/>
      <c r="H49" s="10"/>
      <c r="I49" s="3"/>
      <c r="J49" s="30">
        <v>0.6</v>
      </c>
      <c r="K49">
        <v>10.541963000000001</v>
      </c>
      <c r="L49">
        <v>0</v>
      </c>
      <c r="M49">
        <v>0.10272777</v>
      </c>
      <c r="N49">
        <v>1.7991999999999999</v>
      </c>
      <c r="O49">
        <v>1.05</v>
      </c>
      <c r="P49">
        <v>0</v>
      </c>
      <c r="Q49">
        <v>-0.8</v>
      </c>
      <c r="R49">
        <v>0</v>
      </c>
      <c r="S49">
        <v>0</v>
      </c>
      <c r="T49">
        <v>0</v>
      </c>
      <c r="U49">
        <v>0</v>
      </c>
      <c r="V49">
        <v>0.5</v>
      </c>
      <c r="W49" s="31">
        <v>0.75</v>
      </c>
      <c r="X49" s="13"/>
      <c r="Y49" s="13"/>
      <c r="Z49" s="13"/>
      <c r="AA49" s="13"/>
      <c r="AB49" s="13"/>
      <c r="AC49" s="13"/>
      <c r="AD49" s="13"/>
      <c r="AE49" s="13"/>
      <c r="AF49" s="25">
        <v>0.6</v>
      </c>
      <c r="AG49" s="25">
        <v>10.541963000000001</v>
      </c>
      <c r="AH49" s="25">
        <v>0</v>
      </c>
      <c r="AI49" s="25">
        <v>0.10272777</v>
      </c>
      <c r="AJ49" s="25">
        <v>0</v>
      </c>
      <c r="AK49" s="25">
        <v>1.7991999999999999</v>
      </c>
      <c r="AL49" s="25">
        <v>1.05</v>
      </c>
      <c r="AM49" s="25">
        <v>0</v>
      </c>
      <c r="AN49" s="25">
        <v>-0.8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0.5</v>
      </c>
      <c r="AU49" s="25">
        <v>0.75</v>
      </c>
      <c r="AV49" s="13"/>
      <c r="AW49" s="14">
        <v>0.1</v>
      </c>
      <c r="AX49" s="14">
        <v>0</v>
      </c>
      <c r="AY49" s="14">
        <v>0.9</v>
      </c>
      <c r="AZ49" s="14">
        <v>0.99</v>
      </c>
      <c r="BA49" s="14">
        <v>0.5</v>
      </c>
      <c r="BB49" s="14">
        <v>0.5</v>
      </c>
      <c r="BC49" s="14">
        <v>0.6</v>
      </c>
      <c r="BD49" s="14">
        <v>0.8</v>
      </c>
      <c r="BE49" s="52">
        <v>-0.6</v>
      </c>
      <c r="BF49" s="52">
        <v>-0.8</v>
      </c>
      <c r="BH49" s="13"/>
      <c r="BI49" s="13"/>
      <c r="BJ49" s="13"/>
      <c r="BK49" s="12">
        <v>1</v>
      </c>
      <c r="BL49" s="12">
        <v>1</v>
      </c>
      <c r="BM49" s="12">
        <v>1</v>
      </c>
      <c r="BN49" s="12">
        <v>1</v>
      </c>
      <c r="BO49" s="12">
        <v>0</v>
      </c>
      <c r="BP49" s="12">
        <v>0</v>
      </c>
      <c r="CA49" s="13"/>
      <c r="CB49" s="13"/>
      <c r="CC49" s="13"/>
      <c r="CD49" s="13"/>
      <c r="CE49" s="13"/>
      <c r="CF49" s="13"/>
    </row>
    <row r="50" spans="1:87" x14ac:dyDescent="0.2">
      <c r="A50" s="3" t="s">
        <v>2</v>
      </c>
      <c r="B50" s="3" t="s">
        <v>5</v>
      </c>
      <c r="C50" s="3"/>
      <c r="D50" s="3"/>
      <c r="E50" s="3"/>
      <c r="F50" s="3"/>
      <c r="G50" s="3"/>
      <c r="H50" s="10"/>
      <c r="I50" s="3"/>
      <c r="J50" s="30">
        <v>0.9</v>
      </c>
      <c r="K50">
        <v>9.8360692000000007</v>
      </c>
      <c r="L50">
        <v>0</v>
      </c>
      <c r="M50">
        <v>0</v>
      </c>
      <c r="N50">
        <v>0.27767304999999998</v>
      </c>
      <c r="O50">
        <v>5.25</v>
      </c>
      <c r="P50">
        <v>0</v>
      </c>
      <c r="Q50">
        <v>0.72304999999999997</v>
      </c>
      <c r="R50">
        <v>0</v>
      </c>
      <c r="S50">
        <v>0</v>
      </c>
      <c r="T50">
        <v>0</v>
      </c>
      <c r="U50">
        <v>0</v>
      </c>
      <c r="V50">
        <v>1</v>
      </c>
      <c r="W50" s="31">
        <v>1.5</v>
      </c>
      <c r="X50" s="13"/>
      <c r="Y50" s="13"/>
      <c r="Z50" s="13"/>
      <c r="AA50" s="13"/>
      <c r="AB50" s="13"/>
      <c r="AC50" s="13"/>
      <c r="AD50" s="13"/>
      <c r="AE50" s="13"/>
      <c r="AF50" s="25">
        <v>0.9</v>
      </c>
      <c r="AG50" s="25">
        <v>9.8360692000000007</v>
      </c>
      <c r="AH50" s="25">
        <v>0</v>
      </c>
      <c r="AI50" s="25">
        <v>0</v>
      </c>
      <c r="AJ50" s="25">
        <v>0</v>
      </c>
      <c r="AK50" s="25">
        <v>0.27767304999999998</v>
      </c>
      <c r="AL50" s="25">
        <v>5.25</v>
      </c>
      <c r="AM50" s="25">
        <v>0</v>
      </c>
      <c r="AN50" s="25">
        <v>0.72304999999999997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1</v>
      </c>
      <c r="AU50" s="25">
        <v>1.5</v>
      </c>
      <c r="AV50" s="13"/>
      <c r="AW50" s="14">
        <v>0.1</v>
      </c>
      <c r="AX50" s="14">
        <v>0</v>
      </c>
      <c r="AY50" s="14">
        <v>0.9</v>
      </c>
      <c r="AZ50" s="14">
        <v>0.99</v>
      </c>
      <c r="BA50" s="14">
        <v>0.5</v>
      </c>
      <c r="BB50" s="14">
        <v>0.5</v>
      </c>
      <c r="BC50" s="14">
        <v>0.6</v>
      </c>
      <c r="BD50" s="14">
        <v>0.8</v>
      </c>
      <c r="BE50" s="52">
        <v>-0.6</v>
      </c>
      <c r="BF50" s="52">
        <v>-0.8</v>
      </c>
      <c r="BH50" s="13"/>
      <c r="BI50" s="13"/>
      <c r="BJ50" s="13"/>
      <c r="BK50" s="12">
        <v>1</v>
      </c>
      <c r="BL50" s="12">
        <v>1</v>
      </c>
      <c r="BM50" s="12">
        <v>1</v>
      </c>
      <c r="BN50" s="12">
        <v>1</v>
      </c>
      <c r="BO50" s="12">
        <v>1</v>
      </c>
      <c r="BP50" s="12">
        <v>0</v>
      </c>
      <c r="CA50" s="13"/>
      <c r="CB50" s="13"/>
      <c r="CC50" s="13"/>
      <c r="CD50" s="13"/>
      <c r="CE50" s="13"/>
      <c r="CF50" s="13"/>
      <c r="CG50" s="13"/>
      <c r="CH50" s="13"/>
      <c r="CI50" s="40"/>
    </row>
    <row r="51" spans="1:87" x14ac:dyDescent="0.2">
      <c r="A51" s="3" t="s">
        <v>2</v>
      </c>
      <c r="B51" s="3" t="s">
        <v>6</v>
      </c>
      <c r="C51" s="3"/>
      <c r="D51" s="3"/>
      <c r="E51" s="3"/>
      <c r="F51" s="3"/>
      <c r="G51" s="3"/>
      <c r="H51" s="10"/>
      <c r="I51" s="3"/>
      <c r="J51" s="32">
        <v>0.6</v>
      </c>
      <c r="K51" s="7">
        <v>10.738109</v>
      </c>
      <c r="L51" s="7">
        <v>0</v>
      </c>
      <c r="M51" s="7">
        <v>0</v>
      </c>
      <c r="N51" s="7">
        <v>2.0327722000000001</v>
      </c>
      <c r="O51" s="7">
        <v>1.05</v>
      </c>
      <c r="P51" s="7">
        <v>0</v>
      </c>
      <c r="Q51" s="7">
        <v>-3.2805000000000001E-2</v>
      </c>
      <c r="R51" s="7">
        <v>0</v>
      </c>
      <c r="S51" s="7">
        <v>0</v>
      </c>
      <c r="T51" s="7">
        <v>0</v>
      </c>
      <c r="U51" s="7">
        <v>0</v>
      </c>
      <c r="V51" s="7">
        <v>2</v>
      </c>
      <c r="W51" s="33">
        <v>3</v>
      </c>
      <c r="X51" s="13"/>
      <c r="Y51" s="13"/>
      <c r="Z51" s="13"/>
      <c r="AA51" s="13"/>
      <c r="AB51" s="13"/>
      <c r="AC51" s="13"/>
      <c r="AD51" s="13"/>
      <c r="AE51" s="13"/>
      <c r="AF51" s="25">
        <v>0.6</v>
      </c>
      <c r="AG51" s="25">
        <v>10.738109</v>
      </c>
      <c r="AH51" s="25">
        <v>0</v>
      </c>
      <c r="AI51" s="25">
        <v>0</v>
      </c>
      <c r="AJ51" s="25">
        <v>0</v>
      </c>
      <c r="AK51" s="25">
        <v>2.0327722000000001</v>
      </c>
      <c r="AL51" s="25">
        <v>1.05</v>
      </c>
      <c r="AM51" s="25">
        <v>0</v>
      </c>
      <c r="AN51" s="25">
        <v>-3.2805000000000001E-2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2</v>
      </c>
      <c r="AU51" s="25">
        <v>3</v>
      </c>
      <c r="AV51" s="13"/>
      <c r="AW51" s="14">
        <v>0.1</v>
      </c>
      <c r="AX51" s="14">
        <v>0</v>
      </c>
      <c r="AY51" s="14">
        <v>0.9</v>
      </c>
      <c r="AZ51" s="14">
        <v>0.99</v>
      </c>
      <c r="BA51" s="14">
        <v>0.5</v>
      </c>
      <c r="BB51" s="14">
        <v>0.5</v>
      </c>
      <c r="BC51" s="14">
        <v>0.6</v>
      </c>
      <c r="BD51" s="14">
        <v>0.8</v>
      </c>
      <c r="BE51" s="52">
        <v>-0.6</v>
      </c>
      <c r="BF51" s="52">
        <v>-0.8</v>
      </c>
      <c r="BH51" s="13"/>
      <c r="BI51" s="13"/>
      <c r="BJ51" s="13"/>
      <c r="BK51" s="12">
        <v>1</v>
      </c>
      <c r="BL51" s="12">
        <v>1</v>
      </c>
      <c r="BM51" s="12">
        <v>1</v>
      </c>
      <c r="BN51" s="12">
        <v>1</v>
      </c>
      <c r="BO51" s="12">
        <v>1</v>
      </c>
      <c r="BP51" s="12">
        <v>1</v>
      </c>
      <c r="CA51" s="13"/>
      <c r="CB51" s="13"/>
      <c r="CC51" s="13"/>
      <c r="CD51" s="13"/>
      <c r="CE51" s="13"/>
      <c r="CF51" s="13"/>
      <c r="CG51" s="13"/>
      <c r="CH51" s="13"/>
      <c r="CI51" s="11"/>
    </row>
    <row r="52" spans="1:87" x14ac:dyDescent="0.2">
      <c r="AW52" s="27" t="s">
        <v>82</v>
      </c>
      <c r="AY52" s="11" t="s">
        <v>83</v>
      </c>
      <c r="BA52" s="11" t="s">
        <v>84</v>
      </c>
      <c r="BC52" s="27" t="s">
        <v>85</v>
      </c>
      <c r="BE52" s="27" t="s">
        <v>86</v>
      </c>
      <c r="BF52" s="27"/>
      <c r="CI52" s="40"/>
    </row>
    <row r="53" spans="1:87" x14ac:dyDescent="0.2">
      <c r="A53" s="3" t="s">
        <v>1</v>
      </c>
      <c r="B53" s="3" t="s">
        <v>4</v>
      </c>
      <c r="AJ53" s="14">
        <v>1</v>
      </c>
      <c r="AK53" s="14">
        <v>0</v>
      </c>
      <c r="AW53" s="37" cm="1">
        <f t="array" ref="AW53:AX58">AW46:AX51*$BH$37:$BI$37</f>
        <v>0.1</v>
      </c>
      <c r="AX53" s="37">
        <v>0</v>
      </c>
      <c r="AY53" s="37" cm="1">
        <f t="array" ref="AY53:AZ58">AY46:AZ51*$BH$37:$BI$37</f>
        <v>0.9</v>
      </c>
      <c r="AZ53" s="38">
        <v>0.99</v>
      </c>
      <c r="BA53" s="37" cm="1">
        <f t="array" ref="BA53:BB58">BA46:BB51*$BH$37:$BI$37</f>
        <v>0.5</v>
      </c>
      <c r="BB53" s="37">
        <v>0.5</v>
      </c>
      <c r="BC53" s="37" cm="1">
        <f t="array" ref="BC53:BD58">BC46:BD51*$BH$37:$BI$37</f>
        <v>0.6</v>
      </c>
      <c r="BD53" s="37">
        <v>0.8</v>
      </c>
      <c r="BE53" s="37" cm="1">
        <f t="array" ref="BE53:BF58">BE46:BF51*$BH$37:$BI$37</f>
        <v>-0.6</v>
      </c>
      <c r="BF53" s="37">
        <v>-0.8</v>
      </c>
      <c r="BK53" s="11" t="s">
        <v>136</v>
      </c>
      <c r="BL53" t="s">
        <v>142</v>
      </c>
      <c r="BM53" s="11" t="s">
        <v>137</v>
      </c>
      <c r="CI53" s="11"/>
    </row>
    <row r="54" spans="1:87" x14ac:dyDescent="0.2">
      <c r="A54" s="3" t="s">
        <v>1</v>
      </c>
      <c r="B54" s="3" t="s">
        <v>5</v>
      </c>
      <c r="AJ54" s="14">
        <v>1</v>
      </c>
      <c r="AK54" s="14">
        <v>0</v>
      </c>
      <c r="AW54" s="37">
        <v>0.1</v>
      </c>
      <c r="AX54" s="37">
        <v>0</v>
      </c>
      <c r="AY54" s="37">
        <v>0.9</v>
      </c>
      <c r="AZ54" s="38">
        <v>0.99</v>
      </c>
      <c r="BA54" s="37">
        <v>0.5</v>
      </c>
      <c r="BB54" s="37">
        <v>0.5</v>
      </c>
      <c r="BC54" s="37">
        <v>0.6</v>
      </c>
      <c r="BD54" s="37">
        <v>0.8</v>
      </c>
      <c r="BE54" s="37">
        <v>-0.6</v>
      </c>
      <c r="BF54" s="37">
        <v>-0.8</v>
      </c>
      <c r="BK54" s="49">
        <v>1</v>
      </c>
      <c r="BL54" s="49">
        <v>1</v>
      </c>
      <c r="BM54" s="48">
        <v>0.9</v>
      </c>
      <c r="CI54" s="40"/>
    </row>
    <row r="55" spans="1:87" x14ac:dyDescent="0.2">
      <c r="A55" s="3" t="s">
        <v>1</v>
      </c>
      <c r="B55" s="3" t="s">
        <v>6</v>
      </c>
      <c r="AJ55" s="14">
        <v>1</v>
      </c>
      <c r="AK55" s="14">
        <v>0</v>
      </c>
      <c r="AW55" s="37">
        <v>0.1</v>
      </c>
      <c r="AX55" s="37">
        <v>0</v>
      </c>
      <c r="AY55" s="37">
        <v>0.9</v>
      </c>
      <c r="AZ55" s="38">
        <v>0.99</v>
      </c>
      <c r="BA55" s="37">
        <v>0.5</v>
      </c>
      <c r="BB55" s="37">
        <v>0.5</v>
      </c>
      <c r="BC55" s="37">
        <v>0.6</v>
      </c>
      <c r="BD55" s="37">
        <v>0.8</v>
      </c>
      <c r="BE55" s="37">
        <v>-0.6</v>
      </c>
      <c r="BF55" s="37">
        <v>-0.8</v>
      </c>
      <c r="BK55" s="49">
        <v>1</v>
      </c>
      <c r="BL55" s="50">
        <f>BL54*$BM$54</f>
        <v>0.9</v>
      </c>
    </row>
    <row r="56" spans="1:87" x14ac:dyDescent="0.2">
      <c r="A56" s="3" t="s">
        <v>2</v>
      </c>
      <c r="B56" s="3" t="s">
        <v>4</v>
      </c>
      <c r="AJ56" s="14">
        <v>0</v>
      </c>
      <c r="AK56" s="14">
        <v>1</v>
      </c>
      <c r="AW56" s="37">
        <v>0.1</v>
      </c>
      <c r="AX56" s="37">
        <v>0</v>
      </c>
      <c r="AY56" s="37">
        <v>0.9</v>
      </c>
      <c r="AZ56" s="38">
        <v>0.99</v>
      </c>
      <c r="BA56" s="37">
        <v>0.5</v>
      </c>
      <c r="BB56" s="37">
        <v>0.5</v>
      </c>
      <c r="BC56" s="37">
        <v>0.6</v>
      </c>
      <c r="BD56" s="37">
        <v>0.8</v>
      </c>
      <c r="BE56" s="37">
        <v>-0.6</v>
      </c>
      <c r="BF56" s="37">
        <v>-0.8</v>
      </c>
      <c r="BK56" s="49">
        <v>1</v>
      </c>
      <c r="BL56" s="50">
        <f>BL55*$BM$54</f>
        <v>0.81</v>
      </c>
    </row>
    <row r="57" spans="1:87" x14ac:dyDescent="0.2">
      <c r="A57" s="3" t="s">
        <v>2</v>
      </c>
      <c r="B57" s="3" t="s">
        <v>5</v>
      </c>
      <c r="AJ57" s="14">
        <v>0</v>
      </c>
      <c r="AK57" s="14">
        <v>1</v>
      </c>
      <c r="AW57" s="37">
        <v>0.1</v>
      </c>
      <c r="AX57" s="37">
        <v>0</v>
      </c>
      <c r="AY57" s="37">
        <v>0.9</v>
      </c>
      <c r="AZ57" s="38">
        <v>0.99</v>
      </c>
      <c r="BA57" s="37">
        <v>0.5</v>
      </c>
      <c r="BB57" s="37">
        <v>0.5</v>
      </c>
      <c r="BC57" s="37">
        <v>0.6</v>
      </c>
      <c r="BD57" s="37">
        <v>0.8</v>
      </c>
      <c r="BE57" s="37">
        <v>-0.6</v>
      </c>
      <c r="BF57" s="37">
        <v>-0.8</v>
      </c>
      <c r="BK57" s="49">
        <v>1</v>
      </c>
      <c r="BL57" s="50">
        <f>BL56*$BM$54</f>
        <v>0.72900000000000009</v>
      </c>
    </row>
    <row r="58" spans="1:87" x14ac:dyDescent="0.2">
      <c r="A58" s="3" t="s">
        <v>2</v>
      </c>
      <c r="B58" s="3" t="s">
        <v>6</v>
      </c>
      <c r="C58" s="3"/>
      <c r="D58" s="3"/>
      <c r="E58" s="3"/>
      <c r="F58" s="3"/>
      <c r="G58" s="3"/>
      <c r="H58" s="10"/>
      <c r="I58" s="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J58" s="14">
        <v>0</v>
      </c>
      <c r="AK58" s="14">
        <v>1</v>
      </c>
      <c r="AW58" s="38">
        <v>0.1</v>
      </c>
      <c r="AX58" s="37">
        <v>0</v>
      </c>
      <c r="AY58" s="38">
        <v>0.9</v>
      </c>
      <c r="AZ58" s="38">
        <v>0.99</v>
      </c>
      <c r="BA58" s="38">
        <v>0.5</v>
      </c>
      <c r="BB58" s="38">
        <v>0.5</v>
      </c>
      <c r="BC58" s="38">
        <v>0.6</v>
      </c>
      <c r="BD58" s="38">
        <v>0.8</v>
      </c>
      <c r="BE58" s="38">
        <v>-0.6</v>
      </c>
      <c r="BF58" s="38">
        <v>-0.8</v>
      </c>
      <c r="BH58" s="13"/>
      <c r="BI58" s="13"/>
      <c r="BK58" s="49">
        <v>1</v>
      </c>
      <c r="BL58" s="50">
        <f>BL57*$BM$54</f>
        <v>0.65610000000000013</v>
      </c>
      <c r="CA58" s="13"/>
      <c r="CB58" s="13"/>
      <c r="CC58" s="13"/>
      <c r="CD58" s="13"/>
      <c r="CE58" s="13"/>
      <c r="CF58" s="13"/>
      <c r="CG58" s="13"/>
      <c r="CH58" s="13"/>
      <c r="CI58" s="13"/>
    </row>
    <row r="59" spans="1:87" x14ac:dyDescent="0.2">
      <c r="AF59" t="s">
        <v>166</v>
      </c>
      <c r="AW59" s="11" t="s">
        <v>138</v>
      </c>
      <c r="BK59" s="49">
        <v>1</v>
      </c>
      <c r="BL59" s="50">
        <f>BL58*$BM$54</f>
        <v>0.59049000000000018</v>
      </c>
    </row>
    <row r="60" spans="1:87" x14ac:dyDescent="0.2">
      <c r="A60" s="3" t="s">
        <v>1</v>
      </c>
      <c r="B60" s="3" t="s">
        <v>4</v>
      </c>
      <c r="C60" s="3"/>
      <c r="D60" s="3"/>
      <c r="E60" s="3"/>
      <c r="F60" s="3"/>
      <c r="G60" s="3"/>
      <c r="H60" s="10"/>
      <c r="I60" s="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J60" s="59" cm="1">
        <f t="array" ref="AJ60:AK65">AJ53:AK58*AJ76:AK76</f>
        <v>0</v>
      </c>
      <c r="AK60" s="38">
        <v>0</v>
      </c>
      <c r="AW60" s="37" cm="1">
        <f t="array" ref="AW60:BG65">MMULT(AW39:BG44,_xlfn.MUNIT(11)*AW76:BG76)</f>
        <v>0</v>
      </c>
      <c r="AX60" s="38">
        <v>0</v>
      </c>
      <c r="AY60" s="38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0</v>
      </c>
      <c r="BF60" s="38">
        <v>0</v>
      </c>
      <c r="BG60" s="38">
        <v>0</v>
      </c>
      <c r="BK60" s="54" t="s">
        <v>145</v>
      </c>
      <c r="BL60" s="28"/>
      <c r="BM60" s="28"/>
      <c r="BN60" s="28"/>
      <c r="CA60" s="13"/>
      <c r="CB60" s="13"/>
      <c r="CC60" s="13"/>
      <c r="CD60" s="13"/>
      <c r="CE60" s="13"/>
      <c r="CF60" s="13"/>
      <c r="CG60" s="13"/>
      <c r="CH60" s="13"/>
      <c r="CI60" s="13"/>
    </row>
    <row r="61" spans="1:87" x14ac:dyDescent="0.2">
      <c r="A61" s="3" t="s">
        <v>1</v>
      </c>
      <c r="B61" s="3" t="s">
        <v>5</v>
      </c>
      <c r="C61" s="3"/>
      <c r="D61" s="3"/>
      <c r="E61" s="3"/>
      <c r="F61" s="3"/>
      <c r="G61" s="3"/>
      <c r="H61" s="10"/>
      <c r="I61" s="3"/>
      <c r="AJ61" s="38">
        <v>0</v>
      </c>
      <c r="AK61" s="38">
        <v>0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0</v>
      </c>
      <c r="BG61" s="38">
        <v>0</v>
      </c>
      <c r="BK61" s="30" t="s">
        <v>144</v>
      </c>
      <c r="BM61" t="s">
        <v>146</v>
      </c>
      <c r="CA61" s="13"/>
      <c r="CB61" s="13"/>
      <c r="CC61" s="13"/>
      <c r="CD61" s="13"/>
      <c r="CE61" s="13"/>
      <c r="CF61" s="13"/>
      <c r="CG61" s="13"/>
      <c r="CH61" s="13"/>
      <c r="CI61" s="13"/>
    </row>
    <row r="62" spans="1:87" x14ac:dyDescent="0.2">
      <c r="A62" s="3" t="s">
        <v>1</v>
      </c>
      <c r="B62" s="3" t="s">
        <v>6</v>
      </c>
      <c r="C62" s="3"/>
      <c r="D62" s="3"/>
      <c r="E62" s="3"/>
      <c r="F62" s="3"/>
      <c r="G62" s="3"/>
      <c r="H62" s="10"/>
      <c r="I62" s="3"/>
      <c r="AJ62" s="38">
        <v>0</v>
      </c>
      <c r="AK62" s="38">
        <v>0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38">
        <v>0</v>
      </c>
      <c r="BK62" s="30" cm="1">
        <f t="array" ref="BK62:BL67">_xlfn.ANCHORARRAY(BA53)*BK54:BL59</f>
        <v>0.5</v>
      </c>
      <c r="BL62">
        <v>0.5</v>
      </c>
      <c r="BM62" cm="1">
        <f t="array" ref="BM62:BN67">-MMULT(BK39:BP44,BN30:BO35)</f>
        <v>-0.29727223000000003</v>
      </c>
      <c r="BN62">
        <v>-0.40500000000000003</v>
      </c>
      <c r="BU62" s="11"/>
      <c r="CA62" s="13"/>
      <c r="CB62" s="13"/>
      <c r="CC62" s="13"/>
      <c r="CD62" s="13"/>
      <c r="CE62" s="13"/>
      <c r="CF62" s="13"/>
      <c r="CG62" s="13"/>
      <c r="CH62" s="13"/>
      <c r="CI62" s="13"/>
    </row>
    <row r="63" spans="1:87" x14ac:dyDescent="0.2">
      <c r="A63" s="3" t="s">
        <v>2</v>
      </c>
      <c r="B63" s="3" t="s">
        <v>4</v>
      </c>
      <c r="C63" s="3"/>
      <c r="D63" s="3"/>
      <c r="E63" s="3"/>
      <c r="F63" s="3"/>
      <c r="G63" s="3"/>
      <c r="H63" s="10"/>
      <c r="I63" s="3"/>
      <c r="AJ63" s="38">
        <v>0</v>
      </c>
      <c r="AK63" s="38">
        <v>0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8">
        <v>0</v>
      </c>
      <c r="BF63" s="38">
        <v>0</v>
      </c>
      <c r="BG63" s="38">
        <v>0</v>
      </c>
      <c r="BK63" s="30">
        <v>0.5</v>
      </c>
      <c r="BL63">
        <v>0.45</v>
      </c>
      <c r="BM63">
        <v>0.30272776999999995</v>
      </c>
      <c r="BN63">
        <v>0.39500000000000002</v>
      </c>
      <c r="CA63" s="13"/>
      <c r="CB63" s="13"/>
      <c r="CC63" s="13"/>
      <c r="CD63" s="13"/>
      <c r="CE63" s="13"/>
      <c r="CF63" s="13"/>
      <c r="CG63" s="13"/>
      <c r="CH63" s="13"/>
      <c r="CI63" s="13"/>
    </row>
    <row r="64" spans="1:87" x14ac:dyDescent="0.2">
      <c r="A64" s="3" t="s">
        <v>2</v>
      </c>
      <c r="B64" s="3" t="s">
        <v>5</v>
      </c>
      <c r="C64" s="3"/>
      <c r="D64" s="3"/>
      <c r="E64" s="3"/>
      <c r="F64" s="3"/>
      <c r="G64" s="3"/>
      <c r="H64" s="10"/>
      <c r="I64" s="3"/>
      <c r="AJ64" s="38">
        <v>0</v>
      </c>
      <c r="AK64" s="38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0</v>
      </c>
      <c r="BD64" s="38">
        <v>0</v>
      </c>
      <c r="BE64" s="38">
        <v>0</v>
      </c>
      <c r="BF64" s="38">
        <v>0</v>
      </c>
      <c r="BG64" s="38">
        <v>0</v>
      </c>
      <c r="BK64" s="30">
        <v>0.5</v>
      </c>
      <c r="BL64">
        <v>0.40500000000000003</v>
      </c>
      <c r="BM64">
        <v>-0.29727223000000003</v>
      </c>
      <c r="BN64">
        <v>-0.40500000000000003</v>
      </c>
      <c r="BO64" s="13"/>
      <c r="BP64" s="13"/>
      <c r="BQ64" s="13"/>
      <c r="BR64" s="13"/>
      <c r="BT64" s="13"/>
      <c r="BU64" s="13"/>
      <c r="CA64" s="13"/>
      <c r="CB64" s="13"/>
      <c r="CC64" s="13"/>
      <c r="CD64" s="13"/>
      <c r="CE64" s="13"/>
      <c r="CF64" s="13"/>
      <c r="CG64" s="13"/>
      <c r="CH64" s="13"/>
      <c r="CI64" s="13"/>
    </row>
    <row r="65" spans="1:87" x14ac:dyDescent="0.2">
      <c r="A65" s="3" t="s">
        <v>2</v>
      </c>
      <c r="B65" s="3" t="s">
        <v>6</v>
      </c>
      <c r="C65" s="3"/>
      <c r="D65" s="3"/>
      <c r="E65" s="3"/>
      <c r="F65" s="3"/>
      <c r="G65" s="3"/>
      <c r="H65" s="10"/>
      <c r="I65" s="3"/>
      <c r="AJ65" s="38">
        <v>0</v>
      </c>
      <c r="AK65" s="38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8">
        <v>0</v>
      </c>
      <c r="BF65" s="38">
        <v>0</v>
      </c>
      <c r="BG65" s="38">
        <v>0</v>
      </c>
      <c r="BK65" s="30">
        <v>0.5</v>
      </c>
      <c r="BL65">
        <v>0.36450000000000005</v>
      </c>
      <c r="BM65">
        <v>-0.4</v>
      </c>
      <c r="BN65">
        <v>0.39500000000000002</v>
      </c>
      <c r="BO65" s="13"/>
      <c r="BP65" s="13"/>
      <c r="BQ65" s="13"/>
      <c r="BR65" s="13"/>
      <c r="BT65" s="13"/>
      <c r="BU65" s="13"/>
      <c r="CA65" s="13"/>
      <c r="CB65" s="13"/>
      <c r="CC65" s="13"/>
      <c r="CD65" s="13"/>
      <c r="CE65" s="13"/>
      <c r="CF65" s="13"/>
      <c r="CG65" s="13"/>
      <c r="CH65" s="13"/>
      <c r="CI65" s="13"/>
    </row>
    <row r="66" spans="1:87" x14ac:dyDescent="0.2">
      <c r="D66" s="3"/>
      <c r="E66" s="3"/>
      <c r="F66" s="3"/>
      <c r="G66" s="3"/>
      <c r="H66" s="10"/>
      <c r="I66" s="3"/>
      <c r="AF66" s="13" t="s">
        <v>105</v>
      </c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W66" t="s">
        <v>167</v>
      </c>
      <c r="BK66" s="30">
        <v>0.5</v>
      </c>
      <c r="BL66">
        <v>0.32805000000000006</v>
      </c>
      <c r="BM66">
        <v>-0.4</v>
      </c>
      <c r="BN66">
        <v>-0.32804999999999995</v>
      </c>
      <c r="BU66" s="13"/>
      <c r="CA66" s="13"/>
      <c r="CB66" s="13"/>
      <c r="CC66" s="13"/>
      <c r="CD66" s="13"/>
      <c r="CE66" s="13"/>
      <c r="CF66" s="13"/>
      <c r="CG66" s="13"/>
      <c r="CH66" s="13"/>
      <c r="CI66" s="13"/>
    </row>
    <row r="67" spans="1:87" x14ac:dyDescent="0.2">
      <c r="A67" s="3" t="s">
        <v>1</v>
      </c>
      <c r="B67" s="3" t="s">
        <v>4</v>
      </c>
      <c r="C67" s="3"/>
      <c r="D67" s="3"/>
      <c r="E67" s="3"/>
      <c r="F67" s="3"/>
      <c r="G67" s="3"/>
      <c r="H67" s="10"/>
      <c r="I67" s="3"/>
      <c r="AF67" s="37" cm="1">
        <f t="array" ref="AF67:AU72">MMULT(AF46:AU51,_xlfn.MUNIT(16)*AF35:AU35)</f>
        <v>0</v>
      </c>
      <c r="AG67" s="37">
        <v>1.2400460000000002</v>
      </c>
      <c r="AH67" s="37">
        <v>0</v>
      </c>
      <c r="AI67" s="37">
        <v>0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S67" s="37">
        <v>0</v>
      </c>
      <c r="AT67" s="37">
        <v>0</v>
      </c>
      <c r="AU67" s="37">
        <v>0.22499999999999998</v>
      </c>
      <c r="AW67" s="45" cm="1">
        <f t="array" ref="AW67:BI72">MMULT(AF46:AU51,AW17:BI32)</f>
        <v>0.3</v>
      </c>
      <c r="AX67" s="28">
        <v>12.400460000000001</v>
      </c>
      <c r="AY67" s="28">
        <v>5.9954049999999999</v>
      </c>
      <c r="AZ67" s="28">
        <v>0</v>
      </c>
      <c r="BA67" s="28">
        <v>0</v>
      </c>
      <c r="BB67" s="28">
        <v>4.5</v>
      </c>
      <c r="BC67" s="28">
        <v>0</v>
      </c>
      <c r="BD67" s="28">
        <v>0</v>
      </c>
      <c r="BE67" s="28">
        <v>0</v>
      </c>
      <c r="BF67" s="28">
        <v>0.5</v>
      </c>
      <c r="BG67" s="28">
        <v>0.75</v>
      </c>
      <c r="BH67" s="28">
        <v>0.29727223000000003</v>
      </c>
      <c r="BI67" s="29">
        <v>0.40500000000000003</v>
      </c>
      <c r="BK67" s="30">
        <v>0.5</v>
      </c>
      <c r="BL67">
        <v>0.29524500000000009</v>
      </c>
      <c r="BM67">
        <v>-0.4</v>
      </c>
      <c r="BN67">
        <v>-0.29524499999999998</v>
      </c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</row>
    <row r="68" spans="1:87" x14ac:dyDescent="0.2">
      <c r="A68" s="3" t="s">
        <v>1</v>
      </c>
      <c r="B68" s="3" t="s">
        <v>5</v>
      </c>
      <c r="C68" s="3"/>
      <c r="D68" s="3"/>
      <c r="E68" s="3"/>
      <c r="F68" s="3"/>
      <c r="G68" s="3"/>
      <c r="H68" s="10"/>
      <c r="I68" s="3"/>
      <c r="AF68" s="37">
        <v>0</v>
      </c>
      <c r="AG68" s="37">
        <v>1.0519540000000001</v>
      </c>
      <c r="AH68" s="37">
        <v>0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7">
        <v>0.44999999999999996</v>
      </c>
      <c r="AW68" s="30">
        <v>0.6</v>
      </c>
      <c r="AX68">
        <v>10.519539999999999</v>
      </c>
      <c r="AY68">
        <v>5.0392000000000001</v>
      </c>
      <c r="AZ68">
        <v>0</v>
      </c>
      <c r="BA68">
        <v>0</v>
      </c>
      <c r="BB68">
        <v>2.7</v>
      </c>
      <c r="BC68">
        <v>0</v>
      </c>
      <c r="BD68">
        <v>0</v>
      </c>
      <c r="BE68">
        <v>0</v>
      </c>
      <c r="BF68">
        <v>1</v>
      </c>
      <c r="BG68">
        <v>1.5</v>
      </c>
      <c r="BH68">
        <v>-0.6</v>
      </c>
      <c r="BI68" s="31">
        <v>-0.8</v>
      </c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</row>
    <row r="69" spans="1:87" x14ac:dyDescent="0.2">
      <c r="A69" s="3" t="s">
        <v>1</v>
      </c>
      <c r="B69" s="3" t="s">
        <v>6</v>
      </c>
      <c r="C69" s="3"/>
      <c r="D69" s="3"/>
      <c r="E69" s="3"/>
      <c r="F69" s="3"/>
      <c r="G69" s="3"/>
      <c r="H69" s="10"/>
      <c r="I69" s="3"/>
      <c r="AF69" s="37">
        <v>0</v>
      </c>
      <c r="AG69" s="37">
        <v>1.2400460000000002</v>
      </c>
      <c r="AH69" s="37">
        <v>0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7">
        <v>0.89999999999999991</v>
      </c>
      <c r="AW69" s="30">
        <v>0.3</v>
      </c>
      <c r="AX69">
        <v>12.400460000000001</v>
      </c>
      <c r="AY69">
        <v>6.6007999999999996</v>
      </c>
      <c r="AZ69">
        <v>0</v>
      </c>
      <c r="BA69">
        <v>0</v>
      </c>
      <c r="BB69">
        <v>4.5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0.6</v>
      </c>
      <c r="BI69" s="31">
        <v>0.8</v>
      </c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</row>
    <row r="70" spans="1:87" x14ac:dyDescent="0.2">
      <c r="A70" s="3" t="s">
        <v>2</v>
      </c>
      <c r="B70" s="3" t="s">
        <v>4</v>
      </c>
      <c r="C70" s="3"/>
      <c r="D70" s="3"/>
      <c r="E70" s="3"/>
      <c r="F70" s="3"/>
      <c r="G70" s="3"/>
      <c r="H70" s="10"/>
      <c r="I70" s="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37">
        <v>0</v>
      </c>
      <c r="AG70" s="37">
        <v>1.0541963000000001</v>
      </c>
      <c r="AH70" s="37">
        <v>0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7">
        <v>0.22499999999999998</v>
      </c>
      <c r="AW70" s="30">
        <v>0.6</v>
      </c>
      <c r="AX70">
        <v>10.541963000000001</v>
      </c>
      <c r="AY70">
        <v>2.8491999999999997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0.5</v>
      </c>
      <c r="BG70">
        <v>0.75</v>
      </c>
      <c r="BH70">
        <v>0.10272777</v>
      </c>
      <c r="BI70" s="31">
        <v>-0.8</v>
      </c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</row>
    <row r="71" spans="1:87" x14ac:dyDescent="0.2">
      <c r="A71" s="3" t="s">
        <v>2</v>
      </c>
      <c r="B71" s="3" t="s">
        <v>5</v>
      </c>
      <c r="C71" s="3"/>
      <c r="D71" s="3"/>
      <c r="E71" s="3"/>
      <c r="F71" s="3"/>
      <c r="G71" s="3"/>
      <c r="H71" s="10"/>
      <c r="I71" s="3"/>
      <c r="AF71" s="37">
        <v>0</v>
      </c>
      <c r="AG71" s="37">
        <v>0.98360692000000016</v>
      </c>
      <c r="AH71" s="37">
        <v>0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</v>
      </c>
      <c r="AU71" s="37">
        <v>0.44999999999999996</v>
      </c>
      <c r="AW71" s="30">
        <v>0.9</v>
      </c>
      <c r="AX71">
        <v>9.8360692000000007</v>
      </c>
      <c r="AY71">
        <v>5.5276730499999998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1.5</v>
      </c>
      <c r="BH71">
        <v>0</v>
      </c>
      <c r="BI71" s="31">
        <v>0.72304999999999997</v>
      </c>
    </row>
    <row r="72" spans="1:87" x14ac:dyDescent="0.2">
      <c r="A72" s="3" t="s">
        <v>2</v>
      </c>
      <c r="B72" s="3" t="s">
        <v>6</v>
      </c>
      <c r="C72" s="3"/>
      <c r="D72" s="3"/>
      <c r="E72" s="3"/>
      <c r="F72" s="3"/>
      <c r="G72" s="3"/>
      <c r="H72" s="10"/>
      <c r="I72" s="3"/>
      <c r="AF72" s="37">
        <v>0</v>
      </c>
      <c r="AG72" s="37">
        <v>1.0738109</v>
      </c>
      <c r="AH72" s="37">
        <v>0</v>
      </c>
      <c r="AI72" s="37">
        <v>0</v>
      </c>
      <c r="AJ72" s="37">
        <v>0</v>
      </c>
      <c r="AK72" s="37">
        <v>0</v>
      </c>
      <c r="AL72" s="37">
        <v>0</v>
      </c>
      <c r="AM72" s="37">
        <v>0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0.89999999999999991</v>
      </c>
      <c r="AW72" s="32">
        <v>0.6</v>
      </c>
      <c r="AX72" s="7">
        <v>10.738109</v>
      </c>
      <c r="AY72" s="7">
        <v>3.0827722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2</v>
      </c>
      <c r="BG72" s="7">
        <v>3</v>
      </c>
      <c r="BH72" s="7">
        <v>0</v>
      </c>
      <c r="BI72" s="33">
        <v>-3.2805000000000001E-2</v>
      </c>
    </row>
    <row r="73" spans="1:87" x14ac:dyDescent="0.2">
      <c r="D73" s="3"/>
      <c r="E73" s="3"/>
      <c r="F73" s="3"/>
      <c r="G73" s="3"/>
      <c r="H73" s="10"/>
      <c r="I73" s="3"/>
      <c r="AW73" s="11" t="s">
        <v>130</v>
      </c>
    </row>
    <row r="74" spans="1:87" x14ac:dyDescent="0.2">
      <c r="A74" s="3"/>
      <c r="B74" s="3"/>
      <c r="C74" s="3"/>
      <c r="D74" s="3"/>
      <c r="E74" s="3"/>
      <c r="F74" s="3"/>
      <c r="G74" s="3"/>
      <c r="H74" s="10"/>
      <c r="I74" s="3"/>
      <c r="AW74" s="41">
        <v>0</v>
      </c>
      <c r="AX74" s="41">
        <v>6.4004599999999998</v>
      </c>
      <c r="AY74" s="41">
        <v>0</v>
      </c>
      <c r="AZ74" s="41">
        <v>0</v>
      </c>
      <c r="BA74" s="41">
        <v>0</v>
      </c>
      <c r="BB74" s="41">
        <v>4.5</v>
      </c>
      <c r="BC74" s="41">
        <v>0</v>
      </c>
      <c r="BD74" s="41">
        <v>0</v>
      </c>
      <c r="BE74" s="41">
        <v>0</v>
      </c>
      <c r="BF74" s="41">
        <v>2</v>
      </c>
      <c r="BG74" s="41">
        <v>0</v>
      </c>
      <c r="BH74" s="41">
        <v>0</v>
      </c>
      <c r="BI74" s="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2024-07-16T09:01:18Z</dcterms:modified>
</cp:coreProperties>
</file>