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error/"/>
    </mc:Choice>
  </mc:AlternateContent>
  <xr:revisionPtr revIDLastSave="0" documentId="13_ncr:1_{49090A3D-DA06-8143-9E0D-82EEA2AD2EF7}" xr6:coauthVersionLast="47" xr6:coauthVersionMax="47" xr10:uidLastSave="{00000000-0000-0000-0000-000000000000}"/>
  <bookViews>
    <workbookView xWindow="-740" yWindow="-17500" windowWidth="28740" windowHeight="16320" activeTab="1" xr2:uid="{42015EA8-C419-684D-BC63-2DD1C10AD311}"/>
  </bookViews>
  <sheets>
    <sheet name="correct" sheetId="1" r:id="rId1"/>
    <sheet name="error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correct!$I$28:$M$30,correct!$O$28:$S$30,correct!$U$36:$X$36,correct!$AL$9:$AN$12</definedName>
    <definedName name="solver_adj" localSheetId="1" hidden="1">error!$I$28:$M$30,error!$O$28:$S$30,error!$U$36:$X$36,error!$AL$9:$AN$12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correct!$AH$9:$AJ$12</definedName>
    <definedName name="solver_lhs1" localSheetId="1" hidden="1">error!$AH$9:$AJ$12</definedName>
    <definedName name="solver_lhs2" localSheetId="0" hidden="1">correct!$AH$14:$AJ$18</definedName>
    <definedName name="solver_lhs2" localSheetId="1" hidden="1">error!$AH$14:$AJ$18</definedName>
    <definedName name="solver_lhs3" localSheetId="0" hidden="1">correct!$AH$20:$AJ$23</definedName>
    <definedName name="solver_lhs3" localSheetId="1" hidden="1">error!$AH$20:$AJ$23</definedName>
    <definedName name="solver_lhs4" localSheetId="0" hidden="1">correct!$AL$9:$AN$12</definedName>
    <definedName name="solver_lhs4" localSheetId="1" hidden="1">error!$AL$9:$AN$12</definedName>
    <definedName name="solver_lhs5" localSheetId="0" hidden="1">correct!$I$28:$M$30</definedName>
    <definedName name="solver_lhs5" localSheetId="1" hidden="1">error!$I$28:$M$30</definedName>
    <definedName name="solver_lhs6" localSheetId="0" hidden="1">correct!$O$28:$S$30</definedName>
    <definedName name="solver_lhs6" localSheetId="1" hidden="1">error!$O$28:$S$30</definedName>
    <definedName name="solver_lhs7" localSheetId="0" hidden="1">correct!$U$36:$X$36</definedName>
    <definedName name="solver_lhs7" localSheetId="1" hidden="1">error!$U$36:$X$36</definedName>
    <definedName name="solver_neg" localSheetId="0" hidden="1">1</definedName>
    <definedName name="solver_neg" localSheetId="1" hidden="1">1</definedName>
    <definedName name="solver_num" localSheetId="0" hidden="1">7</definedName>
    <definedName name="solver_num" localSheetId="1" hidden="1">7</definedName>
    <definedName name="solver_nwt" localSheetId="0" hidden="1">1</definedName>
    <definedName name="solver_nwt" localSheetId="1" hidden="1">1</definedName>
    <definedName name="solver_opt" localSheetId="0" hidden="1">correct!$AB$16</definedName>
    <definedName name="solver_opt" localSheetId="1" hidden="1">error!$AB$16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0" hidden="1">3</definedName>
    <definedName name="solver_rel5" localSheetId="1" hidden="1">3</definedName>
    <definedName name="solver_rel6" localSheetId="0" hidden="1">3</definedName>
    <definedName name="solver_rel6" localSheetId="1" hidden="1">3</definedName>
    <definedName name="solver_rel7" localSheetId="0" hidden="1">3</definedName>
    <definedName name="solver_rel7" localSheetId="1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0</definedName>
    <definedName name="solver_rhs5" localSheetId="1" hidden="1">0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" i="2" l="1" a="1"/>
  <c r="U38" i="2" s="1"/>
  <c r="U40" i="2" s="1" a="1"/>
  <c r="U40" i="2" s="1"/>
  <c r="O32" i="2" a="1"/>
  <c r="O32" i="2" s="1"/>
  <c r="Z16" i="2" s="1"/>
  <c r="U28" i="2" a="1"/>
  <c r="U28" i="2" s="1"/>
  <c r="AA16" i="2" a="1"/>
  <c r="AA16" i="2" s="1"/>
  <c r="AH14" i="2" a="1"/>
  <c r="AH14" i="2" s="1"/>
  <c r="AD14" i="2" a="1"/>
  <c r="AD14" i="2" s="1"/>
  <c r="AD9" i="2" a="1"/>
  <c r="AD9" i="2" s="1"/>
  <c r="AH9" i="2" s="1" a="1"/>
  <c r="AH9" i="2" s="1"/>
  <c r="AD14" i="1" a="1"/>
  <c r="AD14" i="1" s="1"/>
  <c r="AD9" i="1" a="1"/>
  <c r="AD9" i="1" s="1"/>
  <c r="AH9" i="1" s="1" a="1"/>
  <c r="AH9" i="1" s="1"/>
  <c r="U28" i="1" a="1"/>
  <c r="U28" i="1" s="1"/>
  <c r="O32" i="1" a="1"/>
  <c r="O32" i="1" s="1"/>
  <c r="Z16" i="1" s="1"/>
  <c r="U38" i="1" a="1"/>
  <c r="U38" i="1" s="1"/>
  <c r="U40" i="1" s="1" a="1"/>
  <c r="U40" i="1" s="1"/>
  <c r="AA16" i="1" a="1"/>
  <c r="AA16" i="1" s="1"/>
  <c r="AH14" i="1" a="1"/>
  <c r="AH14" i="1" s="1"/>
  <c r="AH20" i="2" l="1" a="1"/>
  <c r="AH20" i="2" s="1"/>
  <c r="AB16" i="2"/>
  <c r="AB16" i="1"/>
  <c r="AH20" i="1" a="1"/>
  <c r="AH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<sst xmlns="http://schemas.openxmlformats.org/spreadsheetml/2006/main" count="268" uniqueCount="80">
  <si>
    <t>time_hour</t>
  </si>
  <si>
    <t>h.1</t>
  </si>
  <si>
    <t>h.2</t>
  </si>
  <si>
    <t>h.3</t>
  </si>
  <si>
    <t>flows</t>
  </si>
  <si>
    <t>f.1a</t>
  </si>
  <si>
    <t>f.1b</t>
  </si>
  <si>
    <t>f.2</t>
  </si>
  <si>
    <t>f.3</t>
  </si>
  <si>
    <t>techs</t>
  </si>
  <si>
    <t>t.1</t>
  </si>
  <si>
    <t>t.2</t>
  </si>
  <si>
    <t>t.3</t>
  </si>
  <si>
    <t>t.4</t>
  </si>
  <si>
    <t>name</t>
  </si>
  <si>
    <t>EE PV</t>
  </si>
  <si>
    <t>EE grid</t>
  </si>
  <si>
    <t>Heat</t>
  </si>
  <si>
    <t>Cold</t>
  </si>
  <si>
    <t>unit</t>
  </si>
  <si>
    <t>kWh</t>
  </si>
  <si>
    <t>u</t>
  </si>
  <si>
    <t>Y</t>
  </si>
  <si>
    <t>Q_agg</t>
  </si>
  <si>
    <t>Qagg-uX'-Y-curt</t>
  </si>
  <si>
    <t>==0</t>
  </si>
  <si>
    <t>curtailment</t>
  </si>
  <si>
    <t>EE</t>
  </si>
  <si>
    <t xml:space="preserve">Heat </t>
  </si>
  <si>
    <t xml:space="preserve">Cold </t>
  </si>
  <si>
    <t>d</t>
  </si>
  <si>
    <t>X'-dQ'</t>
  </si>
  <si>
    <t>PV</t>
  </si>
  <si>
    <t>National Grid</t>
  </si>
  <si>
    <t>c_op [€]</t>
  </si>
  <si>
    <t>c_inv [€]</t>
  </si>
  <si>
    <t>min(cost)</t>
  </si>
  <si>
    <t>HP</t>
  </si>
  <si>
    <t>Opex</t>
  </si>
  <si>
    <t>€/kWh</t>
  </si>
  <si>
    <t>c_o</t>
  </si>
  <si>
    <t>Capex</t>
  </si>
  <si>
    <t>€/kW</t>
  </si>
  <si>
    <t>c_c</t>
  </si>
  <si>
    <t>initial capacity</t>
  </si>
  <si>
    <t>kW</t>
  </si>
  <si>
    <t>C_i</t>
  </si>
  <si>
    <t>Capacity factor max</t>
  </si>
  <si>
    <t>X</t>
  </si>
  <si>
    <t>Q</t>
  </si>
  <si>
    <t>Production</t>
  </si>
  <si>
    <t>Cost_op_tot</t>
  </si>
  <si>
    <t>New_capacity</t>
  </si>
  <si>
    <t>Tot_capacity</t>
  </si>
  <si>
    <t>X_max</t>
  </si>
  <si>
    <t>Hot water</t>
  </si>
  <si>
    <t>needs</t>
  </si>
  <si>
    <t>n.1</t>
  </si>
  <si>
    <t>n.2</t>
  </si>
  <si>
    <t>n.3</t>
  </si>
  <si>
    <t>n.4</t>
  </si>
  <si>
    <t>f.4</t>
  </si>
  <si>
    <t>activities</t>
  </si>
  <si>
    <t>HP heating</t>
  </si>
  <si>
    <t>HP cooling</t>
  </si>
  <si>
    <t>Radiators</t>
  </si>
  <si>
    <t>a.1</t>
  </si>
  <si>
    <t>a.2</t>
  </si>
  <si>
    <t>a.3a</t>
  </si>
  <si>
    <t>a.3b</t>
  </si>
  <si>
    <t>a.4</t>
  </si>
  <si>
    <t>PV sys</t>
  </si>
  <si>
    <t>National Grid EE</t>
  </si>
  <si>
    <t>I_nf</t>
  </si>
  <si>
    <t>I_at</t>
  </si>
  <si>
    <t>Curtailment</t>
  </si>
  <si>
    <t>Xagg</t>
  </si>
  <si>
    <t>X_max - X_agg&gt;0</t>
  </si>
  <si>
    <t>cap_new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</si>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</sst>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#,##0.0_ ;\-#,##0.0\ "/>
  </numFmts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3" tint="0.499984740745262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1" xfId="0" applyBorder="1"/>
    <xf numFmtId="164" fontId="0" fillId="0" borderId="0" xfId="0" applyNumberFormat="1"/>
    <xf numFmtId="164" fontId="4" fillId="0" borderId="0" xfId="0" applyNumberFormat="1" applyFont="1"/>
    <xf numFmtId="164" fontId="4" fillId="0" borderId="0" xfId="0" quotePrefix="1" applyNumberFormat="1" applyFont="1"/>
    <xf numFmtId="0" fontId="4" fillId="0" borderId="0" xfId="0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1" fillId="5" borderId="0" xfId="0" applyNumberFormat="1" applyFont="1" applyFill="1"/>
    <xf numFmtId="164" fontId="5" fillId="0" borderId="0" xfId="0" applyNumberFormat="1" applyFont="1"/>
    <xf numFmtId="164" fontId="0" fillId="6" borderId="0" xfId="0" applyNumberFormat="1" applyFill="1"/>
    <xf numFmtId="164" fontId="0" fillId="7" borderId="9" xfId="0" applyNumberFormat="1" applyFill="1" applyBorder="1"/>
    <xf numFmtId="164" fontId="6" fillId="0" borderId="0" xfId="0" applyNumberFormat="1" applyFont="1"/>
    <xf numFmtId="0" fontId="6" fillId="0" borderId="0" xfId="0" applyFont="1"/>
    <xf numFmtId="164" fontId="0" fillId="8" borderId="0" xfId="0" applyNumberFormat="1" applyFill="1"/>
    <xf numFmtId="165" fontId="0" fillId="8" borderId="0" xfId="0" applyNumberFormat="1" applyFill="1"/>
    <xf numFmtId="0" fontId="7" fillId="0" borderId="0" xfId="0" applyFont="1"/>
    <xf numFmtId="0" fontId="0" fillId="0" borderId="5" xfId="0" applyBorder="1"/>
    <xf numFmtId="0" fontId="0" fillId="0" borderId="6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5406-CD6B-2944-96AB-14587A8B4EA8}">
  <dimension ref="A1:AO42"/>
  <sheetViews>
    <sheetView topLeftCell="K6" workbookViewId="0">
      <selection activeCell="R25" sqref="R25"/>
    </sheetView>
  </sheetViews>
  <sheetFormatPr baseColWidth="10" defaultRowHeight="16" x14ac:dyDescent="0.2"/>
  <sheetData>
    <row r="1" spans="1:41" x14ac:dyDescent="0.2">
      <c r="A1" s="1" t="s">
        <v>0</v>
      </c>
      <c r="B1" s="1"/>
      <c r="C1" s="1"/>
      <c r="D1" s="1"/>
      <c r="E1" s="1"/>
      <c r="F1" s="1"/>
      <c r="G1" s="2"/>
      <c r="H1" s="1"/>
      <c r="Z1" t="s">
        <v>1</v>
      </c>
      <c r="AA1" t="s">
        <v>2</v>
      </c>
      <c r="AB1" t="s">
        <v>3</v>
      </c>
      <c r="AD1" t="s">
        <v>1</v>
      </c>
      <c r="AE1" t="s">
        <v>2</v>
      </c>
      <c r="AF1" t="s">
        <v>3</v>
      </c>
      <c r="AH1" t="s">
        <v>1</v>
      </c>
      <c r="AI1" t="s">
        <v>2</v>
      </c>
      <c r="AJ1" t="s">
        <v>3</v>
      </c>
      <c r="AL1" t="s">
        <v>1</v>
      </c>
      <c r="AM1" t="s">
        <v>2</v>
      </c>
      <c r="AN1" t="s">
        <v>3</v>
      </c>
    </row>
    <row r="2" spans="1:41" x14ac:dyDescent="0.2">
      <c r="A2" s="1"/>
      <c r="B2" s="1" t="s">
        <v>56</v>
      </c>
      <c r="C2" s="1"/>
      <c r="D2" s="1"/>
      <c r="E2" s="1"/>
      <c r="F2" s="1"/>
      <c r="G2" s="2"/>
      <c r="H2" s="1"/>
    </row>
    <row r="3" spans="1:41" x14ac:dyDescent="0.2">
      <c r="A3" s="1"/>
      <c r="B3" s="1"/>
      <c r="C3" s="1" t="s">
        <v>4</v>
      </c>
      <c r="D3" s="1"/>
      <c r="E3" s="1"/>
      <c r="F3" s="1"/>
      <c r="G3" s="2"/>
      <c r="H3" s="1"/>
      <c r="I3" t="s">
        <v>5</v>
      </c>
      <c r="J3" t="s">
        <v>6</v>
      </c>
      <c r="K3" t="s">
        <v>7</v>
      </c>
      <c r="L3" t="s">
        <v>8</v>
      </c>
      <c r="M3" t="s">
        <v>61</v>
      </c>
    </row>
    <row r="4" spans="1:41" x14ac:dyDescent="0.2">
      <c r="A4" s="1"/>
      <c r="B4" s="1"/>
      <c r="C4" s="1"/>
      <c r="D4" s="1" t="s">
        <v>9</v>
      </c>
      <c r="E4" s="1"/>
      <c r="F4" s="1"/>
      <c r="G4" s="2"/>
      <c r="H4" s="1"/>
      <c r="U4" t="s">
        <v>10</v>
      </c>
      <c r="V4" t="s">
        <v>11</v>
      </c>
      <c r="W4" t="s">
        <v>12</v>
      </c>
      <c r="X4" t="s">
        <v>13</v>
      </c>
    </row>
    <row r="5" spans="1:41" x14ac:dyDescent="0.2">
      <c r="A5" s="1"/>
      <c r="B5" s="1"/>
      <c r="C5" s="1"/>
      <c r="D5" s="1"/>
      <c r="E5" s="1" t="s">
        <v>62</v>
      </c>
      <c r="F5" s="1"/>
      <c r="G5" s="2"/>
      <c r="H5" s="1"/>
      <c r="O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41" x14ac:dyDescent="0.2">
      <c r="A6" s="1"/>
      <c r="B6" s="1"/>
      <c r="C6" s="1"/>
      <c r="D6" s="1"/>
      <c r="E6" s="1"/>
      <c r="F6" s="1" t="s">
        <v>14</v>
      </c>
      <c r="G6" s="2"/>
      <c r="H6" s="1"/>
      <c r="I6" s="3" t="s">
        <v>15</v>
      </c>
      <c r="J6" s="3" t="s">
        <v>16</v>
      </c>
      <c r="K6" s="3" t="s">
        <v>55</v>
      </c>
      <c r="L6" s="3" t="s">
        <v>17</v>
      </c>
      <c r="M6" s="3" t="s">
        <v>18</v>
      </c>
      <c r="O6" s="10" t="s">
        <v>32</v>
      </c>
      <c r="P6" s="10" t="s">
        <v>33</v>
      </c>
      <c r="Q6" s="10" t="s">
        <v>63</v>
      </c>
      <c r="R6" s="10" t="s">
        <v>64</v>
      </c>
      <c r="S6" s="10" t="s">
        <v>65</v>
      </c>
      <c r="T6" s="10"/>
      <c r="U6" s="30" t="s">
        <v>71</v>
      </c>
      <c r="V6" s="30" t="s">
        <v>72</v>
      </c>
      <c r="W6" s="30" t="s">
        <v>37</v>
      </c>
      <c r="X6" s="27" t="s">
        <v>65</v>
      </c>
      <c r="Y6" s="10"/>
    </row>
    <row r="7" spans="1:41" s="5" customFormat="1" x14ac:dyDescent="0.2">
      <c r="A7" s="4"/>
      <c r="B7" s="4"/>
      <c r="C7" s="4"/>
      <c r="D7" s="4"/>
      <c r="E7" s="4"/>
      <c r="F7" s="4"/>
      <c r="G7" s="4" t="s">
        <v>19</v>
      </c>
      <c r="H7" s="4"/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</row>
    <row r="8" spans="1:41" x14ac:dyDescent="0.2">
      <c r="G8" s="6"/>
      <c r="H8" s="7"/>
      <c r="I8" s="8" t="s">
        <v>73</v>
      </c>
      <c r="J8" s="7"/>
      <c r="K8" s="7"/>
      <c r="L8" s="7"/>
      <c r="M8" s="7"/>
      <c r="N8" s="7"/>
      <c r="O8" s="8" t="s">
        <v>21</v>
      </c>
      <c r="P8" s="7"/>
      <c r="Q8" s="7"/>
      <c r="R8" s="7"/>
      <c r="S8" s="7"/>
      <c r="T8" s="7"/>
      <c r="U8" s="7"/>
      <c r="V8" s="7"/>
      <c r="W8" s="7"/>
      <c r="X8" s="7"/>
      <c r="Y8" s="7"/>
      <c r="Z8" s="8" t="s">
        <v>22</v>
      </c>
      <c r="AA8" s="8"/>
      <c r="AB8" s="8"/>
      <c r="AC8" s="7"/>
      <c r="AD8" s="8" t="s">
        <v>23</v>
      </c>
      <c r="AE8" s="8"/>
      <c r="AF8" s="8"/>
      <c r="AG8" s="7"/>
      <c r="AH8" s="8" t="s">
        <v>24</v>
      </c>
      <c r="AI8" s="9" t="s">
        <v>25</v>
      </c>
      <c r="AJ8" s="8"/>
      <c r="AK8" s="7"/>
      <c r="AL8" s="7" t="s">
        <v>26</v>
      </c>
      <c r="AM8" s="7"/>
      <c r="AN8" s="7"/>
      <c r="AO8" s="7"/>
    </row>
    <row r="9" spans="1:41" x14ac:dyDescent="0.2">
      <c r="B9" t="s">
        <v>57</v>
      </c>
      <c r="F9" s="10" t="s">
        <v>27</v>
      </c>
      <c r="G9" s="6" t="s">
        <v>20</v>
      </c>
      <c r="H9" s="7"/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7"/>
      <c r="O9" s="12">
        <v>0</v>
      </c>
      <c r="P9" s="12">
        <v>0</v>
      </c>
      <c r="Q9" s="12">
        <v>0.5</v>
      </c>
      <c r="R9" s="12">
        <v>0.6</v>
      </c>
      <c r="S9" s="12">
        <v>0</v>
      </c>
      <c r="T9" s="7"/>
      <c r="U9" s="7"/>
      <c r="V9" s="7"/>
      <c r="W9" s="7"/>
      <c r="X9" s="7"/>
      <c r="Y9" s="7"/>
      <c r="Z9" s="13">
        <v>10</v>
      </c>
      <c r="AA9" s="13">
        <v>8</v>
      </c>
      <c r="AB9" s="13">
        <v>10</v>
      </c>
      <c r="AC9" s="7"/>
      <c r="AD9" s="14" cm="1">
        <f t="array" ref="AD9:AF12">MMULT(I9:M12,TRANSPOSE(I28:M30))</f>
        <v>11.700000000000001</v>
      </c>
      <c r="AE9" s="15">
        <v>9.1</v>
      </c>
      <c r="AF9" s="16">
        <v>12.200000000000001</v>
      </c>
      <c r="AG9" s="7"/>
      <c r="AH9" s="14" cm="1">
        <f t="array" ref="AH9:AJ12">_xlfn.ANCHORARRAY(AD9)-MMULT(O9:S12,TRANSPOSE(O28:S30))-Z9:AB12-AL9:AN12</f>
        <v>1.7763568394002505E-15</v>
      </c>
      <c r="AI9" s="15">
        <v>0</v>
      </c>
      <c r="AJ9" s="16">
        <v>0</v>
      </c>
      <c r="AK9" s="7"/>
      <c r="AL9" s="22">
        <v>0</v>
      </c>
      <c r="AM9" s="22">
        <v>0</v>
      </c>
      <c r="AN9" s="22">
        <v>0</v>
      </c>
    </row>
    <row r="10" spans="1:41" x14ac:dyDescent="0.2">
      <c r="B10" t="s">
        <v>58</v>
      </c>
      <c r="F10" s="10" t="s">
        <v>55</v>
      </c>
      <c r="G10" s="6" t="s">
        <v>20</v>
      </c>
      <c r="H10" s="7"/>
      <c r="I10" s="11">
        <v>0</v>
      </c>
      <c r="J10" s="11">
        <v>0</v>
      </c>
      <c r="K10" s="11">
        <v>1</v>
      </c>
      <c r="L10" s="11">
        <v>0</v>
      </c>
      <c r="M10" s="11">
        <v>0</v>
      </c>
      <c r="N10" s="7"/>
      <c r="O10" s="12">
        <v>0</v>
      </c>
      <c r="P10" s="12">
        <v>0</v>
      </c>
      <c r="Q10" s="12">
        <v>0</v>
      </c>
      <c r="R10" s="12">
        <v>0</v>
      </c>
      <c r="S10" s="12">
        <v>1.2</v>
      </c>
      <c r="T10" s="7"/>
      <c r="U10" s="7"/>
      <c r="V10" s="7"/>
      <c r="W10" s="7"/>
      <c r="X10" s="7"/>
      <c r="Y10" s="7"/>
      <c r="Z10" s="13">
        <v>1</v>
      </c>
      <c r="AA10" s="13">
        <v>1</v>
      </c>
      <c r="AB10" s="13">
        <v>2</v>
      </c>
      <c r="AC10" s="7"/>
      <c r="AD10" s="17">
        <v>3.4</v>
      </c>
      <c r="AE10" s="7">
        <v>1</v>
      </c>
      <c r="AF10" s="18">
        <v>4.4000000000000004</v>
      </c>
      <c r="AG10" s="7"/>
      <c r="AH10" s="17">
        <v>0</v>
      </c>
      <c r="AI10" s="7">
        <v>0</v>
      </c>
      <c r="AJ10" s="18">
        <v>4.4408920985006262E-16</v>
      </c>
      <c r="AK10" s="7"/>
      <c r="AL10" s="22">
        <v>0</v>
      </c>
      <c r="AM10" s="22">
        <v>0</v>
      </c>
      <c r="AN10" s="22">
        <v>0</v>
      </c>
    </row>
    <row r="11" spans="1:41" x14ac:dyDescent="0.2">
      <c r="B11" t="s">
        <v>59</v>
      </c>
      <c r="F11" s="10" t="s">
        <v>28</v>
      </c>
      <c r="G11" s="6" t="s">
        <v>20</v>
      </c>
      <c r="H11" s="7"/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7"/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7"/>
      <c r="U11" s="7"/>
      <c r="V11" s="7"/>
      <c r="W11" s="7"/>
      <c r="X11" s="7"/>
      <c r="Y11" s="7"/>
      <c r="Z11" s="13">
        <v>2</v>
      </c>
      <c r="AA11" s="13">
        <v>0</v>
      </c>
      <c r="AB11" s="13">
        <v>2</v>
      </c>
      <c r="AC11" s="7"/>
      <c r="AD11" s="17">
        <v>2</v>
      </c>
      <c r="AE11" s="7">
        <v>0</v>
      </c>
      <c r="AF11" s="18">
        <v>2</v>
      </c>
      <c r="AG11" s="7"/>
      <c r="AH11" s="17">
        <v>0</v>
      </c>
      <c r="AI11" s="7">
        <v>0</v>
      </c>
      <c r="AJ11" s="18">
        <v>0</v>
      </c>
      <c r="AK11" s="7"/>
      <c r="AL11" s="22">
        <v>0</v>
      </c>
      <c r="AM11" s="22">
        <v>0</v>
      </c>
      <c r="AN11" s="22">
        <v>0</v>
      </c>
    </row>
    <row r="12" spans="1:41" x14ac:dyDescent="0.2">
      <c r="B12" t="s">
        <v>60</v>
      </c>
      <c r="F12" s="10" t="s">
        <v>29</v>
      </c>
      <c r="G12" s="6" t="s">
        <v>20</v>
      </c>
      <c r="H12" s="7"/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7"/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7"/>
      <c r="U12" s="7"/>
      <c r="V12" s="7"/>
      <c r="W12" s="7"/>
      <c r="X12" s="7"/>
      <c r="Y12" s="7"/>
      <c r="Z12" s="13">
        <v>0</v>
      </c>
      <c r="AA12" s="13">
        <v>1</v>
      </c>
      <c r="AB12" s="13">
        <v>0</v>
      </c>
      <c r="AC12" s="7"/>
      <c r="AD12" s="19">
        <v>0</v>
      </c>
      <c r="AE12" s="20">
        <v>1</v>
      </c>
      <c r="AF12" s="21">
        <v>0</v>
      </c>
      <c r="AG12" s="7"/>
      <c r="AH12" s="19">
        <v>0</v>
      </c>
      <c r="AI12" s="20">
        <v>0</v>
      </c>
      <c r="AJ12" s="21">
        <v>0</v>
      </c>
      <c r="AK12" s="7"/>
      <c r="AL12" s="22">
        <v>0</v>
      </c>
      <c r="AM12" s="22">
        <v>0</v>
      </c>
      <c r="AN12" s="22">
        <v>0</v>
      </c>
    </row>
    <row r="13" spans="1:41" x14ac:dyDescent="0.2">
      <c r="F13" s="10"/>
      <c r="G13" s="6"/>
      <c r="H13" s="7"/>
      <c r="I13" s="8" t="s">
        <v>30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74</v>
      </c>
      <c r="V13" s="7"/>
      <c r="W13" s="7"/>
      <c r="X13" s="7"/>
      <c r="Y13" s="7"/>
      <c r="Z13" s="7"/>
      <c r="AA13" s="7"/>
      <c r="AB13" s="7"/>
      <c r="AG13" s="7"/>
      <c r="AH13" s="8" t="s">
        <v>31</v>
      </c>
      <c r="AI13" s="9" t="s">
        <v>25</v>
      </c>
      <c r="AJ13" s="8"/>
      <c r="AK13" s="7"/>
    </row>
    <row r="14" spans="1:41" x14ac:dyDescent="0.2">
      <c r="E14" t="s">
        <v>66</v>
      </c>
      <c r="F14" s="10" t="s">
        <v>32</v>
      </c>
      <c r="G14" s="6" t="s">
        <v>20</v>
      </c>
      <c r="H14" s="7"/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7"/>
      <c r="O14" s="7"/>
      <c r="P14" s="7"/>
      <c r="Q14" s="7"/>
      <c r="R14" s="7"/>
      <c r="S14" s="7"/>
      <c r="T14" s="7"/>
      <c r="U14" s="11">
        <v>1</v>
      </c>
      <c r="V14" s="11">
        <v>0</v>
      </c>
      <c r="W14" s="11">
        <v>0</v>
      </c>
      <c r="X14" s="11">
        <v>0</v>
      </c>
      <c r="Z14" s="7"/>
      <c r="AA14" s="7"/>
      <c r="AB14" s="7"/>
      <c r="AD14" cm="1">
        <f t="array" ref="AD14:AF17">MMULT(O9:S12,TRANSPOSE(O28:S30))</f>
        <v>1.7</v>
      </c>
      <c r="AE14">
        <v>1.1000000000000001</v>
      </c>
      <c r="AF14">
        <v>2.2000000000000002</v>
      </c>
      <c r="AG14" s="7"/>
      <c r="AH14" s="14" cm="1">
        <f t="array" ref="AH14:AJ18">TRANSPOSE(O28:S30)-MMULT(I14:M18,TRANSPOSE(I28:M30))</f>
        <v>0</v>
      </c>
      <c r="AI14" s="15">
        <v>0</v>
      </c>
      <c r="AJ14" s="16">
        <v>0</v>
      </c>
      <c r="AK14" s="7"/>
    </row>
    <row r="15" spans="1:41" x14ac:dyDescent="0.2">
      <c r="E15" t="s">
        <v>67</v>
      </c>
      <c r="F15" s="10" t="s">
        <v>33</v>
      </c>
      <c r="G15" s="6" t="s">
        <v>20</v>
      </c>
      <c r="H15" s="7"/>
      <c r="I15" s="12">
        <v>0</v>
      </c>
      <c r="J15" s="12">
        <v>1</v>
      </c>
      <c r="K15" s="12">
        <v>0</v>
      </c>
      <c r="L15" s="12">
        <v>0</v>
      </c>
      <c r="M15" s="12">
        <v>0</v>
      </c>
      <c r="N15" s="7"/>
      <c r="O15" s="7"/>
      <c r="P15" s="7"/>
      <c r="Q15" s="7"/>
      <c r="R15" s="7"/>
      <c r="S15" s="7"/>
      <c r="T15" s="7"/>
      <c r="U15" s="11">
        <v>0</v>
      </c>
      <c r="V15" s="11">
        <v>1</v>
      </c>
      <c r="W15" s="11">
        <v>0</v>
      </c>
      <c r="X15" s="11">
        <v>0</v>
      </c>
      <c r="Z15" s="8" t="s">
        <v>34</v>
      </c>
      <c r="AA15" s="7" t="s">
        <v>35</v>
      </c>
      <c r="AB15" s="23" t="s">
        <v>36</v>
      </c>
      <c r="AD15">
        <v>2.4</v>
      </c>
      <c r="AE15">
        <v>0</v>
      </c>
      <c r="AF15">
        <v>2.4</v>
      </c>
      <c r="AG15" s="7"/>
      <c r="AH15" s="17">
        <v>0</v>
      </c>
      <c r="AI15" s="7">
        <v>0</v>
      </c>
      <c r="AJ15" s="18">
        <v>0</v>
      </c>
      <c r="AK15" s="7"/>
    </row>
    <row r="16" spans="1:41" x14ac:dyDescent="0.2">
      <c r="E16" t="s">
        <v>68</v>
      </c>
      <c r="F16" s="10" t="s">
        <v>63</v>
      </c>
      <c r="G16" s="6" t="s">
        <v>20</v>
      </c>
      <c r="H16" s="7"/>
      <c r="I16" s="12">
        <v>0</v>
      </c>
      <c r="J16" s="12">
        <v>0</v>
      </c>
      <c r="K16" s="12">
        <v>1</v>
      </c>
      <c r="L16" s="12">
        <v>0</v>
      </c>
      <c r="M16" s="12">
        <v>0</v>
      </c>
      <c r="N16" s="7"/>
      <c r="O16" s="7"/>
      <c r="P16" s="7"/>
      <c r="Q16" s="7"/>
      <c r="R16" s="7"/>
      <c r="S16" s="7"/>
      <c r="T16" s="7"/>
      <c r="U16" s="11">
        <v>0</v>
      </c>
      <c r="V16" s="11">
        <v>0</v>
      </c>
      <c r="W16" s="11">
        <v>1</v>
      </c>
      <c r="X16" s="11">
        <v>0</v>
      </c>
      <c r="Z16" s="24">
        <f>SUM(_xlfn.ANCHORARRAY(O32))</f>
        <v>3.1500000000000004</v>
      </c>
      <c r="AA16" s="24" cm="1">
        <f t="array" ref="AA16">MMULT(U36:X36,TRANSPOSE(U21:X21))</f>
        <v>10095</v>
      </c>
      <c r="AB16" s="25">
        <f>Z16+AA16</f>
        <v>10098.15</v>
      </c>
      <c r="AD16">
        <v>0</v>
      </c>
      <c r="AE16">
        <v>0</v>
      </c>
      <c r="AF16">
        <v>0</v>
      </c>
      <c r="AG16" s="7"/>
      <c r="AH16" s="17">
        <v>0</v>
      </c>
      <c r="AI16" s="7">
        <v>0</v>
      </c>
      <c r="AJ16" s="18">
        <v>0</v>
      </c>
      <c r="AK16" s="7"/>
    </row>
    <row r="17" spans="1:38" x14ac:dyDescent="0.2">
      <c r="E17" t="s">
        <v>69</v>
      </c>
      <c r="F17" s="10" t="s">
        <v>64</v>
      </c>
      <c r="G17" s="6" t="s">
        <v>20</v>
      </c>
      <c r="H17" s="7"/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7"/>
      <c r="O17" s="7"/>
      <c r="P17" s="7"/>
      <c r="Q17" s="7"/>
      <c r="R17" s="7"/>
      <c r="S17" s="7"/>
      <c r="T17" s="7"/>
      <c r="U17" s="11">
        <v>0</v>
      </c>
      <c r="V17" s="11">
        <v>0</v>
      </c>
      <c r="W17" s="11">
        <v>1</v>
      </c>
      <c r="X17" s="11">
        <v>0</v>
      </c>
      <c r="AD17">
        <v>0</v>
      </c>
      <c r="AE17">
        <v>0</v>
      </c>
      <c r="AF17">
        <v>0</v>
      </c>
      <c r="AG17" s="7"/>
      <c r="AH17" s="17">
        <v>0</v>
      </c>
      <c r="AI17" s="7">
        <v>0</v>
      </c>
      <c r="AJ17" s="18">
        <v>0</v>
      </c>
      <c r="AK17" s="7"/>
    </row>
    <row r="18" spans="1:38" x14ac:dyDescent="0.2">
      <c r="E18" t="s">
        <v>70</v>
      </c>
      <c r="F18" s="10" t="s">
        <v>65</v>
      </c>
      <c r="G18" s="6" t="s">
        <v>20</v>
      </c>
      <c r="H18" s="7"/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7"/>
      <c r="O18" s="7"/>
      <c r="P18" s="7"/>
      <c r="Q18" s="7"/>
      <c r="R18" s="7"/>
      <c r="S18" s="7"/>
      <c r="T18" s="7"/>
      <c r="U18" s="11">
        <v>0</v>
      </c>
      <c r="V18" s="11">
        <v>0</v>
      </c>
      <c r="W18" s="11">
        <v>0</v>
      </c>
      <c r="X18" s="11">
        <v>1</v>
      </c>
      <c r="Y18" s="7"/>
      <c r="AG18" s="7"/>
      <c r="AH18" s="19">
        <v>0</v>
      </c>
      <c r="AI18" s="20">
        <v>0</v>
      </c>
      <c r="AJ18" s="21">
        <v>0</v>
      </c>
      <c r="AK18" s="7"/>
    </row>
    <row r="19" spans="1:38" x14ac:dyDescent="0.2">
      <c r="F19" s="10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7"/>
      <c r="W19" s="7"/>
      <c r="X19" s="7"/>
      <c r="Y19" s="7"/>
      <c r="AG19" s="7"/>
      <c r="AH19" s="7" t="s">
        <v>77</v>
      </c>
      <c r="AK19" s="7"/>
      <c r="AL19" s="7"/>
    </row>
    <row r="20" spans="1:38" x14ac:dyDescent="0.2">
      <c r="F20" s="10" t="s">
        <v>38</v>
      </c>
      <c r="G20" s="6" t="s">
        <v>39</v>
      </c>
      <c r="H20" s="7"/>
      <c r="I20" s="7"/>
      <c r="J20" s="7"/>
      <c r="K20" s="7"/>
      <c r="L20" s="7"/>
      <c r="M20" s="7"/>
      <c r="N20" s="7" t="s">
        <v>40</v>
      </c>
      <c r="O20" s="12">
        <v>0</v>
      </c>
      <c r="P20" s="12">
        <v>0.1</v>
      </c>
      <c r="Q20" s="12">
        <v>0</v>
      </c>
      <c r="R20" s="12">
        <v>0</v>
      </c>
      <c r="S20" s="12">
        <v>0</v>
      </c>
      <c r="T20" s="7"/>
      <c r="U20" s="7"/>
      <c r="V20" s="7"/>
      <c r="W20" s="7"/>
      <c r="X20" s="7"/>
      <c r="Y20" s="7"/>
      <c r="AG20" s="7"/>
      <c r="AH20" s="14" cm="1">
        <f t="array" ref="AH20:AJ23">TRANSPOSE(_xlfn.ANCHORARRAY(U40)-_xlfn.ANCHORARRAY(U28))</f>
        <v>5.5511151231257827E-17</v>
      </c>
      <c r="AI20" s="31">
        <v>-1.1102230246251565E-16</v>
      </c>
      <c r="AJ20" s="32">
        <v>5.5511151231257827E-17</v>
      </c>
    </row>
    <row r="21" spans="1:38" x14ac:dyDescent="0.2">
      <c r="F21" s="10" t="s">
        <v>41</v>
      </c>
      <c r="G21" s="6" t="s">
        <v>42</v>
      </c>
      <c r="H21" s="7"/>
      <c r="I21" s="7"/>
      <c r="J21" s="7"/>
      <c r="K21" s="7"/>
      <c r="L21" s="7"/>
      <c r="M21" s="7"/>
      <c r="T21" s="7" t="s">
        <v>43</v>
      </c>
      <c r="U21" s="12">
        <v>1000</v>
      </c>
      <c r="V21" s="12">
        <v>50</v>
      </c>
      <c r="W21" s="12">
        <v>2000</v>
      </c>
      <c r="X21" s="12">
        <v>500</v>
      </c>
      <c r="Y21" s="7"/>
      <c r="AG21" s="7"/>
      <c r="AH21" s="17">
        <v>0.5</v>
      </c>
      <c r="AI21">
        <v>3.7000000000000011</v>
      </c>
      <c r="AJ21" s="6">
        <v>0</v>
      </c>
    </row>
    <row r="22" spans="1:38" x14ac:dyDescent="0.2">
      <c r="F22" s="10" t="s">
        <v>44</v>
      </c>
      <c r="G22" s="6" t="s">
        <v>45</v>
      </c>
      <c r="H22" s="7"/>
      <c r="I22" s="7"/>
      <c r="J22" s="7"/>
      <c r="K22" s="7"/>
      <c r="L22" s="7"/>
      <c r="M22" s="7"/>
      <c r="T22" s="7" t="s">
        <v>46</v>
      </c>
      <c r="U22" s="12">
        <v>3</v>
      </c>
      <c r="V22" s="12">
        <v>6</v>
      </c>
      <c r="W22" s="12">
        <v>0</v>
      </c>
      <c r="X22" s="12">
        <v>0</v>
      </c>
      <c r="Y22" s="7"/>
      <c r="AF22" s="7"/>
      <c r="AG22" s="7"/>
      <c r="AH22" s="17">
        <v>1.0000000000000004</v>
      </c>
      <c r="AI22">
        <v>2.4000000000000004</v>
      </c>
      <c r="AJ22" s="6">
        <v>0</v>
      </c>
    </row>
    <row r="23" spans="1:38" x14ac:dyDescent="0.2">
      <c r="G23" s="6"/>
      <c r="H23" s="7"/>
      <c r="I23" s="7"/>
      <c r="J23" s="7"/>
      <c r="K23" s="7"/>
      <c r="L23" s="7"/>
      <c r="M23" s="7"/>
      <c r="N23" s="7"/>
      <c r="T23" s="7"/>
      <c r="U23" s="7" t="s">
        <v>47</v>
      </c>
      <c r="V23" s="7"/>
      <c r="W23" s="7"/>
      <c r="X23" s="7"/>
      <c r="Y23" s="7"/>
      <c r="AC23" s="26"/>
      <c r="AD23" s="26"/>
      <c r="AE23" s="26"/>
      <c r="AF23" s="7"/>
      <c r="AG23" s="7"/>
      <c r="AH23" s="19">
        <v>0</v>
      </c>
      <c r="AI23" s="5">
        <v>2</v>
      </c>
      <c r="AJ23" s="33">
        <v>0</v>
      </c>
    </row>
    <row r="24" spans="1:38" x14ac:dyDescent="0.2">
      <c r="A24" t="s">
        <v>1</v>
      </c>
      <c r="G24" s="6"/>
      <c r="H24" s="7"/>
      <c r="I24" s="7"/>
      <c r="J24" s="7"/>
      <c r="K24" s="7"/>
      <c r="L24" s="7"/>
      <c r="M24" s="7"/>
      <c r="N24" s="7"/>
      <c r="T24" s="7"/>
      <c r="U24" s="12">
        <v>0.1</v>
      </c>
      <c r="V24" s="12">
        <v>1</v>
      </c>
      <c r="W24" s="12">
        <v>1</v>
      </c>
      <c r="X24" s="12">
        <v>1</v>
      </c>
      <c r="Y24" s="7"/>
      <c r="AC24" s="26"/>
      <c r="AD24" s="26"/>
      <c r="AE24" s="27"/>
      <c r="AF24" s="7"/>
      <c r="AG24" s="7"/>
      <c r="AH24" s="7"/>
      <c r="AI24" s="7"/>
      <c r="AJ24" s="7"/>
      <c r="AK24" s="7"/>
      <c r="AL24" s="7"/>
    </row>
    <row r="25" spans="1:38" x14ac:dyDescent="0.2">
      <c r="A25" t="s">
        <v>2</v>
      </c>
      <c r="G25" s="6"/>
      <c r="H25" s="7"/>
      <c r="I25" s="7"/>
      <c r="J25" s="7"/>
      <c r="K25" s="7"/>
      <c r="L25" s="7"/>
      <c r="M25" s="7"/>
      <c r="N25" s="7"/>
      <c r="T25" s="7"/>
      <c r="U25" s="12">
        <v>0.3</v>
      </c>
      <c r="V25" s="12">
        <v>1</v>
      </c>
      <c r="W25" s="12">
        <v>1</v>
      </c>
      <c r="X25" s="12">
        <v>1</v>
      </c>
      <c r="Y25" s="7"/>
      <c r="AC25" s="26"/>
      <c r="AD25" s="26"/>
      <c r="AE25" s="27"/>
      <c r="AF25" s="7"/>
      <c r="AG25" s="7"/>
      <c r="AH25" s="7" t="s">
        <v>48</v>
      </c>
      <c r="AI25" t="s">
        <v>79</v>
      </c>
      <c r="AJ25" s="7"/>
      <c r="AK25" s="7"/>
      <c r="AL25" s="7"/>
    </row>
    <row r="26" spans="1:38" x14ac:dyDescent="0.2">
      <c r="A26" t="s">
        <v>3</v>
      </c>
      <c r="G26" s="6"/>
      <c r="H26" s="7"/>
      <c r="I26" s="7"/>
      <c r="J26" s="7"/>
      <c r="K26" s="7"/>
      <c r="L26" s="7"/>
      <c r="M26" s="7"/>
      <c r="N26" s="7"/>
      <c r="T26" s="7"/>
      <c r="U26" s="12">
        <v>0.1</v>
      </c>
      <c r="V26" s="12">
        <v>1</v>
      </c>
      <c r="W26" s="12">
        <v>1</v>
      </c>
      <c r="X26" s="12">
        <v>1</v>
      </c>
      <c r="Y26" s="7"/>
      <c r="AE26" s="27"/>
      <c r="AF26" s="7"/>
      <c r="AG26" s="7"/>
      <c r="AH26" t="s">
        <v>49</v>
      </c>
      <c r="AI26" t="s">
        <v>79</v>
      </c>
      <c r="AJ26" s="7"/>
      <c r="AK26" s="7"/>
      <c r="AL26" s="7"/>
    </row>
    <row r="27" spans="1:38" x14ac:dyDescent="0.2">
      <c r="G27" s="6"/>
      <c r="H27" s="7"/>
      <c r="I27" s="8" t="s">
        <v>49</v>
      </c>
      <c r="J27" s="7"/>
      <c r="K27" s="7"/>
      <c r="L27" s="7"/>
      <c r="M27" s="7"/>
      <c r="N27" s="7"/>
      <c r="O27" s="8" t="s">
        <v>48</v>
      </c>
      <c r="P27" s="7"/>
      <c r="Q27" s="7"/>
      <c r="R27" s="7"/>
      <c r="S27" s="7"/>
      <c r="T27" s="7"/>
      <c r="U27" s="7" t="s">
        <v>76</v>
      </c>
      <c r="V27" s="7"/>
      <c r="W27" s="7"/>
      <c r="X27" s="7"/>
      <c r="Y27" s="7"/>
      <c r="AC27" s="27"/>
      <c r="AD27" s="27"/>
      <c r="AE27" s="26"/>
      <c r="AF27" s="7"/>
      <c r="AG27" s="7"/>
      <c r="AH27" t="s">
        <v>75</v>
      </c>
      <c r="AI27" t="s">
        <v>79</v>
      </c>
      <c r="AJ27" s="7"/>
      <c r="AK27" s="7"/>
      <c r="AL27" s="7"/>
    </row>
    <row r="28" spans="1:38" x14ac:dyDescent="0.2">
      <c r="A28" t="s">
        <v>1</v>
      </c>
      <c r="F28" t="s">
        <v>50</v>
      </c>
      <c r="G28" s="6"/>
      <c r="H28" s="7"/>
      <c r="I28" s="22">
        <v>0.3</v>
      </c>
      <c r="J28" s="22">
        <v>11.4</v>
      </c>
      <c r="K28" s="22">
        <v>3.4</v>
      </c>
      <c r="L28" s="22">
        <v>2</v>
      </c>
      <c r="M28" s="22">
        <v>0</v>
      </c>
      <c r="N28" s="7"/>
      <c r="O28" s="22">
        <v>0.3</v>
      </c>
      <c r="P28" s="22">
        <v>11.4</v>
      </c>
      <c r="Q28" s="22">
        <v>3.4</v>
      </c>
      <c r="R28" s="22">
        <v>0</v>
      </c>
      <c r="S28" s="22">
        <v>2</v>
      </c>
      <c r="T28" s="7"/>
      <c r="U28" s="28" cm="1">
        <f t="array" ref="U28:X30">MMULT(O28:S30,U14:X18)</f>
        <v>0.3</v>
      </c>
      <c r="V28" s="28">
        <v>11.4</v>
      </c>
      <c r="W28" s="28">
        <v>3.4</v>
      </c>
      <c r="X28" s="28">
        <v>2</v>
      </c>
      <c r="Y28" s="7"/>
      <c r="AC28" s="7"/>
      <c r="AD28" s="7"/>
      <c r="AE28" s="7"/>
      <c r="AF28" s="7"/>
      <c r="AG28" s="7"/>
      <c r="AH28" s="7" t="s">
        <v>78</v>
      </c>
      <c r="AI28" t="s">
        <v>79</v>
      </c>
      <c r="AJ28" s="7"/>
      <c r="AK28" s="7"/>
      <c r="AL28" s="7"/>
    </row>
    <row r="29" spans="1:38" x14ac:dyDescent="0.2">
      <c r="A29" t="s">
        <v>2</v>
      </c>
      <c r="G29" s="6"/>
      <c r="H29" s="7"/>
      <c r="I29" s="22">
        <v>0.9</v>
      </c>
      <c r="J29" s="22">
        <v>8.1999999999999993</v>
      </c>
      <c r="K29" s="22">
        <v>1</v>
      </c>
      <c r="L29" s="22">
        <v>0</v>
      </c>
      <c r="M29" s="22">
        <v>1</v>
      </c>
      <c r="N29" s="7"/>
      <c r="O29" s="22">
        <v>0.9</v>
      </c>
      <c r="P29" s="22">
        <v>8.1999999999999993</v>
      </c>
      <c r="Q29" s="22">
        <v>1</v>
      </c>
      <c r="R29" s="22">
        <v>1</v>
      </c>
      <c r="S29" s="22">
        <v>0</v>
      </c>
      <c r="T29" s="7"/>
      <c r="U29" s="28">
        <v>0.9</v>
      </c>
      <c r="V29" s="28">
        <v>8.1999999999999993</v>
      </c>
      <c r="W29" s="28">
        <v>2</v>
      </c>
      <c r="X29" s="28">
        <v>0</v>
      </c>
      <c r="Y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A30" t="s">
        <v>3</v>
      </c>
      <c r="G30" s="6"/>
      <c r="H30" s="7"/>
      <c r="I30" s="22">
        <v>0.3</v>
      </c>
      <c r="J30" s="22">
        <v>11.9</v>
      </c>
      <c r="K30" s="22">
        <v>4.4000000000000004</v>
      </c>
      <c r="L30" s="22">
        <v>2</v>
      </c>
      <c r="M30" s="22">
        <v>0</v>
      </c>
      <c r="N30" s="7"/>
      <c r="O30" s="22">
        <v>0.3</v>
      </c>
      <c r="P30" s="22">
        <v>11.9</v>
      </c>
      <c r="Q30" s="22">
        <v>4.4000000000000004</v>
      </c>
      <c r="R30" s="22">
        <v>0</v>
      </c>
      <c r="S30" s="22">
        <v>2</v>
      </c>
      <c r="T30" s="7"/>
      <c r="U30" s="28">
        <v>0.3</v>
      </c>
      <c r="V30" s="28">
        <v>11.9</v>
      </c>
      <c r="W30" s="28">
        <v>4.4000000000000004</v>
      </c>
      <c r="X30" s="28">
        <v>2</v>
      </c>
      <c r="Y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">
      <c r="G31" s="6"/>
      <c r="H31" s="7"/>
      <c r="I31" s="7"/>
      <c r="J31" s="7"/>
      <c r="K31" s="7"/>
      <c r="L31" s="7"/>
      <c r="M31" s="7"/>
      <c r="N31" s="7"/>
      <c r="O31" s="7" t="s">
        <v>51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G31" s="7"/>
      <c r="AH31" s="7"/>
      <c r="AI31" s="7"/>
      <c r="AJ31" s="7"/>
      <c r="AK31" s="7"/>
      <c r="AL31" s="7"/>
    </row>
    <row r="32" spans="1:38" x14ac:dyDescent="0.2">
      <c r="A32" t="s">
        <v>1</v>
      </c>
      <c r="G32" s="6"/>
      <c r="H32" s="7"/>
      <c r="I32" s="7"/>
      <c r="J32" s="7"/>
      <c r="K32" s="7"/>
      <c r="L32" s="7"/>
      <c r="M32" s="7"/>
      <c r="N32" s="7"/>
      <c r="O32" s="28" cm="1">
        <f t="array" ref="O32:S34">MMULT(O28:S30,_xlfn.MUNIT(5)*O20:S20)</f>
        <v>0</v>
      </c>
      <c r="P32" s="28">
        <v>1.1400000000000001</v>
      </c>
      <c r="Q32" s="28">
        <v>0</v>
      </c>
      <c r="R32" s="28">
        <v>0</v>
      </c>
      <c r="S32" s="28">
        <v>0</v>
      </c>
      <c r="T32" s="7"/>
      <c r="U32" s="7"/>
      <c r="V32" s="7"/>
      <c r="W32" s="7"/>
      <c r="X32" s="7"/>
      <c r="Y32" s="7"/>
      <c r="Z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x14ac:dyDescent="0.2">
      <c r="A33" t="s">
        <v>2</v>
      </c>
      <c r="G33" s="6"/>
      <c r="H33" s="7"/>
      <c r="I33" s="7"/>
      <c r="J33" s="7"/>
      <c r="K33" s="7"/>
      <c r="L33" s="7"/>
      <c r="M33" s="7"/>
      <c r="N33" s="7"/>
      <c r="O33" s="28">
        <v>0</v>
      </c>
      <c r="P33" s="28">
        <v>0.82</v>
      </c>
      <c r="Q33" s="28">
        <v>0</v>
      </c>
      <c r="R33" s="28">
        <v>0</v>
      </c>
      <c r="S33" s="28">
        <v>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x14ac:dyDescent="0.2">
      <c r="A34" t="s">
        <v>3</v>
      </c>
      <c r="G34" s="6"/>
      <c r="H34" s="7"/>
      <c r="I34" s="7"/>
      <c r="J34" s="7"/>
      <c r="K34" s="7"/>
      <c r="L34" s="7"/>
      <c r="M34" s="7"/>
      <c r="N34" s="7"/>
      <c r="O34" s="28">
        <v>0</v>
      </c>
      <c r="P34" s="28">
        <v>1.1900000000000002</v>
      </c>
      <c r="Q34" s="28">
        <v>0</v>
      </c>
      <c r="R34" s="28">
        <v>0</v>
      </c>
      <c r="S34" s="28">
        <v>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x14ac:dyDescent="0.2">
      <c r="G35" s="6"/>
      <c r="H35" s="7"/>
      <c r="I35" s="7"/>
      <c r="J35" s="7"/>
      <c r="K35" s="7"/>
      <c r="L35" s="7"/>
      <c r="M35" s="7"/>
      <c r="N35" s="7"/>
      <c r="T35" s="7"/>
      <c r="U35" s="7" t="s">
        <v>52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2">
      <c r="G36" s="6"/>
      <c r="H36" s="7"/>
      <c r="I36" s="7"/>
      <c r="J36" s="7"/>
      <c r="K36" s="7"/>
      <c r="L36" s="7"/>
      <c r="M36" s="7"/>
      <c r="N36" s="7"/>
      <c r="T36" s="7"/>
      <c r="U36" s="22">
        <v>0</v>
      </c>
      <c r="V36" s="22">
        <v>5.9</v>
      </c>
      <c r="W36" s="22">
        <v>4.4000000000000004</v>
      </c>
      <c r="X36" s="22">
        <v>2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x14ac:dyDescent="0.2">
      <c r="G37" s="6"/>
      <c r="H37" s="7"/>
      <c r="I37" s="7"/>
      <c r="J37" s="7"/>
      <c r="K37" s="7"/>
      <c r="L37" s="7"/>
      <c r="M37" s="7"/>
      <c r="N37" s="7"/>
      <c r="T37" s="7"/>
      <c r="U37" t="s">
        <v>53</v>
      </c>
      <c r="V37" s="7"/>
      <c r="W37" s="7"/>
      <c r="X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2">
      <c r="G38" s="6"/>
      <c r="H38" s="7"/>
      <c r="I38" s="7"/>
      <c r="J38" s="7"/>
      <c r="K38" s="7"/>
      <c r="L38" s="7"/>
      <c r="M38" s="7"/>
      <c r="N38" s="7"/>
      <c r="T38" s="7"/>
      <c r="U38" s="29" cm="1">
        <f t="array" ref="U38:X38">U36:X36+U22:X22</f>
        <v>3</v>
      </c>
      <c r="V38" s="28">
        <v>11.9</v>
      </c>
      <c r="W38" s="28">
        <v>4.4000000000000004</v>
      </c>
      <c r="X38" s="28">
        <v>2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x14ac:dyDescent="0.2">
      <c r="G39" s="6"/>
      <c r="H39" s="7"/>
      <c r="I39" s="7"/>
      <c r="J39" s="7"/>
      <c r="K39" s="7"/>
      <c r="L39" s="7"/>
      <c r="M39" s="7"/>
      <c r="N39" s="7"/>
      <c r="T39" s="7"/>
      <c r="U39" s="7" t="s">
        <v>54</v>
      </c>
      <c r="V39" s="7"/>
      <c r="W39" s="7"/>
      <c r="X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2">
      <c r="G40" s="6"/>
      <c r="H40" s="7"/>
      <c r="I40" s="7"/>
      <c r="J40" s="7"/>
      <c r="K40" s="7"/>
      <c r="L40" s="7"/>
      <c r="M40" s="7"/>
      <c r="N40" s="7"/>
      <c r="T40" s="7"/>
      <c r="U40" s="28" cm="1">
        <f t="array" ref="U40:X42">MMULT(U24:X26,_xlfn.MUNIT(4)*_xlfn.ANCHORARRAY(U38))</f>
        <v>0.30000000000000004</v>
      </c>
      <c r="V40" s="28">
        <v>11.9</v>
      </c>
      <c r="W40" s="28">
        <v>4.4000000000000004</v>
      </c>
      <c r="X40" s="28">
        <v>2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2">
      <c r="G41" s="6"/>
      <c r="H41" s="7"/>
      <c r="I41" s="7"/>
      <c r="J41" s="7"/>
      <c r="K41" s="7"/>
      <c r="L41" s="7"/>
      <c r="M41" s="7"/>
      <c r="N41" s="7"/>
      <c r="T41" s="7"/>
      <c r="U41" s="28">
        <v>0.89999999999999991</v>
      </c>
      <c r="V41" s="28">
        <v>11.9</v>
      </c>
      <c r="W41" s="28">
        <v>4.4000000000000004</v>
      </c>
      <c r="X41" s="28">
        <v>2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2">
      <c r="G42" s="6"/>
      <c r="H42" s="7"/>
      <c r="I42" s="7"/>
      <c r="J42" s="7"/>
      <c r="K42" s="7"/>
      <c r="L42" s="7"/>
      <c r="M42" s="7"/>
      <c r="N42" s="7"/>
      <c r="T42" s="7"/>
      <c r="U42" s="28">
        <v>0.30000000000000004</v>
      </c>
      <c r="V42" s="28">
        <v>11.9</v>
      </c>
      <c r="W42" s="28">
        <v>4.4000000000000004</v>
      </c>
      <c r="X42" s="28">
        <v>2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F021-E3F5-2549-8E54-3BFC4601D883}">
  <dimension ref="A1:AO42"/>
  <sheetViews>
    <sheetView tabSelected="1" topLeftCell="M3" workbookViewId="0">
      <selection activeCell="Z35" sqref="Z35"/>
    </sheetView>
  </sheetViews>
  <sheetFormatPr baseColWidth="10" defaultRowHeight="16" x14ac:dyDescent="0.2"/>
  <sheetData>
    <row r="1" spans="1:41" x14ac:dyDescent="0.2">
      <c r="A1" s="1" t="s">
        <v>0</v>
      </c>
      <c r="B1" s="1"/>
      <c r="C1" s="1"/>
      <c r="D1" s="1"/>
      <c r="E1" s="1"/>
      <c r="F1" s="1"/>
      <c r="G1" s="2"/>
      <c r="H1" s="1"/>
      <c r="Z1" t="s">
        <v>1</v>
      </c>
      <c r="AA1" t="s">
        <v>2</v>
      </c>
      <c r="AB1" t="s">
        <v>3</v>
      </c>
      <c r="AD1" t="s">
        <v>1</v>
      </c>
      <c r="AE1" t="s">
        <v>2</v>
      </c>
      <c r="AF1" t="s">
        <v>3</v>
      </c>
      <c r="AH1" t="s">
        <v>1</v>
      </c>
      <c r="AI1" t="s">
        <v>2</v>
      </c>
      <c r="AJ1" t="s">
        <v>3</v>
      </c>
      <c r="AL1" t="s">
        <v>1</v>
      </c>
      <c r="AM1" t="s">
        <v>2</v>
      </c>
      <c r="AN1" t="s">
        <v>3</v>
      </c>
    </row>
    <row r="2" spans="1:41" x14ac:dyDescent="0.2">
      <c r="A2" s="1"/>
      <c r="B2" s="1" t="s">
        <v>56</v>
      </c>
      <c r="C2" s="1"/>
      <c r="D2" s="1"/>
      <c r="E2" s="1"/>
      <c r="F2" s="1"/>
      <c r="G2" s="2"/>
      <c r="H2" s="1"/>
    </row>
    <row r="3" spans="1:41" x14ac:dyDescent="0.2">
      <c r="A3" s="1"/>
      <c r="B3" s="1"/>
      <c r="C3" s="1" t="s">
        <v>4</v>
      </c>
      <c r="D3" s="1"/>
      <c r="E3" s="1"/>
      <c r="F3" s="1"/>
      <c r="G3" s="2"/>
      <c r="H3" s="1"/>
      <c r="I3" t="s">
        <v>5</v>
      </c>
      <c r="J3" t="s">
        <v>6</v>
      </c>
      <c r="K3" t="s">
        <v>7</v>
      </c>
      <c r="L3" t="s">
        <v>8</v>
      </c>
      <c r="M3" t="s">
        <v>61</v>
      </c>
    </row>
    <row r="4" spans="1:41" x14ac:dyDescent="0.2">
      <c r="A4" s="1"/>
      <c r="B4" s="1"/>
      <c r="C4" s="1"/>
      <c r="D4" s="1" t="s">
        <v>9</v>
      </c>
      <c r="E4" s="1"/>
      <c r="F4" s="1"/>
      <c r="G4" s="2"/>
      <c r="H4" s="1"/>
      <c r="U4" t="s">
        <v>10</v>
      </c>
      <c r="V4" t="s">
        <v>11</v>
      </c>
      <c r="W4" t="s">
        <v>12</v>
      </c>
      <c r="X4" t="s">
        <v>13</v>
      </c>
    </row>
    <row r="5" spans="1:41" x14ac:dyDescent="0.2">
      <c r="A5" s="1"/>
      <c r="B5" s="1"/>
      <c r="C5" s="1"/>
      <c r="D5" s="1"/>
      <c r="E5" s="1" t="s">
        <v>62</v>
      </c>
      <c r="F5" s="1"/>
      <c r="G5" s="2"/>
      <c r="H5" s="1"/>
      <c r="O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41" x14ac:dyDescent="0.2">
      <c r="A6" s="1"/>
      <c r="B6" s="1"/>
      <c r="C6" s="1"/>
      <c r="D6" s="1"/>
      <c r="E6" s="1"/>
      <c r="F6" s="1" t="s">
        <v>14</v>
      </c>
      <c r="G6" s="2"/>
      <c r="H6" s="1"/>
      <c r="I6" s="3" t="s">
        <v>15</v>
      </c>
      <c r="J6" s="3" t="s">
        <v>16</v>
      </c>
      <c r="K6" s="3" t="s">
        <v>55</v>
      </c>
      <c r="L6" s="3" t="s">
        <v>17</v>
      </c>
      <c r="M6" s="3" t="s">
        <v>18</v>
      </c>
      <c r="O6" s="10" t="s">
        <v>32</v>
      </c>
      <c r="P6" s="10" t="s">
        <v>33</v>
      </c>
      <c r="Q6" s="10" t="s">
        <v>63</v>
      </c>
      <c r="R6" s="10" t="s">
        <v>64</v>
      </c>
      <c r="S6" s="10" t="s">
        <v>65</v>
      </c>
      <c r="T6" s="10"/>
      <c r="U6" s="30" t="s">
        <v>71</v>
      </c>
      <c r="V6" s="30" t="s">
        <v>72</v>
      </c>
      <c r="W6" s="30" t="s">
        <v>37</v>
      </c>
      <c r="X6" s="27" t="s">
        <v>65</v>
      </c>
      <c r="Y6" s="10"/>
    </row>
    <row r="7" spans="1:41" s="5" customFormat="1" x14ac:dyDescent="0.2">
      <c r="A7" s="4"/>
      <c r="B7" s="4"/>
      <c r="C7" s="4"/>
      <c r="D7" s="4"/>
      <c r="E7" s="4"/>
      <c r="F7" s="4"/>
      <c r="G7" s="4" t="s">
        <v>19</v>
      </c>
      <c r="H7" s="4"/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</row>
    <row r="8" spans="1:41" x14ac:dyDescent="0.2">
      <c r="G8" s="6"/>
      <c r="H8" s="7"/>
      <c r="I8" s="8" t="s">
        <v>73</v>
      </c>
      <c r="J8" s="7"/>
      <c r="K8" s="7"/>
      <c r="L8" s="7"/>
      <c r="M8" s="7"/>
      <c r="N8" s="7"/>
      <c r="O8" s="8" t="s">
        <v>21</v>
      </c>
      <c r="P8" s="7"/>
      <c r="Q8" s="7"/>
      <c r="R8" s="7"/>
      <c r="S8" s="7"/>
      <c r="T8" s="7"/>
      <c r="U8" s="7"/>
      <c r="V8" s="7"/>
      <c r="W8" s="7"/>
      <c r="X8" s="7"/>
      <c r="Y8" s="7"/>
      <c r="Z8" s="8" t="s">
        <v>22</v>
      </c>
      <c r="AA8" s="8"/>
      <c r="AB8" s="8"/>
      <c r="AC8" s="7"/>
      <c r="AD8" s="8" t="s">
        <v>23</v>
      </c>
      <c r="AE8" s="8"/>
      <c r="AF8" s="8"/>
      <c r="AG8" s="7"/>
      <c r="AH8" s="8" t="s">
        <v>24</v>
      </c>
      <c r="AI8" s="9" t="s">
        <v>25</v>
      </c>
      <c r="AJ8" s="8"/>
      <c r="AK8" s="7"/>
      <c r="AL8" s="7" t="s">
        <v>26</v>
      </c>
      <c r="AM8" s="7"/>
      <c r="AN8" s="7"/>
      <c r="AO8" s="7"/>
    </row>
    <row r="9" spans="1:41" x14ac:dyDescent="0.2">
      <c r="B9" t="s">
        <v>57</v>
      </c>
      <c r="F9" s="10" t="s">
        <v>27</v>
      </c>
      <c r="G9" s="6" t="s">
        <v>20</v>
      </c>
      <c r="H9" s="7"/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7"/>
      <c r="O9" s="12">
        <v>0</v>
      </c>
      <c r="P9" s="12">
        <v>0</v>
      </c>
      <c r="Q9" s="12">
        <v>0.5</v>
      </c>
      <c r="R9" s="12">
        <v>0.6</v>
      </c>
      <c r="S9" s="12">
        <v>0</v>
      </c>
      <c r="T9" s="7"/>
      <c r="U9" s="7"/>
      <c r="V9" s="7"/>
      <c r="W9" s="7"/>
      <c r="X9" s="7"/>
      <c r="Y9" s="7"/>
      <c r="Z9" s="13">
        <v>10</v>
      </c>
      <c r="AA9" s="13">
        <v>8</v>
      </c>
      <c r="AB9" s="13">
        <v>10</v>
      </c>
      <c r="AC9" s="7"/>
      <c r="AD9" s="14" cm="1">
        <f t="array" ref="AD9:AF12">MMULT(I9:M12,TRANSPOSE(I28:M30))</f>
        <v>11.700000000000001</v>
      </c>
      <c r="AE9" s="15">
        <v>9.1</v>
      </c>
      <c r="AF9" s="16">
        <v>12.200000000000001</v>
      </c>
      <c r="AG9" s="7"/>
      <c r="AH9" s="14" cm="1">
        <f t="array" ref="AH9:AJ12">_xlfn.ANCHORARRAY(AD9)-MMULT(O9:S12,TRANSPOSE(O28:S30))-Z9:AB12-AL9:AN12</f>
        <v>1.7763568394002505E-15</v>
      </c>
      <c r="AI9" s="15">
        <v>0</v>
      </c>
      <c r="AJ9" s="16">
        <v>0</v>
      </c>
      <c r="AK9" s="7"/>
      <c r="AL9" s="22">
        <v>0</v>
      </c>
      <c r="AM9" s="22">
        <v>0</v>
      </c>
      <c r="AN9" s="22">
        <v>0</v>
      </c>
    </row>
    <row r="10" spans="1:41" x14ac:dyDescent="0.2">
      <c r="B10" t="s">
        <v>58</v>
      </c>
      <c r="F10" s="10" t="s">
        <v>55</v>
      </c>
      <c r="G10" s="6" t="s">
        <v>20</v>
      </c>
      <c r="H10" s="7"/>
      <c r="I10" s="11">
        <v>0</v>
      </c>
      <c r="J10" s="11">
        <v>0</v>
      </c>
      <c r="K10" s="11">
        <v>1</v>
      </c>
      <c r="L10" s="11">
        <v>0</v>
      </c>
      <c r="M10" s="11">
        <v>0</v>
      </c>
      <c r="N10" s="7"/>
      <c r="O10" s="12">
        <v>0</v>
      </c>
      <c r="P10" s="12">
        <v>0</v>
      </c>
      <c r="Q10" s="12">
        <v>0</v>
      </c>
      <c r="R10" s="12">
        <v>0</v>
      </c>
      <c r="S10" s="12">
        <v>1.2</v>
      </c>
      <c r="T10" s="7"/>
      <c r="U10" s="7"/>
      <c r="V10" s="7"/>
      <c r="W10" s="7"/>
      <c r="X10" s="7"/>
      <c r="Y10" s="7"/>
      <c r="Z10" s="13">
        <v>1</v>
      </c>
      <c r="AA10" s="13">
        <v>1</v>
      </c>
      <c r="AB10" s="13">
        <v>2</v>
      </c>
      <c r="AC10" s="7"/>
      <c r="AD10" s="17">
        <v>1</v>
      </c>
      <c r="AE10" s="7">
        <v>2.2000000000000002</v>
      </c>
      <c r="AF10" s="18">
        <v>2</v>
      </c>
      <c r="AG10" s="7"/>
      <c r="AH10" s="17">
        <v>0</v>
      </c>
      <c r="AI10" s="7">
        <v>2.2204460492503131E-16</v>
      </c>
      <c r="AJ10" s="18">
        <v>0</v>
      </c>
      <c r="AK10" s="7"/>
      <c r="AL10" s="22">
        <v>0</v>
      </c>
      <c r="AM10" s="22">
        <v>0</v>
      </c>
      <c r="AN10" s="22">
        <v>0</v>
      </c>
    </row>
    <row r="11" spans="1:41" x14ac:dyDescent="0.2">
      <c r="B11" t="s">
        <v>59</v>
      </c>
      <c r="F11" s="10" t="s">
        <v>28</v>
      </c>
      <c r="G11" s="6" t="s">
        <v>20</v>
      </c>
      <c r="H11" s="7"/>
      <c r="I11" s="11">
        <v>0</v>
      </c>
      <c r="J11" s="11">
        <v>0</v>
      </c>
      <c r="K11" s="11">
        <v>0</v>
      </c>
      <c r="L11" s="11">
        <v>0</v>
      </c>
      <c r="M11" s="11">
        <v>1</v>
      </c>
      <c r="N11" s="7"/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7"/>
      <c r="U11" s="7"/>
      <c r="V11" s="7"/>
      <c r="W11" s="7"/>
      <c r="X11" s="7"/>
      <c r="Y11" s="7"/>
      <c r="Z11" s="13">
        <v>2</v>
      </c>
      <c r="AA11" s="13">
        <v>0</v>
      </c>
      <c r="AB11" s="13">
        <v>2</v>
      </c>
      <c r="AC11" s="7"/>
      <c r="AD11" s="17">
        <v>2</v>
      </c>
      <c r="AE11" s="7">
        <v>0</v>
      </c>
      <c r="AF11" s="18">
        <v>2</v>
      </c>
      <c r="AG11" s="7"/>
      <c r="AH11" s="17">
        <v>0</v>
      </c>
      <c r="AI11" s="7">
        <v>0</v>
      </c>
      <c r="AJ11" s="18">
        <v>0</v>
      </c>
      <c r="AK11" s="7"/>
      <c r="AL11" s="22">
        <v>0</v>
      </c>
      <c r="AM11" s="22">
        <v>0</v>
      </c>
      <c r="AN11" s="22">
        <v>0</v>
      </c>
    </row>
    <row r="12" spans="1:41" x14ac:dyDescent="0.2">
      <c r="B12" t="s">
        <v>60</v>
      </c>
      <c r="F12" s="10" t="s">
        <v>29</v>
      </c>
      <c r="G12" s="6" t="s">
        <v>20</v>
      </c>
      <c r="H12" s="7"/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7"/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7"/>
      <c r="U12" s="7"/>
      <c r="V12" s="7"/>
      <c r="W12" s="7"/>
      <c r="X12" s="7"/>
      <c r="Y12" s="7"/>
      <c r="Z12" s="13">
        <v>0</v>
      </c>
      <c r="AA12" s="13">
        <v>1</v>
      </c>
      <c r="AB12" s="13">
        <v>0</v>
      </c>
      <c r="AC12" s="7"/>
      <c r="AD12" s="19">
        <v>0</v>
      </c>
      <c r="AE12" s="20">
        <v>1</v>
      </c>
      <c r="AF12" s="21">
        <v>0</v>
      </c>
      <c r="AG12" s="7"/>
      <c r="AH12" s="19">
        <v>0</v>
      </c>
      <c r="AI12" s="20">
        <v>0</v>
      </c>
      <c r="AJ12" s="21">
        <v>0</v>
      </c>
      <c r="AK12" s="7"/>
      <c r="AL12" s="22">
        <v>0</v>
      </c>
      <c r="AM12" s="22">
        <v>0</v>
      </c>
      <c r="AN12" s="22">
        <v>0</v>
      </c>
    </row>
    <row r="13" spans="1:41" x14ac:dyDescent="0.2">
      <c r="F13" s="10"/>
      <c r="G13" s="6"/>
      <c r="H13" s="7"/>
      <c r="I13" s="8" t="s">
        <v>30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74</v>
      </c>
      <c r="V13" s="7"/>
      <c r="W13" s="7"/>
      <c r="X13" s="7"/>
      <c r="Y13" s="7"/>
      <c r="Z13" s="7"/>
      <c r="AA13" s="7"/>
      <c r="AB13" s="7"/>
      <c r="AG13" s="7"/>
      <c r="AH13" s="8" t="s">
        <v>31</v>
      </c>
      <c r="AI13" s="9" t="s">
        <v>25</v>
      </c>
      <c r="AJ13" s="8"/>
      <c r="AK13" s="7"/>
    </row>
    <row r="14" spans="1:41" x14ac:dyDescent="0.2">
      <c r="E14" t="s">
        <v>66</v>
      </c>
      <c r="F14" s="10" t="s">
        <v>32</v>
      </c>
      <c r="G14" s="6" t="s">
        <v>20</v>
      </c>
      <c r="H14" s="7"/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7"/>
      <c r="O14" s="7"/>
      <c r="P14" s="7"/>
      <c r="Q14" s="7"/>
      <c r="R14" s="7"/>
      <c r="S14" s="7"/>
      <c r="T14" s="7"/>
      <c r="U14" s="11">
        <v>1</v>
      </c>
      <c r="V14" s="11">
        <v>0</v>
      </c>
      <c r="W14" s="11">
        <v>0</v>
      </c>
      <c r="X14" s="11">
        <v>0</v>
      </c>
      <c r="Z14" s="7"/>
      <c r="AA14" s="7"/>
      <c r="AB14" s="7"/>
      <c r="AD14" cm="1">
        <f t="array" ref="AD14:AF17">MMULT(O9:S12,TRANSPOSE(O28:S30))</f>
        <v>1.7</v>
      </c>
      <c r="AE14">
        <v>1.1000000000000001</v>
      </c>
      <c r="AF14">
        <v>2.2000000000000002</v>
      </c>
      <c r="AG14" s="7"/>
      <c r="AH14" s="14" cm="1">
        <f t="array" ref="AH14:AJ18">TRANSPOSE(O28:S30)-MMULT(I14:M18,TRANSPOSE(I28:M30))</f>
        <v>0</v>
      </c>
      <c r="AI14" s="15">
        <v>0</v>
      </c>
      <c r="AJ14" s="16">
        <v>0</v>
      </c>
      <c r="AK14" s="7"/>
    </row>
    <row r="15" spans="1:41" x14ac:dyDescent="0.2">
      <c r="E15" t="s">
        <v>67</v>
      </c>
      <c r="F15" s="10" t="s">
        <v>33</v>
      </c>
      <c r="G15" s="6" t="s">
        <v>20</v>
      </c>
      <c r="H15" s="7"/>
      <c r="I15" s="12">
        <v>0</v>
      </c>
      <c r="J15" s="12">
        <v>1</v>
      </c>
      <c r="K15" s="12">
        <v>0</v>
      </c>
      <c r="L15" s="12">
        <v>0</v>
      </c>
      <c r="M15" s="12">
        <v>0</v>
      </c>
      <c r="N15" s="7"/>
      <c r="O15" s="7"/>
      <c r="P15" s="7"/>
      <c r="Q15" s="7"/>
      <c r="R15" s="7"/>
      <c r="S15" s="7"/>
      <c r="T15" s="7"/>
      <c r="U15" s="11">
        <v>0</v>
      </c>
      <c r="V15" s="11">
        <v>1</v>
      </c>
      <c r="W15" s="11">
        <v>0</v>
      </c>
      <c r="X15" s="11">
        <v>0</v>
      </c>
      <c r="Z15" s="8" t="s">
        <v>34</v>
      </c>
      <c r="AA15" s="7" t="s">
        <v>35</v>
      </c>
      <c r="AB15" s="23" t="s">
        <v>36</v>
      </c>
      <c r="AD15">
        <v>0</v>
      </c>
      <c r="AE15">
        <v>1.2</v>
      </c>
      <c r="AF15">
        <v>0</v>
      </c>
      <c r="AG15" s="7"/>
      <c r="AH15" s="17">
        <v>0</v>
      </c>
      <c r="AI15" s="7">
        <v>0</v>
      </c>
      <c r="AJ15" s="18">
        <v>0</v>
      </c>
      <c r="AK15" s="7"/>
    </row>
    <row r="16" spans="1:41" x14ac:dyDescent="0.2">
      <c r="E16" t="s">
        <v>68</v>
      </c>
      <c r="F16" s="10" t="s">
        <v>63</v>
      </c>
      <c r="G16" s="6" t="s">
        <v>20</v>
      </c>
      <c r="H16" s="7"/>
      <c r="I16" s="12">
        <v>0</v>
      </c>
      <c r="J16" s="12">
        <v>0</v>
      </c>
      <c r="K16" s="12">
        <v>1</v>
      </c>
      <c r="L16" s="12">
        <v>0</v>
      </c>
      <c r="M16" s="12">
        <v>0</v>
      </c>
      <c r="N16" s="7"/>
      <c r="O16" s="7"/>
      <c r="P16" s="7"/>
      <c r="Q16" s="7"/>
      <c r="R16" s="7"/>
      <c r="S16" s="7"/>
      <c r="T16" s="7"/>
      <c r="U16" s="11">
        <v>0</v>
      </c>
      <c r="V16" s="11">
        <v>0</v>
      </c>
      <c r="W16" s="11">
        <v>1</v>
      </c>
      <c r="X16" s="11">
        <v>0</v>
      </c>
      <c r="Z16" s="24">
        <f>SUM(_xlfn.ANCHORARRAY(O32))</f>
        <v>3.1500000000000004</v>
      </c>
      <c r="AA16" s="24" cm="1">
        <f t="array" ref="AA16">MMULT(U36:X36,TRANSPOSE(U21:X21))</f>
        <v>8795</v>
      </c>
      <c r="AB16" s="25">
        <f>Z16+AA16</f>
        <v>8798.15</v>
      </c>
      <c r="AD16">
        <v>0</v>
      </c>
      <c r="AE16">
        <v>0</v>
      </c>
      <c r="AF16">
        <v>0</v>
      </c>
      <c r="AG16" s="7"/>
      <c r="AH16" s="17">
        <v>0</v>
      </c>
      <c r="AI16" s="7">
        <v>0</v>
      </c>
      <c r="AJ16" s="18">
        <v>0</v>
      </c>
      <c r="AK16" s="7"/>
    </row>
    <row r="17" spans="1:38" x14ac:dyDescent="0.2">
      <c r="E17" t="s">
        <v>69</v>
      </c>
      <c r="F17" s="10" t="s">
        <v>64</v>
      </c>
      <c r="G17" s="6" t="s">
        <v>20</v>
      </c>
      <c r="H17" s="7"/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7"/>
      <c r="O17" s="7"/>
      <c r="P17" s="7"/>
      <c r="Q17" s="7"/>
      <c r="R17" s="7"/>
      <c r="S17" s="7"/>
      <c r="T17" s="7"/>
      <c r="U17" s="11">
        <v>0</v>
      </c>
      <c r="V17" s="11">
        <v>0</v>
      </c>
      <c r="W17" s="11">
        <v>1</v>
      </c>
      <c r="X17" s="11">
        <v>0</v>
      </c>
      <c r="AD17">
        <v>0</v>
      </c>
      <c r="AE17">
        <v>0</v>
      </c>
      <c r="AF17">
        <v>0</v>
      </c>
      <c r="AG17" s="7"/>
      <c r="AH17" s="17">
        <v>0</v>
      </c>
      <c r="AI17" s="7">
        <v>0</v>
      </c>
      <c r="AJ17" s="18">
        <v>0</v>
      </c>
      <c r="AK17" s="7"/>
    </row>
    <row r="18" spans="1:38" x14ac:dyDescent="0.2">
      <c r="E18" t="s">
        <v>70</v>
      </c>
      <c r="F18" s="10" t="s">
        <v>65</v>
      </c>
      <c r="G18" s="6" t="s">
        <v>20</v>
      </c>
      <c r="H18" s="7"/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7"/>
      <c r="O18" s="7"/>
      <c r="P18" s="7"/>
      <c r="Q18" s="7"/>
      <c r="R18" s="7"/>
      <c r="S18" s="7"/>
      <c r="T18" s="7"/>
      <c r="U18" s="11">
        <v>0</v>
      </c>
      <c r="V18" s="11">
        <v>0</v>
      </c>
      <c r="W18" s="11">
        <v>0</v>
      </c>
      <c r="X18" s="11">
        <v>1</v>
      </c>
      <c r="Y18" s="7"/>
      <c r="AG18" s="7"/>
      <c r="AH18" s="19">
        <v>0</v>
      </c>
      <c r="AI18" s="20">
        <v>0</v>
      </c>
      <c r="AJ18" s="21">
        <v>0</v>
      </c>
      <c r="AK18" s="7"/>
    </row>
    <row r="19" spans="1:38" x14ac:dyDescent="0.2">
      <c r="F19" s="10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7"/>
      <c r="W19" s="7"/>
      <c r="X19" s="7"/>
      <c r="Y19" s="7"/>
      <c r="AG19" s="7"/>
      <c r="AH19" s="7" t="s">
        <v>77</v>
      </c>
      <c r="AK19" s="7"/>
      <c r="AL19" s="7"/>
    </row>
    <row r="20" spans="1:38" x14ac:dyDescent="0.2">
      <c r="F20" s="10" t="s">
        <v>38</v>
      </c>
      <c r="G20" s="6" t="s">
        <v>39</v>
      </c>
      <c r="H20" s="7"/>
      <c r="I20" s="7"/>
      <c r="J20" s="7"/>
      <c r="K20" s="7"/>
      <c r="L20" s="7"/>
      <c r="M20" s="7"/>
      <c r="N20" s="7" t="s">
        <v>40</v>
      </c>
      <c r="O20" s="12">
        <v>0</v>
      </c>
      <c r="P20" s="12">
        <v>0.1</v>
      </c>
      <c r="Q20" s="12">
        <v>0</v>
      </c>
      <c r="R20" s="12">
        <v>0</v>
      </c>
      <c r="S20" s="12">
        <v>0</v>
      </c>
      <c r="T20" s="7"/>
      <c r="U20" s="7"/>
      <c r="V20" s="7"/>
      <c r="W20" s="7"/>
      <c r="X20" s="7"/>
      <c r="Y20" s="7"/>
      <c r="AG20" s="7"/>
      <c r="AH20" s="14" cm="1">
        <f t="array" ref="AH20:AJ23">TRANSPOSE(_xlfn.ANCHORARRAY(U40)-_xlfn.ANCHORARRAY(U28))</f>
        <v>5.5511151231257827E-17</v>
      </c>
      <c r="AI20" s="31">
        <v>-1.1102230246251565E-16</v>
      </c>
      <c r="AJ20" s="32">
        <v>5.5511151231257827E-17</v>
      </c>
    </row>
    <row r="21" spans="1:38" x14ac:dyDescent="0.2">
      <c r="F21" s="10" t="s">
        <v>41</v>
      </c>
      <c r="G21" s="6" t="s">
        <v>42</v>
      </c>
      <c r="H21" s="7"/>
      <c r="I21" s="7"/>
      <c r="J21" s="7"/>
      <c r="K21" s="7"/>
      <c r="L21" s="7"/>
      <c r="M21" s="7"/>
      <c r="T21" s="7" t="s">
        <v>43</v>
      </c>
      <c r="U21" s="12">
        <v>1000</v>
      </c>
      <c r="V21" s="12">
        <v>50</v>
      </c>
      <c r="W21" s="12">
        <v>2000</v>
      </c>
      <c r="X21" s="12">
        <v>500</v>
      </c>
      <c r="Y21" s="7"/>
      <c r="AG21" s="7"/>
      <c r="AH21" s="17">
        <v>0.5</v>
      </c>
      <c r="AI21">
        <v>3.7000000000000011</v>
      </c>
      <c r="AJ21" s="6">
        <v>0</v>
      </c>
    </row>
    <row r="22" spans="1:38" x14ac:dyDescent="0.2">
      <c r="F22" s="10" t="s">
        <v>44</v>
      </c>
      <c r="G22" s="6" t="s">
        <v>45</v>
      </c>
      <c r="H22" s="7"/>
      <c r="I22" s="7"/>
      <c r="J22" s="7"/>
      <c r="K22" s="7"/>
      <c r="L22" s="7"/>
      <c r="M22" s="7"/>
      <c r="T22" s="7" t="s">
        <v>46</v>
      </c>
      <c r="U22" s="12">
        <v>3</v>
      </c>
      <c r="V22" s="12">
        <v>6</v>
      </c>
      <c r="W22" s="12">
        <v>0</v>
      </c>
      <c r="X22" s="12">
        <v>0</v>
      </c>
      <c r="Y22" s="7"/>
      <c r="AF22" s="7"/>
      <c r="AG22" s="7"/>
      <c r="AH22" s="17">
        <v>1</v>
      </c>
      <c r="AI22">
        <v>1.7999999999999998</v>
      </c>
      <c r="AJ22" s="6">
        <v>0</v>
      </c>
    </row>
    <row r="23" spans="1:38" x14ac:dyDescent="0.2">
      <c r="G23" s="6"/>
      <c r="H23" s="7"/>
      <c r="I23" s="7"/>
      <c r="J23" s="7"/>
      <c r="K23" s="7"/>
      <c r="L23" s="7"/>
      <c r="M23" s="7"/>
      <c r="N23" s="7"/>
      <c r="T23" s="7"/>
      <c r="U23" s="7" t="s">
        <v>47</v>
      </c>
      <c r="V23" s="7"/>
      <c r="W23" s="7"/>
      <c r="X23" s="7"/>
      <c r="Y23" s="7"/>
      <c r="AC23" s="26"/>
      <c r="AD23" s="26"/>
      <c r="AE23" s="26"/>
      <c r="AF23" s="7"/>
      <c r="AG23" s="7"/>
      <c r="AH23" s="19">
        <v>1</v>
      </c>
      <c r="AI23" s="5">
        <v>0</v>
      </c>
      <c r="AJ23" s="33">
        <v>1</v>
      </c>
    </row>
    <row r="24" spans="1:38" x14ac:dyDescent="0.2">
      <c r="A24" t="s">
        <v>1</v>
      </c>
      <c r="G24" s="6"/>
      <c r="H24" s="7"/>
      <c r="I24" s="7"/>
      <c r="J24" s="7"/>
      <c r="K24" s="7"/>
      <c r="L24" s="7"/>
      <c r="M24" s="7"/>
      <c r="N24" s="7"/>
      <c r="T24" s="7"/>
      <c r="U24" s="12">
        <v>0.1</v>
      </c>
      <c r="V24" s="12">
        <v>1</v>
      </c>
      <c r="W24" s="12">
        <v>1</v>
      </c>
      <c r="X24" s="12">
        <v>1</v>
      </c>
      <c r="Y24" s="7"/>
      <c r="AC24" s="26"/>
      <c r="AD24" s="26"/>
      <c r="AE24" s="27"/>
      <c r="AF24" s="7"/>
      <c r="AG24" s="7"/>
      <c r="AH24" s="7"/>
      <c r="AI24" s="7"/>
      <c r="AJ24" s="7"/>
      <c r="AK24" s="7"/>
      <c r="AL24" s="7"/>
    </row>
    <row r="25" spans="1:38" x14ac:dyDescent="0.2">
      <c r="A25" t="s">
        <v>2</v>
      </c>
      <c r="G25" s="6"/>
      <c r="H25" s="7"/>
      <c r="I25" s="7"/>
      <c r="J25" s="7"/>
      <c r="K25" s="7"/>
      <c r="L25" s="7"/>
      <c r="M25" s="7"/>
      <c r="N25" s="7"/>
      <c r="T25" s="7"/>
      <c r="U25" s="12">
        <v>0.3</v>
      </c>
      <c r="V25" s="12">
        <v>1</v>
      </c>
      <c r="W25" s="12">
        <v>1</v>
      </c>
      <c r="X25" s="12">
        <v>1</v>
      </c>
      <c r="Y25" s="7"/>
      <c r="AC25" s="26"/>
      <c r="AD25" s="26"/>
      <c r="AE25" s="27"/>
      <c r="AF25" s="7"/>
      <c r="AG25" s="7"/>
      <c r="AH25" s="7" t="s">
        <v>48</v>
      </c>
      <c r="AI25" t="s">
        <v>79</v>
      </c>
      <c r="AJ25" s="7"/>
      <c r="AK25" s="7"/>
      <c r="AL25" s="7"/>
    </row>
    <row r="26" spans="1:38" x14ac:dyDescent="0.2">
      <c r="A26" t="s">
        <v>3</v>
      </c>
      <c r="G26" s="6"/>
      <c r="H26" s="7"/>
      <c r="I26" s="7"/>
      <c r="J26" s="7"/>
      <c r="K26" s="7"/>
      <c r="L26" s="7"/>
      <c r="M26" s="7"/>
      <c r="N26" s="7"/>
      <c r="T26" s="7"/>
      <c r="U26" s="12">
        <v>0.1</v>
      </c>
      <c r="V26" s="12">
        <v>1</v>
      </c>
      <c r="W26" s="12">
        <v>1</v>
      </c>
      <c r="X26" s="12">
        <v>1</v>
      </c>
      <c r="Y26" s="7"/>
      <c r="AE26" s="27"/>
      <c r="AF26" s="7"/>
      <c r="AG26" s="7"/>
      <c r="AH26" t="s">
        <v>49</v>
      </c>
      <c r="AI26" t="s">
        <v>79</v>
      </c>
      <c r="AJ26" s="7"/>
      <c r="AK26" s="7"/>
      <c r="AL26" s="7"/>
    </row>
    <row r="27" spans="1:38" x14ac:dyDescent="0.2">
      <c r="G27" s="6"/>
      <c r="H27" s="7"/>
      <c r="I27" s="8" t="s">
        <v>49</v>
      </c>
      <c r="J27" s="7"/>
      <c r="K27" s="7"/>
      <c r="L27" s="7"/>
      <c r="M27" s="7"/>
      <c r="N27" s="7"/>
      <c r="O27" s="8" t="s">
        <v>48</v>
      </c>
      <c r="P27" s="7"/>
      <c r="Q27" s="7"/>
      <c r="R27" s="7"/>
      <c r="S27" s="7"/>
      <c r="T27" s="7"/>
      <c r="U27" s="7" t="s">
        <v>76</v>
      </c>
      <c r="V27" s="7"/>
      <c r="W27" s="7"/>
      <c r="X27" s="7"/>
      <c r="Y27" s="7"/>
      <c r="AC27" s="27"/>
      <c r="AD27" s="27"/>
      <c r="AE27" s="26"/>
      <c r="AF27" s="7"/>
      <c r="AG27" s="7"/>
      <c r="AH27" t="s">
        <v>75</v>
      </c>
      <c r="AI27" t="s">
        <v>79</v>
      </c>
      <c r="AJ27" s="7"/>
      <c r="AK27" s="7"/>
      <c r="AL27" s="7"/>
    </row>
    <row r="28" spans="1:38" x14ac:dyDescent="0.2">
      <c r="A28" t="s">
        <v>1</v>
      </c>
      <c r="F28" t="s">
        <v>50</v>
      </c>
      <c r="G28" s="6"/>
      <c r="H28" s="7"/>
      <c r="I28" s="22">
        <v>0.3</v>
      </c>
      <c r="J28" s="22">
        <v>11.4</v>
      </c>
      <c r="K28" s="22">
        <v>1</v>
      </c>
      <c r="L28" s="22">
        <v>0</v>
      </c>
      <c r="M28" s="22">
        <v>2</v>
      </c>
      <c r="N28" s="7"/>
      <c r="O28" s="22">
        <v>0.3</v>
      </c>
      <c r="P28" s="22">
        <v>11.4</v>
      </c>
      <c r="Q28" s="22">
        <v>1</v>
      </c>
      <c r="R28" s="22">
        <v>2</v>
      </c>
      <c r="S28" s="22">
        <v>0</v>
      </c>
      <c r="T28" s="7"/>
      <c r="U28" s="28" cm="1">
        <f t="array" ref="U28:X30">MMULT(O28:S30,U14:X18)</f>
        <v>0.3</v>
      </c>
      <c r="V28" s="28">
        <v>11.4</v>
      </c>
      <c r="W28" s="28">
        <v>3</v>
      </c>
      <c r="X28" s="28">
        <v>0</v>
      </c>
      <c r="Y28" s="7"/>
      <c r="AC28" s="7"/>
      <c r="AD28" s="7"/>
      <c r="AE28" s="7"/>
      <c r="AF28" s="7"/>
      <c r="AG28" s="7"/>
      <c r="AH28" s="7" t="s">
        <v>78</v>
      </c>
      <c r="AI28" t="s">
        <v>79</v>
      </c>
      <c r="AJ28" s="7"/>
      <c r="AK28" s="7"/>
      <c r="AL28" s="7"/>
    </row>
    <row r="29" spans="1:38" x14ac:dyDescent="0.2">
      <c r="A29" t="s">
        <v>2</v>
      </c>
      <c r="G29" s="6"/>
      <c r="H29" s="7"/>
      <c r="I29" s="22">
        <v>0.9</v>
      </c>
      <c r="J29" s="22">
        <v>8.1999999999999993</v>
      </c>
      <c r="K29" s="22">
        <v>2.2000000000000002</v>
      </c>
      <c r="L29" s="22">
        <v>1</v>
      </c>
      <c r="M29" s="22">
        <v>0</v>
      </c>
      <c r="N29" s="7"/>
      <c r="O29" s="22">
        <v>0.9</v>
      </c>
      <c r="P29" s="22">
        <v>8.1999999999999993</v>
      </c>
      <c r="Q29" s="22">
        <v>2.2000000000000002</v>
      </c>
      <c r="R29" s="22">
        <v>0</v>
      </c>
      <c r="S29" s="22">
        <v>1</v>
      </c>
      <c r="T29" s="7"/>
      <c r="U29" s="28">
        <v>0.9</v>
      </c>
      <c r="V29" s="28">
        <v>8.1999999999999993</v>
      </c>
      <c r="W29" s="28">
        <v>2.2000000000000002</v>
      </c>
      <c r="X29" s="28">
        <v>1</v>
      </c>
      <c r="Y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A30" t="s">
        <v>3</v>
      </c>
      <c r="G30" s="6"/>
      <c r="H30" s="7"/>
      <c r="I30" s="22">
        <v>0.3</v>
      </c>
      <c r="J30" s="22">
        <v>11.9</v>
      </c>
      <c r="K30" s="22">
        <v>2</v>
      </c>
      <c r="L30" s="22">
        <v>0</v>
      </c>
      <c r="M30" s="22">
        <v>2</v>
      </c>
      <c r="N30" s="7"/>
      <c r="O30" s="22">
        <v>0.3</v>
      </c>
      <c r="P30" s="22">
        <v>11.9</v>
      </c>
      <c r="Q30" s="22">
        <v>2</v>
      </c>
      <c r="R30" s="22">
        <v>2</v>
      </c>
      <c r="S30" s="22">
        <v>0</v>
      </c>
      <c r="T30" s="7"/>
      <c r="U30" s="28">
        <v>0.3</v>
      </c>
      <c r="V30" s="28">
        <v>11.9</v>
      </c>
      <c r="W30" s="28">
        <v>4</v>
      </c>
      <c r="X30" s="28">
        <v>0</v>
      </c>
      <c r="Y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">
      <c r="G31" s="6"/>
      <c r="H31" s="7"/>
      <c r="I31" s="7"/>
      <c r="J31" s="7"/>
      <c r="K31" s="7"/>
      <c r="L31" s="7"/>
      <c r="M31" s="7"/>
      <c r="N31" s="7"/>
      <c r="O31" s="7" t="s">
        <v>51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G31" s="7"/>
      <c r="AH31" s="7"/>
      <c r="AI31" s="7"/>
      <c r="AJ31" s="7"/>
      <c r="AK31" s="7"/>
      <c r="AL31" s="7"/>
    </row>
    <row r="32" spans="1:38" x14ac:dyDescent="0.2">
      <c r="A32" t="s">
        <v>1</v>
      </c>
      <c r="G32" s="6"/>
      <c r="H32" s="7"/>
      <c r="I32" s="7"/>
      <c r="J32" s="7"/>
      <c r="K32" s="7"/>
      <c r="L32" s="7"/>
      <c r="M32" s="7"/>
      <c r="N32" s="7"/>
      <c r="O32" s="28" cm="1">
        <f t="array" ref="O32:S34">MMULT(O28:S30,_xlfn.MUNIT(5)*O20:S20)</f>
        <v>0</v>
      </c>
      <c r="P32" s="28">
        <v>1.1400000000000001</v>
      </c>
      <c r="Q32" s="28">
        <v>0</v>
      </c>
      <c r="R32" s="28">
        <v>0</v>
      </c>
      <c r="S32" s="28">
        <v>0</v>
      </c>
      <c r="T32" s="7"/>
      <c r="U32" s="7"/>
      <c r="V32" s="7"/>
      <c r="W32" s="7"/>
      <c r="X32" s="7"/>
      <c r="Y32" s="7"/>
      <c r="Z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x14ac:dyDescent="0.2">
      <c r="A33" t="s">
        <v>2</v>
      </c>
      <c r="G33" s="6"/>
      <c r="H33" s="7"/>
      <c r="I33" s="7"/>
      <c r="J33" s="7"/>
      <c r="K33" s="7"/>
      <c r="L33" s="7"/>
      <c r="M33" s="7"/>
      <c r="N33" s="7"/>
      <c r="O33" s="28">
        <v>0</v>
      </c>
      <c r="P33" s="28">
        <v>0.82</v>
      </c>
      <c r="Q33" s="28">
        <v>0</v>
      </c>
      <c r="R33" s="28">
        <v>0</v>
      </c>
      <c r="S33" s="28">
        <v>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x14ac:dyDescent="0.2">
      <c r="A34" t="s">
        <v>3</v>
      </c>
      <c r="G34" s="6"/>
      <c r="H34" s="7"/>
      <c r="I34" s="7"/>
      <c r="J34" s="7"/>
      <c r="K34" s="7"/>
      <c r="L34" s="7"/>
      <c r="M34" s="7"/>
      <c r="N34" s="7"/>
      <c r="O34" s="28">
        <v>0</v>
      </c>
      <c r="P34" s="28">
        <v>1.1900000000000002</v>
      </c>
      <c r="Q34" s="28">
        <v>0</v>
      </c>
      <c r="R34" s="28">
        <v>0</v>
      </c>
      <c r="S34" s="28">
        <v>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x14ac:dyDescent="0.2">
      <c r="G35" s="6"/>
      <c r="H35" s="7"/>
      <c r="I35" s="7"/>
      <c r="J35" s="7"/>
      <c r="K35" s="7"/>
      <c r="L35" s="7"/>
      <c r="M35" s="7"/>
      <c r="N35" s="7"/>
      <c r="T35" s="7"/>
      <c r="U35" s="7" t="s">
        <v>52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2">
      <c r="G36" s="6"/>
      <c r="H36" s="7"/>
      <c r="I36" s="7"/>
      <c r="J36" s="7"/>
      <c r="K36" s="7"/>
      <c r="L36" s="7"/>
      <c r="M36" s="7"/>
      <c r="N36" s="7"/>
      <c r="T36" s="7"/>
      <c r="U36" s="22">
        <v>0</v>
      </c>
      <c r="V36" s="22">
        <v>5.9</v>
      </c>
      <c r="W36" s="22">
        <v>4</v>
      </c>
      <c r="X36" s="22">
        <v>1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x14ac:dyDescent="0.2">
      <c r="G37" s="6"/>
      <c r="H37" s="7"/>
      <c r="I37" s="7"/>
      <c r="J37" s="7"/>
      <c r="K37" s="7"/>
      <c r="L37" s="7"/>
      <c r="M37" s="7"/>
      <c r="N37" s="7"/>
      <c r="T37" s="7"/>
      <c r="U37" t="s">
        <v>53</v>
      </c>
      <c r="V37" s="7"/>
      <c r="W37" s="7"/>
      <c r="X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2">
      <c r="G38" s="6"/>
      <c r="H38" s="7"/>
      <c r="I38" s="7"/>
      <c r="J38" s="7"/>
      <c r="K38" s="7"/>
      <c r="L38" s="7"/>
      <c r="M38" s="7"/>
      <c r="N38" s="7"/>
      <c r="T38" s="7"/>
      <c r="U38" s="29" cm="1">
        <f t="array" ref="U38:X38">U36:X36+U22:X22</f>
        <v>3</v>
      </c>
      <c r="V38" s="28">
        <v>11.9</v>
      </c>
      <c r="W38" s="28">
        <v>4</v>
      </c>
      <c r="X38" s="28">
        <v>1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x14ac:dyDescent="0.2">
      <c r="G39" s="6"/>
      <c r="H39" s="7"/>
      <c r="I39" s="7"/>
      <c r="J39" s="7"/>
      <c r="K39" s="7"/>
      <c r="L39" s="7"/>
      <c r="M39" s="7"/>
      <c r="N39" s="7"/>
      <c r="T39" s="7"/>
      <c r="U39" s="7" t="s">
        <v>54</v>
      </c>
      <c r="V39" s="7"/>
      <c r="W39" s="7"/>
      <c r="X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2">
      <c r="G40" s="6"/>
      <c r="H40" s="7"/>
      <c r="I40" s="7"/>
      <c r="J40" s="7"/>
      <c r="K40" s="7"/>
      <c r="L40" s="7"/>
      <c r="M40" s="7"/>
      <c r="N40" s="7"/>
      <c r="T40" s="7"/>
      <c r="U40" s="28" cm="1">
        <f t="array" ref="U40:X42">MMULT(U24:X26,_xlfn.MUNIT(4)*_xlfn.ANCHORARRAY(U38))</f>
        <v>0.30000000000000004</v>
      </c>
      <c r="V40" s="28">
        <v>11.9</v>
      </c>
      <c r="W40" s="28">
        <v>4</v>
      </c>
      <c r="X40" s="28">
        <v>1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2">
      <c r="G41" s="6"/>
      <c r="H41" s="7"/>
      <c r="I41" s="7"/>
      <c r="J41" s="7"/>
      <c r="K41" s="7"/>
      <c r="L41" s="7"/>
      <c r="M41" s="7"/>
      <c r="N41" s="7"/>
      <c r="T41" s="7"/>
      <c r="U41" s="28">
        <v>0.89999999999999991</v>
      </c>
      <c r="V41" s="28">
        <v>11.9</v>
      </c>
      <c r="W41" s="28">
        <v>4</v>
      </c>
      <c r="X41" s="28">
        <v>1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2">
      <c r="G42" s="6"/>
      <c r="H42" s="7"/>
      <c r="I42" s="7"/>
      <c r="J42" s="7"/>
      <c r="K42" s="7"/>
      <c r="L42" s="7"/>
      <c r="M42" s="7"/>
      <c r="N42" s="7"/>
      <c r="T42" s="7"/>
      <c r="U42" s="28">
        <v>0.30000000000000004</v>
      </c>
      <c r="V42" s="28">
        <v>11.9</v>
      </c>
      <c r="W42" s="28">
        <v>4</v>
      </c>
      <c r="X42" s="28">
        <v>1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2024-07-01T08:10:05Z</dcterms:created>
  <dcterms:modified xsi:type="dcterms:W3CDTF">2024-07-01T09:34:52Z</dcterms:modified>
</cp:coreProperties>
</file>