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6"/>
  <workbookPr filterPrivacy="1"/>
  <xr:revisionPtr revIDLastSave="0" documentId="13_ncr:1_{1472C6B7-A2C0-1C42-82AC-376D09A6B6D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Price" sheetId="17" r:id="rId1"/>
    <sheet name="valori" sheetId="13" r:id="rId2"/>
    <sheet name="ante 196-2013" sheetId="15" r:id="rId3"/>
  </sheets>
  <externalReferences>
    <externalReference r:id="rId4"/>
  </externalReferences>
  <definedNames>
    <definedName name="coef1">#REF!</definedName>
    <definedName name="coef2">#REF!</definedName>
    <definedName name="coef3">#REF!</definedName>
    <definedName name="coef4">#REF!</definedName>
    <definedName name="coef5">#REF!</definedName>
    <definedName name="coef6">#REF!</definedName>
    <definedName name="coef7">#REF!</definedName>
    <definedName name="coef8">#REF!</definedName>
    <definedName name="coef9">#REF!</definedName>
    <definedName name="ese" localSheetId="1">#REF!</definedName>
    <definedName name="ese">#REF!</definedName>
    <definedName name="Fattore">[1]GM5!$A$1</definedName>
    <definedName name="gg">#REF!</definedName>
    <definedName name="GRADI">#REF!</definedName>
    <definedName name="_xlnm.Recorder">#REF!</definedName>
    <definedName name="RIGA1">#REF!</definedName>
    <definedName name="rigas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7" l="1"/>
  <c r="B48" i="17"/>
  <c r="B45" i="17"/>
  <c r="B44" i="17"/>
  <c r="B43" i="17"/>
  <c r="J20" i="13"/>
  <c r="J19" i="13"/>
  <c r="I21" i="13"/>
  <c r="I20" i="13"/>
  <c r="I19" i="13"/>
  <c r="F55" i="13"/>
  <c r="F54" i="13"/>
  <c r="B54" i="13"/>
  <c r="F51" i="13"/>
  <c r="F52" i="13"/>
  <c r="F53" i="13"/>
  <c r="B52" i="13"/>
  <c r="F50" i="13"/>
  <c r="F49" i="13"/>
  <c r="B49" i="13"/>
  <c r="B48" i="13"/>
  <c r="F48" i="13" s="1"/>
  <c r="B47" i="13"/>
  <c r="F47" i="13" s="1"/>
  <c r="F46" i="13"/>
  <c r="F45" i="13"/>
  <c r="F44" i="13"/>
  <c r="F43" i="13"/>
  <c r="F42" i="13"/>
  <c r="F41" i="13"/>
  <c r="F40" i="13"/>
  <c r="F39" i="13"/>
  <c r="F38" i="13"/>
  <c r="F37" i="13" l="1"/>
  <c r="F36" i="13"/>
  <c r="F35" i="13"/>
  <c r="F34" i="13"/>
  <c r="D33" i="13" l="1"/>
  <c r="F33" i="13" s="1"/>
  <c r="F32" i="13"/>
  <c r="F31" i="13"/>
  <c r="F30" i="13"/>
  <c r="F29" i="13"/>
  <c r="F28" i="13"/>
  <c r="F27" i="13"/>
  <c r="F26" i="13"/>
  <c r="F25" i="13"/>
  <c r="F24" i="13"/>
  <c r="F23" i="13"/>
  <c r="F22" i="13"/>
  <c r="F21" i="13"/>
  <c r="F17" i="13"/>
  <c r="F18" i="13"/>
  <c r="F19" i="13"/>
  <c r="F20" i="13"/>
  <c r="F16" i="13"/>
  <c r="F15" i="13"/>
  <c r="F14" i="13"/>
  <c r="F13" i="13"/>
  <c r="F12" i="13"/>
  <c r="F11" i="13"/>
  <c r="F10" i="13"/>
  <c r="F7" i="13"/>
  <c r="F8" i="13"/>
  <c r="F9" i="13"/>
  <c r="F6" i="13"/>
  <c r="F5" i="13"/>
</calcChain>
</file>

<file path=xl/sharedStrings.xml><?xml version="1.0" encoding="utf-8"?>
<sst xmlns="http://schemas.openxmlformats.org/spreadsheetml/2006/main" count="40" uniqueCount="37">
  <si>
    <t>ANDAMENTO DEL PREZZO DEL GAS NATURALE PER UN CONSUMATORE DOMESTICO TIPO</t>
  </si>
  <si>
    <t>Condizioni economiche di fornitura per una famiglia con riscaldamento autonomo e consumo annuale di 1.400 m3.</t>
  </si>
  <si>
    <t>ridefinito in base ai nuovi ambiti tariffari</t>
  </si>
  <si>
    <t>Costi infrastrutturali</t>
  </si>
  <si>
    <t>Costi di vendita</t>
  </si>
  <si>
    <t>Materia prima</t>
  </si>
  <si>
    <t>Imposte</t>
  </si>
  <si>
    <t>Totale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</si>
  <si>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</si>
  <si>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</si>
  <si>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</si>
  <si>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</si>
  <si>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</si>
  <si>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</si>
  <si>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</si>
  <si>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</si>
  <si>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</si>
  <si>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</si>
  <si>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</si>
  <si>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</si>
  <si>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</si>
  <si>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</si>
  <si>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r>
      <t>c€/m</t>
    </r>
    <r>
      <rPr>
        <vertAlign val="superscript"/>
        <sz val="9"/>
        <rFont val="Calibri"/>
        <family val="2"/>
      </rPr>
      <t xml:space="preserve">3 </t>
    </r>
    <r>
      <rPr>
        <sz val="9"/>
        <rFont val="Calibri"/>
        <family val="2"/>
      </rPr>
      <t>a valori correnti</t>
    </r>
  </si>
  <si>
    <t>I 2013</t>
  </si>
  <si>
    <t>II 2013</t>
  </si>
  <si>
    <t>III 2013</t>
  </si>
  <si>
    <t>totale</t>
  </si>
  <si>
    <t xml:space="preserve">Spesa per materia gas </t>
  </si>
  <si>
    <t>Spesa per trasporto e gestione del contatore</t>
  </si>
  <si>
    <t>Spesa per oneri di sistema</t>
  </si>
  <si>
    <t>Prezzo complessivo del gas naturale per un utente domestico tipo del mercato tutelato</t>
  </si>
  <si>
    <t>min</t>
  </si>
  <si>
    <t>max</t>
  </si>
  <si>
    <t>now</t>
  </si>
  <si>
    <t>c€/Sm3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</si>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</sst>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_(* #,##0_);_(* \(#,##0\);_(* &quot;-&quot;_);_(@_)"/>
    <numFmt numFmtId="166" formatCode="0.0"/>
    <numFmt numFmtId="167" formatCode="0.0000"/>
    <numFmt numFmtId="168" formatCode="_-* #,##0.00_-;\-* #,##0.00_-;_-* &quot;-&quot;_-;_-@_-"/>
    <numFmt numFmtId="169" formatCode="_-[$€-2]\ * #,##0.00_-;\-[$€-2]\ * #,##0.00_-;_-[$€-2]\ * &quot;-&quot;??_-"/>
    <numFmt numFmtId="170" formatCode="0.0000000"/>
    <numFmt numFmtId="171" formatCode="_-* #,##0.0000_-;\-* #,##0.0000_-;_-* &quot;-&quot;??_-;_-@_-"/>
    <numFmt numFmtId="172" formatCode="_-* #,##0.0000\ _€_-;\-* #,##0.0000\ _€_-;_-* &quot;-&quot;????\ _€_-;_-@_-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name val="Calibri"/>
      <family val="2"/>
    </font>
    <font>
      <vertAlign val="superscript"/>
      <sz val="9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rgb="FFFF0000"/>
      <name val="Arial"/>
      <family val="2"/>
    </font>
    <font>
      <b/>
      <sz val="12"/>
      <name val="Calibri"/>
      <family val="2"/>
    </font>
    <font>
      <sz val="10"/>
      <name val="Arial"/>
      <family val="2"/>
    </font>
    <font>
      <sz val="18"/>
      <color rgb="FF21212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164" fontId="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7" applyFont="1"/>
    <xf numFmtId="49" fontId="7" fillId="0" borderId="0" xfId="6" applyNumberFormat="1" applyFont="1" applyAlignment="1">
      <alignment horizontal="center" vertical="center" wrapText="1"/>
    </xf>
    <xf numFmtId="0" fontId="5" fillId="0" borderId="0" xfId="6" applyFont="1" applyAlignment="1">
      <alignment wrapText="1"/>
    </xf>
    <xf numFmtId="168" fontId="5" fillId="0" borderId="0" xfId="5" applyNumberFormat="1" applyFont="1"/>
    <xf numFmtId="2" fontId="5" fillId="0" borderId="0" xfId="7" applyNumberFormat="1" applyFont="1"/>
    <xf numFmtId="0" fontId="5" fillId="0" borderId="0" xfId="6" applyFont="1"/>
    <xf numFmtId="166" fontId="5" fillId="0" borderId="0" xfId="7" applyNumberFormat="1" applyFont="1"/>
    <xf numFmtId="0" fontId="7" fillId="0" borderId="0" xfId="7" applyFont="1"/>
    <xf numFmtId="166" fontId="7" fillId="0" borderId="0" xfId="7" applyNumberFormat="1" applyFont="1"/>
    <xf numFmtId="166" fontId="7" fillId="0" borderId="0" xfId="7" applyNumberFormat="1" applyFont="1" applyAlignment="1">
      <alignment wrapText="1"/>
    </xf>
    <xf numFmtId="0" fontId="9" fillId="0" borderId="0" xfId="1" applyFont="1" applyAlignment="1" applyProtection="1"/>
    <xf numFmtId="0" fontId="12" fillId="0" borderId="0" xfId="0" applyFont="1" applyAlignment="1">
      <alignment vertical="top"/>
    </xf>
    <xf numFmtId="171" fontId="0" fillId="0" borderId="0" xfId="3" applyNumberFormat="1" applyFont="1"/>
    <xf numFmtId="0" fontId="10" fillId="0" borderId="0" xfId="8" applyFont="1" applyAlignment="1">
      <alignment horizontal="center"/>
    </xf>
    <xf numFmtId="171" fontId="4" fillId="0" borderId="0" xfId="3" applyNumberFormat="1" applyFont="1"/>
    <xf numFmtId="0" fontId="4" fillId="0" borderId="0" xfId="8" applyFont="1"/>
    <xf numFmtId="171" fontId="11" fillId="0" borderId="0" xfId="3" applyNumberFormat="1" applyFont="1" applyFill="1"/>
    <xf numFmtId="0" fontId="11" fillId="0" borderId="0" xfId="8" applyFont="1"/>
    <xf numFmtId="171" fontId="5" fillId="0" borderId="0" xfId="7" applyNumberFormat="1" applyFont="1"/>
    <xf numFmtId="171" fontId="13" fillId="0" borderId="0" xfId="3" applyNumberFormat="1" applyFont="1"/>
    <xf numFmtId="0" fontId="13" fillId="0" borderId="0" xfId="8" applyFont="1"/>
    <xf numFmtId="171" fontId="13" fillId="0" borderId="0" xfId="3" applyNumberFormat="1" applyFont="1" applyFill="1"/>
    <xf numFmtId="167" fontId="13" fillId="0" borderId="0" xfId="8" applyNumberFormat="1" applyFont="1"/>
    <xf numFmtId="170" fontId="5" fillId="0" borderId="0" xfId="7" applyNumberFormat="1" applyFont="1"/>
    <xf numFmtId="172" fontId="5" fillId="0" borderId="0" xfId="7" applyNumberFormat="1" applyFont="1"/>
    <xf numFmtId="0" fontId="14" fillId="0" borderId="0" xfId="7" applyFont="1"/>
    <xf numFmtId="17" fontId="5" fillId="0" borderId="0" xfId="7" applyNumberFormat="1" applyFont="1"/>
    <xf numFmtId="17" fontId="5" fillId="0" borderId="0" xfId="7" applyNumberFormat="1" applyFont="1" applyAlignment="1">
      <alignment wrapText="1"/>
    </xf>
    <xf numFmtId="17" fontId="5" fillId="0" borderId="0" xfId="0" applyNumberFormat="1" applyFont="1" applyAlignment="1">
      <alignment wrapText="1"/>
    </xf>
    <xf numFmtId="17" fontId="5" fillId="0" borderId="0" xfId="0" applyNumberFormat="1" applyFont="1"/>
    <xf numFmtId="0" fontId="5" fillId="0" borderId="0" xfId="7" applyFont="1" applyAlignment="1">
      <alignment horizontal="center"/>
    </xf>
    <xf numFmtId="9" fontId="5" fillId="0" borderId="0" xfId="10" applyFont="1"/>
    <xf numFmtId="0" fontId="16" fillId="0" borderId="0" xfId="0" applyFont="1"/>
  </cellXfs>
  <cellStyles count="11">
    <cellStyle name="Comma" xfId="3" builtinId="3"/>
    <cellStyle name="Comma [0]" xfId="5" builtinId="6"/>
    <cellStyle name="Euro" xfId="2" xr:uid="{00000000-0005-0000-0000-000001000000}"/>
    <cellStyle name="Hyperlink" xfId="1" builtinId="8"/>
    <cellStyle name="Migliaia (0)_EEM4_generazione_term_&gt;società" xfId="4" xr:uid="{00000000-0005-0000-0000-000003000000}"/>
    <cellStyle name="Normal" xfId="0" builtinId="0"/>
    <cellStyle name="Normale_Dati_Grafici_5_5" xfId="6" xr:uid="{00000000-0005-0000-0000-000006000000}"/>
    <cellStyle name="Normale_figure cap 4" xfId="7" xr:uid="{00000000-0005-0000-0000-000007000000}"/>
    <cellStyle name="Normale_Ricostruzione prezzo gas" xfId="8" xr:uid="{00000000-0005-0000-0000-000008000000}"/>
    <cellStyle name="Percent" xfId="10" builtinId="5"/>
    <cellStyle name="Valuta (0)_Composizione tariffa 2004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PSV gas mercato tutelato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valori!$A$5:$A$55</c:f>
              <c:numCache>
                <c:formatCode>mmm\-yy</c:formatCode>
                <c:ptCount val="51"/>
                <c:pt idx="0">
                  <c:v>41548</c:v>
                </c:pt>
                <c:pt idx="1">
                  <c:v>41640</c:v>
                </c:pt>
                <c:pt idx="2">
                  <c:v>41730</c:v>
                </c:pt>
                <c:pt idx="3">
                  <c:v>41821</c:v>
                </c:pt>
                <c:pt idx="4">
                  <c:v>41944</c:v>
                </c:pt>
                <c:pt idx="5">
                  <c:v>42005</c:v>
                </c:pt>
                <c:pt idx="6">
                  <c:v>42095</c:v>
                </c:pt>
                <c:pt idx="7">
                  <c:v>42186</c:v>
                </c:pt>
                <c:pt idx="8">
                  <c:v>42309</c:v>
                </c:pt>
                <c:pt idx="9">
                  <c:v>42370</c:v>
                </c:pt>
                <c:pt idx="10">
                  <c:v>42461</c:v>
                </c:pt>
                <c:pt idx="11">
                  <c:v>42552</c:v>
                </c:pt>
                <c:pt idx="12">
                  <c:v>42675</c:v>
                </c:pt>
                <c:pt idx="13">
                  <c:v>42736</c:v>
                </c:pt>
                <c:pt idx="14">
                  <c:v>42826</c:v>
                </c:pt>
                <c:pt idx="15">
                  <c:v>42917</c:v>
                </c:pt>
                <c:pt idx="16">
                  <c:v>43040</c:v>
                </c:pt>
                <c:pt idx="17">
                  <c:v>43101</c:v>
                </c:pt>
                <c:pt idx="18">
                  <c:v>43191</c:v>
                </c:pt>
                <c:pt idx="19">
                  <c:v>43282</c:v>
                </c:pt>
                <c:pt idx="20">
                  <c:v>43405</c:v>
                </c:pt>
                <c:pt idx="21">
                  <c:v>43466</c:v>
                </c:pt>
                <c:pt idx="22">
                  <c:v>43556</c:v>
                </c:pt>
                <c:pt idx="23">
                  <c:v>43647</c:v>
                </c:pt>
                <c:pt idx="24">
                  <c:v>43770</c:v>
                </c:pt>
                <c:pt idx="25">
                  <c:v>43831</c:v>
                </c:pt>
                <c:pt idx="26">
                  <c:v>43922</c:v>
                </c:pt>
                <c:pt idx="27">
                  <c:v>44013</c:v>
                </c:pt>
                <c:pt idx="28">
                  <c:v>44136</c:v>
                </c:pt>
                <c:pt idx="29">
                  <c:v>44197</c:v>
                </c:pt>
                <c:pt idx="30">
                  <c:v>44287</c:v>
                </c:pt>
                <c:pt idx="31">
                  <c:v>44378</c:v>
                </c:pt>
                <c:pt idx="32">
                  <c:v>44501</c:v>
                </c:pt>
                <c:pt idx="33">
                  <c:v>44562</c:v>
                </c:pt>
                <c:pt idx="34">
                  <c:v>44652</c:v>
                </c:pt>
                <c:pt idx="35">
                  <c:v>44743</c:v>
                </c:pt>
                <c:pt idx="36">
                  <c:v>44835</c:v>
                </c:pt>
                <c:pt idx="37">
                  <c:v>44866</c:v>
                </c:pt>
                <c:pt idx="38">
                  <c:v>44896</c:v>
                </c:pt>
                <c:pt idx="39">
                  <c:v>44927</c:v>
                </c:pt>
                <c:pt idx="40">
                  <c:v>44958</c:v>
                </c:pt>
                <c:pt idx="41">
                  <c:v>44986</c:v>
                </c:pt>
                <c:pt idx="42">
                  <c:v>45017</c:v>
                </c:pt>
                <c:pt idx="43">
                  <c:v>45047</c:v>
                </c:pt>
                <c:pt idx="44">
                  <c:v>45078</c:v>
                </c:pt>
                <c:pt idx="45">
                  <c:v>45108</c:v>
                </c:pt>
                <c:pt idx="46">
                  <c:v>45139</c:v>
                </c:pt>
                <c:pt idx="47">
                  <c:v>45170</c:v>
                </c:pt>
                <c:pt idx="48">
                  <c:v>45200</c:v>
                </c:pt>
                <c:pt idx="49">
                  <c:v>45231</c:v>
                </c:pt>
                <c:pt idx="50">
                  <c:v>45261</c:v>
                </c:pt>
              </c:numCache>
            </c:numRef>
          </c:xVal>
          <c:yVal>
            <c:numRef>
              <c:f>valori!$B$5:$B$55</c:f>
              <c:numCache>
                <c:formatCode>0.00</c:formatCode>
                <c:ptCount val="51"/>
                <c:pt idx="0">
                  <c:v>39.92</c:v>
                </c:pt>
                <c:pt idx="1">
                  <c:v>41.32</c:v>
                </c:pt>
                <c:pt idx="2">
                  <c:v>38.39</c:v>
                </c:pt>
                <c:pt idx="3">
                  <c:v>33.9</c:v>
                </c:pt>
                <c:pt idx="4">
                  <c:v>37.479999999999997</c:v>
                </c:pt>
                <c:pt idx="5">
                  <c:v>37.31</c:v>
                </c:pt>
                <c:pt idx="6">
                  <c:v>34.28</c:v>
                </c:pt>
                <c:pt idx="7">
                  <c:v>33.6</c:v>
                </c:pt>
                <c:pt idx="8">
                  <c:v>34.130000000000003</c:v>
                </c:pt>
                <c:pt idx="9">
                  <c:v>32.138500000000001</c:v>
                </c:pt>
                <c:pt idx="10">
                  <c:v>26.20591178514286</c:v>
                </c:pt>
                <c:pt idx="11" formatCode="General">
                  <c:v>27.17</c:v>
                </c:pt>
                <c:pt idx="12" formatCode="General">
                  <c:v>28.71</c:v>
                </c:pt>
                <c:pt idx="13">
                  <c:v>31.082014285714287</c:v>
                </c:pt>
                <c:pt idx="14">
                  <c:v>30.114114285714287</c:v>
                </c:pt>
                <c:pt idx="15">
                  <c:v>27.648599999999998</c:v>
                </c:pt>
                <c:pt idx="16">
                  <c:v>28.74</c:v>
                </c:pt>
                <c:pt idx="17" formatCode="General">
                  <c:v>31.33</c:v>
                </c:pt>
                <c:pt idx="18">
                  <c:v>28.441751783428572</c:v>
                </c:pt>
                <c:pt idx="19" formatCode="General">
                  <c:v>33.47</c:v>
                </c:pt>
                <c:pt idx="20">
                  <c:v>36.666699999999999</c:v>
                </c:pt>
                <c:pt idx="21">
                  <c:v>37.287599999999998</c:v>
                </c:pt>
                <c:pt idx="22">
                  <c:v>29.723500000000001</c:v>
                </c:pt>
                <c:pt idx="23" formatCode="General">
                  <c:v>25.25</c:v>
                </c:pt>
                <c:pt idx="24" formatCode="General">
                  <c:v>27.51</c:v>
                </c:pt>
                <c:pt idx="25" formatCode="General">
                  <c:v>28.33</c:v>
                </c:pt>
                <c:pt idx="26" formatCode="General">
                  <c:v>20.52</c:v>
                </c:pt>
                <c:pt idx="27" formatCode="General">
                  <c:v>16.68</c:v>
                </c:pt>
                <c:pt idx="28" formatCode="General">
                  <c:v>22.85</c:v>
                </c:pt>
                <c:pt idx="29" formatCode="General">
                  <c:v>25.64</c:v>
                </c:pt>
                <c:pt idx="30" formatCode="General">
                  <c:v>28.07</c:v>
                </c:pt>
                <c:pt idx="31" formatCode="General">
                  <c:v>36.86</c:v>
                </c:pt>
                <c:pt idx="32" formatCode="General">
                  <c:v>58.62</c:v>
                </c:pt>
                <c:pt idx="33">
                  <c:v>96.64</c:v>
                </c:pt>
                <c:pt idx="34">
                  <c:v>94.99</c:v>
                </c:pt>
                <c:pt idx="35">
                  <c:v>114.03</c:v>
                </c:pt>
                <c:pt idx="36">
                  <c:v>93.68</c:v>
                </c:pt>
                <c:pt idx="37">
                  <c:v>107.74</c:v>
                </c:pt>
                <c:pt idx="38" formatCode="General">
                  <c:v>134.91999999999999</c:v>
                </c:pt>
                <c:pt idx="39" formatCode="General">
                  <c:v>83.32</c:v>
                </c:pt>
                <c:pt idx="40" formatCode="General">
                  <c:v>71.010000000000005</c:v>
                </c:pt>
                <c:pt idx="41" formatCode="General">
                  <c:v>60</c:v>
                </c:pt>
                <c:pt idx="42" formatCode="General">
                  <c:v>57.78</c:v>
                </c:pt>
                <c:pt idx="43" formatCode="General">
                  <c:v>46.27</c:v>
                </c:pt>
                <c:pt idx="44" formatCode="General">
                  <c:v>45.28</c:v>
                </c:pt>
                <c:pt idx="45" formatCode="General">
                  <c:v>43.43</c:v>
                </c:pt>
                <c:pt idx="46" formatCode="General">
                  <c:v>45.35</c:v>
                </c:pt>
                <c:pt idx="47" formatCode="General">
                  <c:v>49.46</c:v>
                </c:pt>
                <c:pt idx="48" formatCode="General">
                  <c:v>56.57</c:v>
                </c:pt>
                <c:pt idx="49" formatCode="General">
                  <c:v>55.29</c:v>
                </c:pt>
                <c:pt idx="50" formatCode="General">
                  <c:v>48.63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6-0C47-B35B-7FDD1E8A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43312"/>
        <c:axId val="1476445024"/>
      </c:scatterChart>
      <c:valAx>
        <c:axId val="1476443312"/>
        <c:scaling>
          <c:orientation val="minMax"/>
          <c:max val="45300"/>
          <c:min val="4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6445024"/>
        <c:crosses val="autoZero"/>
        <c:crossBetween val="midCat"/>
      </c:valAx>
      <c:valAx>
        <c:axId val="14764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c€/Sm3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64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123659</xdr:colOff>
      <xdr:row>3</xdr:row>
      <xdr:rowOff>383006</xdr:rowOff>
    </xdr:from>
    <xdr:to>
      <xdr:col>15</xdr:col>
      <xdr:colOff>668422</xdr:colOff>
      <xdr:row>16</xdr:row>
      <xdr:rowOff>104941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7ED2B-D2AF-7CD7-0E0E-BB559987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turba/Documents/GroupWise/DSTS/OSS/Statistica/Diffusione%20dati%20-%20Intra_Internet/Gas_pubblicato%20(solo%20per%20Interne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Legenda "/>
      <sheetName val="bilancio"/>
      <sheetName val="GS1"/>
      <sheetName val="GM5"/>
      <sheetName val="approvv"/>
      <sheetName val="GM7"/>
      <sheetName val="GM52"/>
      <sheetName val="GM10"/>
      <sheetName val="GM11"/>
      <sheetName val="GM8"/>
      <sheetName val="GM9"/>
      <sheetName val="GM12"/>
      <sheetName val="GM51"/>
      <sheetName val="GM75"/>
      <sheetName val="trasporto"/>
      <sheetName val="GM58"/>
      <sheetName val="GM62"/>
      <sheetName val="GM18"/>
      <sheetName val="rigass&amp;stock"/>
      <sheetName val="GM19"/>
      <sheetName val="distribuzione"/>
      <sheetName val="GM68"/>
      <sheetName val="GM67"/>
      <sheetName val="GM34"/>
      <sheetName val="GM53"/>
      <sheetName val="GM65"/>
      <sheetName val="GM54"/>
      <sheetName val="GM56"/>
      <sheetName val="GM66"/>
      <sheetName val="GM74"/>
      <sheetName val="GM55"/>
      <sheetName val="GM76"/>
      <sheetName val="GPL e altri gas"/>
      <sheetName val="GM69"/>
      <sheetName val="GM70"/>
      <sheetName val="GM71"/>
      <sheetName val="ingrosso"/>
      <sheetName val="GM57"/>
      <sheetName val="GM6tris"/>
      <sheetName val="GM6"/>
      <sheetName val="GM13"/>
      <sheetName val="GM13-bis"/>
      <sheetName val="GM14"/>
      <sheetName val="GM14-bis"/>
      <sheetName val="GM15"/>
      <sheetName val="GM15-bis"/>
      <sheetName val="dettaglio"/>
      <sheetName val="GM59"/>
      <sheetName val="GM63"/>
      <sheetName val="GM60"/>
      <sheetName val="GM61"/>
      <sheetName val="GM64"/>
      <sheetName val="GM50"/>
      <sheetName val="GM72"/>
      <sheetName val="GM73"/>
      <sheetName val="prezzi"/>
      <sheetName val="GP35"/>
      <sheetName val="GP36"/>
      <sheetName val="GP29"/>
      <sheetName val="GP31"/>
      <sheetName val="GP32"/>
      <sheetName val="GS3"/>
      <sheetName val="GP27"/>
      <sheetName val="GP30"/>
      <sheetName val="GS3 old"/>
      <sheetName val="G27old"/>
      <sheetName val="sicurezza&amp;continuità"/>
      <sheetName val="Q1"/>
      <sheetName val="Q5"/>
      <sheetName val="Q6"/>
      <sheetName val="Q2"/>
      <sheetName val="Q37"/>
      <sheetName val="Q38"/>
      <sheetName val="qualità comm"/>
      <sheetName val="Q33"/>
      <sheetName val="Q34"/>
      <sheetName val="Q35"/>
      <sheetName val="reclami&amp;rimborsi"/>
      <sheetName val="Q3"/>
      <sheetName val="Q20"/>
      <sheetName val="Q4"/>
      <sheetName val="GS2_immissioni"/>
      <sheetName val="GM4_diagramma_bilancio"/>
      <sheetName val="GM6bis_vendite mercato finale"/>
      <sheetName val="GM16_PSV_frequenza_vol_scamb"/>
      <sheetName val="GM35"/>
      <sheetName val="GM36"/>
      <sheetName val="GM18_conferimenti"/>
      <sheetName val="GM20_stoccaggio_mod_ciclica"/>
      <sheetName val="GM21_istanze_concessione"/>
      <sheetName val="GM21bis_progetti GNL"/>
      <sheetName val="GM22_reti_distribuzione_GPL"/>
      <sheetName val="GM23_opzioni tariffarie"/>
      <sheetName val="GP24_corrispettivi_trasporto"/>
      <sheetName val="GP25_corrispettivi_GNL"/>
      <sheetName val="GM17"/>
      <sheetName val="GM55 (2)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BILANCIO DEGLI OPERATORI DEL SETTORE DEL GAS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5A66-6911-8241-B5BF-154DC12086A0}">
  <dimension ref="A1:I60"/>
  <sheetViews>
    <sheetView tabSelected="1" topLeftCell="A46" workbookViewId="0">
      <selection activeCell="H54" sqref="H54"/>
    </sheetView>
  </sheetViews>
  <sheetFormatPr baseColWidth="10" defaultRowHeight="13"/>
  <cols>
    <col min="8" max="8" width="26.6640625" customWidth="1"/>
  </cols>
  <sheetData>
    <row r="1" spans="1:2">
      <c r="A1" s="1" t="s">
        <v>36</v>
      </c>
      <c r="B1" s="10" t="s">
        <v>35</v>
      </c>
    </row>
    <row r="2" spans="1:2">
      <c r="A2" s="28">
        <v>41640</v>
      </c>
      <c r="B2" s="5">
        <v>41.32</v>
      </c>
    </row>
    <row r="3" spans="1:2">
      <c r="A3" s="27">
        <v>41730</v>
      </c>
      <c r="B3" s="5">
        <v>38.39</v>
      </c>
    </row>
    <row r="4" spans="1:2">
      <c r="A4" s="27">
        <v>41821</v>
      </c>
      <c r="B4" s="5">
        <v>33.9</v>
      </c>
    </row>
    <row r="5" spans="1:2">
      <c r="A5" s="27">
        <v>41944</v>
      </c>
      <c r="B5" s="5">
        <v>37.479999999999997</v>
      </c>
    </row>
    <row r="6" spans="1:2">
      <c r="A6" s="28">
        <v>42005</v>
      </c>
      <c r="B6" s="5">
        <v>37.31</v>
      </c>
    </row>
    <row r="7" spans="1:2">
      <c r="A7" s="27">
        <v>42095</v>
      </c>
      <c r="B7" s="5">
        <v>34.28</v>
      </c>
    </row>
    <row r="8" spans="1:2">
      <c r="A8" s="27">
        <v>42186</v>
      </c>
      <c r="B8" s="5">
        <v>33.6</v>
      </c>
    </row>
    <row r="9" spans="1:2">
      <c r="A9" s="27">
        <v>42309</v>
      </c>
      <c r="B9" s="5">
        <v>34.130000000000003</v>
      </c>
    </row>
    <row r="10" spans="1:2">
      <c r="A10" s="29">
        <v>42370</v>
      </c>
      <c r="B10" s="5">
        <v>32.138500000000001</v>
      </c>
    </row>
    <row r="11" spans="1:2">
      <c r="A11" s="30">
        <v>42461</v>
      </c>
      <c r="B11" s="5">
        <v>26.20591178514286</v>
      </c>
    </row>
    <row r="12" spans="1:2">
      <c r="A12" s="30">
        <v>42552</v>
      </c>
      <c r="B12" s="1">
        <v>27.17</v>
      </c>
    </row>
    <row r="13" spans="1:2">
      <c r="A13" s="30">
        <v>42675</v>
      </c>
      <c r="B13" s="1">
        <v>28.71</v>
      </c>
    </row>
    <row r="14" spans="1:2">
      <c r="A14" s="29">
        <v>42736</v>
      </c>
      <c r="B14" s="5">
        <v>31.082014285714287</v>
      </c>
    </row>
    <row r="15" spans="1:2">
      <c r="A15" s="30">
        <v>42826</v>
      </c>
      <c r="B15" s="5">
        <v>30.114114285714287</v>
      </c>
    </row>
    <row r="16" spans="1:2">
      <c r="A16" s="30">
        <v>42917</v>
      </c>
      <c r="B16" s="5">
        <v>27.648599999999998</v>
      </c>
    </row>
    <row r="17" spans="1:2">
      <c r="A17" s="30">
        <v>43040</v>
      </c>
      <c r="B17" s="5">
        <v>28.74</v>
      </c>
    </row>
    <row r="18" spans="1:2">
      <c r="A18" s="29">
        <v>43101</v>
      </c>
      <c r="B18" s="1">
        <v>31.33</v>
      </c>
    </row>
    <row r="19" spans="1:2">
      <c r="A19" s="30">
        <v>43191</v>
      </c>
      <c r="B19" s="5">
        <v>28.441751783428572</v>
      </c>
    </row>
    <row r="20" spans="1:2">
      <c r="A20" s="30">
        <v>43282</v>
      </c>
      <c r="B20" s="1">
        <v>33.47</v>
      </c>
    </row>
    <row r="21" spans="1:2">
      <c r="A21" s="30">
        <v>43405</v>
      </c>
      <c r="B21" s="5">
        <v>36.666699999999999</v>
      </c>
    </row>
    <row r="22" spans="1:2">
      <c r="A22" s="29">
        <v>43466</v>
      </c>
      <c r="B22" s="5">
        <v>37.287599999999998</v>
      </c>
    </row>
    <row r="23" spans="1:2">
      <c r="A23" s="30">
        <v>43556</v>
      </c>
      <c r="B23" s="5">
        <v>29.723500000000001</v>
      </c>
    </row>
    <row r="24" spans="1:2">
      <c r="A24" s="30">
        <v>43647</v>
      </c>
      <c r="B24" s="1">
        <v>25.25</v>
      </c>
    </row>
    <row r="25" spans="1:2">
      <c r="A25" s="30">
        <v>43770</v>
      </c>
      <c r="B25" s="1">
        <v>27.51</v>
      </c>
    </row>
    <row r="26" spans="1:2">
      <c r="A26" s="29">
        <v>43831</v>
      </c>
      <c r="B26" s="1">
        <v>28.33</v>
      </c>
    </row>
    <row r="27" spans="1:2">
      <c r="A27" s="30">
        <v>43922</v>
      </c>
      <c r="B27" s="1">
        <v>20.52</v>
      </c>
    </row>
    <row r="28" spans="1:2">
      <c r="A28" s="30">
        <v>44013</v>
      </c>
      <c r="B28" s="1">
        <v>16.68</v>
      </c>
    </row>
    <row r="29" spans="1:2">
      <c r="A29" s="30">
        <v>44136</v>
      </c>
      <c r="B29" s="1">
        <v>22.85</v>
      </c>
    </row>
    <row r="30" spans="1:2">
      <c r="A30" s="29">
        <v>44197</v>
      </c>
      <c r="B30" s="1">
        <v>25.64</v>
      </c>
    </row>
    <row r="31" spans="1:2">
      <c r="A31" s="30">
        <v>44287</v>
      </c>
      <c r="B31" s="1">
        <v>28.07</v>
      </c>
    </row>
    <row r="32" spans="1:2">
      <c r="A32" s="30">
        <v>44378</v>
      </c>
      <c r="B32" s="1">
        <v>36.86</v>
      </c>
    </row>
    <row r="33" spans="1:9">
      <c r="A33" s="30">
        <v>44501</v>
      </c>
      <c r="B33" s="1">
        <v>58.62</v>
      </c>
    </row>
    <row r="34" spans="1:9">
      <c r="A34" s="27">
        <v>44562</v>
      </c>
      <c r="B34" s="5">
        <v>96.64</v>
      </c>
    </row>
    <row r="35" spans="1:9">
      <c r="A35" s="27">
        <v>44652</v>
      </c>
      <c r="B35" s="5">
        <v>94.99</v>
      </c>
    </row>
    <row r="36" spans="1:9">
      <c r="A36" s="27">
        <v>44743</v>
      </c>
      <c r="B36" s="5">
        <v>114.03</v>
      </c>
    </row>
    <row r="37" spans="1:9">
      <c r="A37" s="27">
        <v>44835</v>
      </c>
      <c r="B37" s="5">
        <v>93.68</v>
      </c>
    </row>
    <row r="38" spans="1:9">
      <c r="A38" s="27">
        <v>44866</v>
      </c>
      <c r="B38" s="5">
        <v>107.74</v>
      </c>
    </row>
    <row r="39" spans="1:9" ht="23">
      <c r="A39" s="27">
        <v>44896</v>
      </c>
      <c r="B39" s="1">
        <v>134.91999999999999</v>
      </c>
      <c r="H39" s="33"/>
      <c r="I39" s="33"/>
    </row>
    <row r="40" spans="1:9" ht="23">
      <c r="A40" s="27">
        <v>44927</v>
      </c>
      <c r="B40" s="1">
        <v>83.32</v>
      </c>
      <c r="H40" s="33"/>
      <c r="I40" s="33"/>
    </row>
    <row r="41" spans="1:9" ht="23">
      <c r="A41" s="27">
        <v>44958</v>
      </c>
      <c r="B41" s="1">
        <v>71.010000000000005</v>
      </c>
      <c r="H41" s="33"/>
      <c r="I41" s="33"/>
    </row>
    <row r="42" spans="1:9" ht="23">
      <c r="A42" s="27">
        <v>44986</v>
      </c>
      <c r="B42" s="1">
        <v>60</v>
      </c>
      <c r="H42" s="33"/>
      <c r="I42" s="33"/>
    </row>
    <row r="43" spans="1:9" ht="23">
      <c r="A43" s="27">
        <v>45017</v>
      </c>
      <c r="B43" s="1">
        <f>52.46+5.32</f>
        <v>57.78</v>
      </c>
      <c r="H43" s="33"/>
      <c r="I43" s="33"/>
    </row>
    <row r="44" spans="1:9" ht="23">
      <c r="A44" s="27">
        <v>45047</v>
      </c>
      <c r="B44" s="1">
        <f>40.95+5.32</f>
        <v>46.27</v>
      </c>
      <c r="H44" s="33"/>
      <c r="I44" s="33"/>
    </row>
    <row r="45" spans="1:9" ht="23">
      <c r="A45" s="27">
        <v>45078</v>
      </c>
      <c r="B45" s="1">
        <f>39.96+5.32</f>
        <v>45.28</v>
      </c>
      <c r="H45" s="33"/>
      <c r="I45" s="33"/>
    </row>
    <row r="46" spans="1:9" ht="23">
      <c r="A46" s="27">
        <v>45108</v>
      </c>
      <c r="B46" s="1">
        <v>43.43</v>
      </c>
      <c r="H46" s="33"/>
      <c r="I46" s="33"/>
    </row>
    <row r="47" spans="1:9" ht="23">
      <c r="A47" s="27">
        <v>45139</v>
      </c>
      <c r="B47" s="1">
        <v>45.35</v>
      </c>
      <c r="H47" s="33"/>
      <c r="I47" s="33"/>
    </row>
    <row r="48" spans="1:9" ht="23">
      <c r="A48" s="27">
        <v>45170</v>
      </c>
      <c r="B48" s="1">
        <f>44.14+5.32</f>
        <v>49.46</v>
      </c>
      <c r="H48" s="33"/>
      <c r="I48" s="33"/>
    </row>
    <row r="49" spans="1:9" ht="23">
      <c r="A49" s="27">
        <v>45200</v>
      </c>
      <c r="B49" s="1">
        <v>56.57</v>
      </c>
      <c r="H49" s="33"/>
      <c r="I49" s="33"/>
    </row>
    <row r="50" spans="1:9" ht="23">
      <c r="A50" s="27">
        <v>45231</v>
      </c>
      <c r="B50" s="1">
        <f>49.97+5.32</f>
        <v>55.29</v>
      </c>
      <c r="H50" s="33"/>
      <c r="I50" s="33"/>
    </row>
    <row r="51" spans="1:9">
      <c r="A51" s="27">
        <v>45261</v>
      </c>
      <c r="B51" s="1">
        <v>48.63</v>
      </c>
    </row>
    <row r="52" spans="1:9">
      <c r="A52" s="27">
        <v>45292</v>
      </c>
      <c r="B52">
        <v>33.06</v>
      </c>
    </row>
    <row r="53" spans="1:9">
      <c r="A53" s="27">
        <v>45323</v>
      </c>
      <c r="B53">
        <v>29.494999999999997</v>
      </c>
    </row>
    <row r="54" spans="1:9">
      <c r="A54" s="27">
        <v>45352</v>
      </c>
      <c r="B54">
        <v>30.459000000000003</v>
      </c>
    </row>
    <row r="55" spans="1:9">
      <c r="A55" s="27">
        <v>45383</v>
      </c>
      <c r="B55">
        <v>32.317</v>
      </c>
    </row>
    <row r="56" spans="1:9">
      <c r="A56" s="27">
        <v>45413</v>
      </c>
      <c r="B56">
        <v>34.967999999999996</v>
      </c>
    </row>
    <row r="57" spans="1:9">
      <c r="A57" s="27">
        <v>45444</v>
      </c>
      <c r="B57">
        <v>38.234999999999999</v>
      </c>
    </row>
    <row r="58" spans="1:9">
      <c r="A58" s="27">
        <v>45474</v>
      </c>
      <c r="B58">
        <v>37.503999999999998</v>
      </c>
    </row>
    <row r="59" spans="1:9">
      <c r="A59" s="27">
        <v>45505</v>
      </c>
      <c r="B59">
        <v>42.951999999999998</v>
      </c>
    </row>
    <row r="60" spans="1:9">
      <c r="A60" s="27">
        <v>45536</v>
      </c>
      <c r="B60">
        <v>41.119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5"/>
  <sheetViews>
    <sheetView zoomScale="190" zoomScaleNormal="190" workbookViewId="0">
      <pane ySplit="4" topLeftCell="A49" activePane="bottomLeft" state="frozen"/>
      <selection pane="bottomLeft" activeCell="A4" sqref="A4:B55"/>
    </sheetView>
  </sheetViews>
  <sheetFormatPr baseColWidth="10" defaultColWidth="9.1640625" defaultRowHeight="12"/>
  <cols>
    <col min="1" max="1" width="9.1640625" style="1"/>
    <col min="2" max="6" width="14.6640625" style="1" customWidth="1"/>
    <col min="7" max="16384" width="9.1640625" style="1"/>
  </cols>
  <sheetData>
    <row r="1" spans="1:19" ht="16">
      <c r="A1" s="26" t="s">
        <v>30</v>
      </c>
    </row>
    <row r="2" spans="1:19">
      <c r="A2" s="1" t="s">
        <v>1</v>
      </c>
    </row>
    <row r="3" spans="1:19" ht="13">
      <c r="A3" s="1" t="s">
        <v>22</v>
      </c>
    </row>
    <row r="4" spans="1:19" ht="39">
      <c r="B4" s="10" t="s">
        <v>27</v>
      </c>
      <c r="C4" s="10" t="s">
        <v>28</v>
      </c>
      <c r="D4" s="10" t="s">
        <v>29</v>
      </c>
      <c r="E4" s="9" t="s">
        <v>6</v>
      </c>
      <c r="F4" s="9" t="s">
        <v>26</v>
      </c>
      <c r="H4" s="7"/>
      <c r="J4" s="8"/>
      <c r="K4" s="8"/>
      <c r="L4" s="11"/>
      <c r="M4" s="8"/>
      <c r="N4" s="8"/>
      <c r="O4" s="8"/>
      <c r="P4" s="8"/>
      <c r="Q4" s="8"/>
      <c r="R4" s="8"/>
      <c r="S4" s="8"/>
    </row>
    <row r="5" spans="1:19">
      <c r="A5" s="28">
        <v>41548</v>
      </c>
      <c r="B5" s="5">
        <v>39.92</v>
      </c>
      <c r="C5" s="5">
        <v>15.904199999999999</v>
      </c>
      <c r="D5" s="5"/>
      <c r="E5" s="5">
        <v>30.403700000000001</v>
      </c>
      <c r="F5" s="5">
        <f t="shared" ref="F5:F25" si="0">SUM(B5:E5)</f>
        <v>86.227900000000005</v>
      </c>
      <c r="H5" s="7"/>
      <c r="I5" s="12"/>
      <c r="J5" s="12"/>
      <c r="K5" s="12"/>
      <c r="L5" s="12"/>
      <c r="M5" s="12"/>
      <c r="N5" s="12"/>
    </row>
    <row r="6" spans="1:19">
      <c r="A6" s="28">
        <v>41640</v>
      </c>
      <c r="B6" s="5">
        <v>41.32</v>
      </c>
      <c r="C6" s="5">
        <v>14.5449</v>
      </c>
      <c r="D6" s="5"/>
      <c r="E6" s="5">
        <v>30.409800000000001</v>
      </c>
      <c r="F6" s="5">
        <f t="shared" si="0"/>
        <v>86.274699999999996</v>
      </c>
    </row>
    <row r="7" spans="1:19" ht="9.75" customHeight="1">
      <c r="A7" s="27">
        <v>41730</v>
      </c>
      <c r="B7" s="5">
        <v>38.39</v>
      </c>
      <c r="C7" s="5">
        <v>14.701700000000001</v>
      </c>
      <c r="D7" s="5"/>
      <c r="E7" s="5">
        <v>29.914377440000003</v>
      </c>
      <c r="F7" s="5">
        <f t="shared" si="0"/>
        <v>83.006077440000013</v>
      </c>
      <c r="H7" s="7"/>
    </row>
    <row r="8" spans="1:19">
      <c r="A8" s="27">
        <v>41821</v>
      </c>
      <c r="B8" s="5">
        <v>33.9</v>
      </c>
      <c r="C8" s="5">
        <v>14.7437</v>
      </c>
      <c r="D8" s="5"/>
      <c r="E8" s="5">
        <v>29.118934370000002</v>
      </c>
      <c r="F8" s="5">
        <f t="shared" si="0"/>
        <v>77.762634370000001</v>
      </c>
    </row>
    <row r="9" spans="1:19">
      <c r="A9" s="27">
        <v>41944</v>
      </c>
      <c r="B9" s="5">
        <v>37.479999999999997</v>
      </c>
      <c r="C9" s="5">
        <v>14.754300000000001</v>
      </c>
      <c r="D9" s="5"/>
      <c r="E9" s="5">
        <v>29.761338018214005</v>
      </c>
      <c r="F9" s="5">
        <f t="shared" si="0"/>
        <v>81.995638018214009</v>
      </c>
      <c r="J9" s="5"/>
    </row>
    <row r="10" spans="1:19">
      <c r="A10" s="28">
        <v>42005</v>
      </c>
      <c r="B10" s="5">
        <v>37.31</v>
      </c>
      <c r="C10" s="5">
        <v>14.7</v>
      </c>
      <c r="D10" s="5"/>
      <c r="E10" s="5">
        <v>29.72</v>
      </c>
      <c r="F10" s="5">
        <f t="shared" si="0"/>
        <v>81.73</v>
      </c>
    </row>
    <row r="11" spans="1:19">
      <c r="A11" s="27">
        <v>42095</v>
      </c>
      <c r="B11" s="5">
        <v>34.28</v>
      </c>
      <c r="C11" s="5">
        <v>14.96</v>
      </c>
      <c r="D11" s="5"/>
      <c r="E11" s="5">
        <v>29.22</v>
      </c>
      <c r="F11" s="5">
        <f t="shared" si="0"/>
        <v>78.460000000000008</v>
      </c>
    </row>
    <row r="12" spans="1:19">
      <c r="A12" s="27">
        <v>42186</v>
      </c>
      <c r="B12" s="5">
        <v>33.6</v>
      </c>
      <c r="C12" s="5">
        <v>14.99</v>
      </c>
      <c r="D12" s="5"/>
      <c r="E12" s="5">
        <v>29.11</v>
      </c>
      <c r="F12" s="5">
        <f t="shared" si="0"/>
        <v>77.7</v>
      </c>
    </row>
    <row r="13" spans="1:19" ht="14" customHeight="1">
      <c r="A13" s="27">
        <v>42309</v>
      </c>
      <c r="B13" s="5">
        <v>34.130000000000003</v>
      </c>
      <c r="C13" s="5">
        <v>16.07</v>
      </c>
      <c r="D13" s="5"/>
      <c r="E13" s="5">
        <v>29.39</v>
      </c>
      <c r="F13" s="5">
        <f t="shared" si="0"/>
        <v>79.59</v>
      </c>
      <c r="R13" s="24"/>
    </row>
    <row r="14" spans="1:19">
      <c r="A14" s="29">
        <v>42370</v>
      </c>
      <c r="B14" s="5">
        <v>32.138500000000001</v>
      </c>
      <c r="C14" s="5">
        <v>14.049831428571428</v>
      </c>
      <c r="D14" s="5">
        <v>1.7511714285714284</v>
      </c>
      <c r="E14" s="5">
        <v>28.99268464</v>
      </c>
      <c r="F14" s="5">
        <f t="shared" si="0"/>
        <v>76.932187497142849</v>
      </c>
      <c r="N14" s="5"/>
      <c r="O14" s="5"/>
      <c r="P14" s="5"/>
      <c r="Q14" s="5"/>
      <c r="R14" s="5"/>
    </row>
    <row r="15" spans="1:19">
      <c r="A15" s="30">
        <v>42461</v>
      </c>
      <c r="B15" s="5">
        <v>26.20591178514286</v>
      </c>
      <c r="C15" s="5">
        <v>13.326397920571429</v>
      </c>
      <c r="D15" s="5">
        <v>2.0035714285714286</v>
      </c>
      <c r="E15" s="5">
        <v>27.847062710000003</v>
      </c>
      <c r="F15" s="5">
        <f t="shared" si="0"/>
        <v>69.38294384428572</v>
      </c>
      <c r="N15" s="5"/>
      <c r="O15" s="5"/>
      <c r="P15" s="5"/>
      <c r="Q15" s="5"/>
      <c r="R15" s="5"/>
    </row>
    <row r="16" spans="1:19">
      <c r="A16" s="30">
        <v>42552</v>
      </c>
      <c r="B16" s="1">
        <v>27.17</v>
      </c>
      <c r="C16" s="1">
        <v>13.32</v>
      </c>
      <c r="D16" s="1">
        <v>2.16</v>
      </c>
      <c r="E16" s="1">
        <v>28.05</v>
      </c>
      <c r="F16" s="1">
        <f t="shared" si="0"/>
        <v>70.7</v>
      </c>
      <c r="N16" s="5"/>
      <c r="O16" s="5"/>
      <c r="P16" s="5"/>
      <c r="Q16" s="5"/>
      <c r="R16" s="5"/>
    </row>
    <row r="17" spans="1:18">
      <c r="A17" s="30">
        <v>42675</v>
      </c>
      <c r="B17" s="1">
        <v>28.71</v>
      </c>
      <c r="C17" s="1">
        <v>12.81</v>
      </c>
      <c r="D17" s="1">
        <v>2.16</v>
      </c>
      <c r="E17" s="1">
        <v>28.23</v>
      </c>
      <c r="F17" s="1">
        <f t="shared" si="0"/>
        <v>71.910000000000011</v>
      </c>
      <c r="N17" s="5"/>
      <c r="O17" s="5"/>
      <c r="P17" s="5"/>
      <c r="Q17" s="5"/>
      <c r="R17" s="5"/>
    </row>
    <row r="18" spans="1:18">
      <c r="A18" s="29">
        <v>42736</v>
      </c>
      <c r="B18" s="5">
        <v>31.082014285714287</v>
      </c>
      <c r="C18" s="5">
        <v>13.280200000000001</v>
      </c>
      <c r="D18" s="5">
        <v>2.1626714285714286</v>
      </c>
      <c r="E18" s="5">
        <v>28.739612700000002</v>
      </c>
      <c r="F18" s="5">
        <f t="shared" si="0"/>
        <v>75.264498414285725</v>
      </c>
      <c r="I18" s="31" t="s">
        <v>34</v>
      </c>
      <c r="N18" s="5"/>
      <c r="O18" s="5"/>
      <c r="P18" s="5"/>
      <c r="Q18" s="5"/>
      <c r="R18" s="5"/>
    </row>
    <row r="19" spans="1:18" ht="13">
      <c r="A19" s="30">
        <v>42826</v>
      </c>
      <c r="B19" s="5">
        <v>30.114114285714287</v>
      </c>
      <c r="C19" s="5">
        <v>12.5219</v>
      </c>
      <c r="D19" s="5">
        <v>2.1626714285714286</v>
      </c>
      <c r="E19" s="5">
        <v>28.43079552</v>
      </c>
      <c r="F19" s="5">
        <f t="shared" si="0"/>
        <v>73.229481234285714</v>
      </c>
      <c r="G19" s="13"/>
      <c r="H19" s="1" t="s">
        <v>31</v>
      </c>
      <c r="I19" s="5">
        <f>MIN(B5:B55)</f>
        <v>16.68</v>
      </c>
      <c r="J19" s="32">
        <f>I19/I21</f>
        <v>0.34299814929056138</v>
      </c>
      <c r="N19" s="5"/>
      <c r="O19" s="5"/>
      <c r="P19" s="5"/>
      <c r="Q19" s="5"/>
      <c r="R19" s="5"/>
    </row>
    <row r="20" spans="1:18">
      <c r="A20" s="30">
        <v>42917</v>
      </c>
      <c r="B20" s="5">
        <v>27.648599999999998</v>
      </c>
      <c r="C20" s="5">
        <v>13.161</v>
      </c>
      <c r="D20" s="5">
        <v>2.1627000000000001</v>
      </c>
      <c r="E20" s="5">
        <v>28.104099999999999</v>
      </c>
      <c r="F20" s="5">
        <f t="shared" si="0"/>
        <v>71.076399999999992</v>
      </c>
      <c r="H20" s="1" t="s">
        <v>32</v>
      </c>
      <c r="I20" s="5">
        <f>MAX(B5:B55)</f>
        <v>134.91999999999999</v>
      </c>
      <c r="J20" s="32">
        <f>I20/I21</f>
        <v>2.7744190828706556</v>
      </c>
      <c r="N20" s="5"/>
      <c r="O20" s="5"/>
      <c r="P20" s="5"/>
      <c r="Q20" s="5"/>
      <c r="R20" s="5"/>
    </row>
    <row r="21" spans="1:18">
      <c r="A21" s="30">
        <v>43040</v>
      </c>
      <c r="B21" s="5">
        <v>28.74</v>
      </c>
      <c r="C21" s="5">
        <v>13.44</v>
      </c>
      <c r="D21" s="5">
        <v>2.4700000000000002</v>
      </c>
      <c r="E21" s="5">
        <v>28.4</v>
      </c>
      <c r="F21" s="5">
        <f t="shared" si="0"/>
        <v>73.05</v>
      </c>
      <c r="H21" s="1" t="s">
        <v>33</v>
      </c>
      <c r="I21" s="1">
        <f>B55</f>
        <v>48.63</v>
      </c>
      <c r="Q21" s="5"/>
      <c r="R21" s="5"/>
    </row>
    <row r="22" spans="1:18">
      <c r="A22" s="29">
        <v>43101</v>
      </c>
      <c r="B22" s="1">
        <v>31.33</v>
      </c>
      <c r="C22" s="1">
        <v>13.93</v>
      </c>
      <c r="D22" s="1">
        <v>2.4700000000000002</v>
      </c>
      <c r="E22" s="1">
        <v>28.96</v>
      </c>
      <c r="F22" s="1">
        <f t="shared" si="0"/>
        <v>76.69</v>
      </c>
    </row>
    <row r="23" spans="1:18">
      <c r="A23" s="30">
        <v>43191</v>
      </c>
      <c r="B23" s="5">
        <v>28.441751783428572</v>
      </c>
      <c r="C23" s="5">
        <v>13.116485714285714</v>
      </c>
      <c r="D23" s="5">
        <v>2.4697</v>
      </c>
      <c r="E23" s="5">
        <v>28.292899400000003</v>
      </c>
      <c r="F23" s="5">
        <f t="shared" si="0"/>
        <v>72.320836897714287</v>
      </c>
    </row>
    <row r="24" spans="1:18">
      <c r="A24" s="30">
        <v>43282</v>
      </c>
      <c r="B24" s="1">
        <v>33.47</v>
      </c>
      <c r="C24" s="5">
        <v>13.4</v>
      </c>
      <c r="D24" s="1">
        <v>2.21</v>
      </c>
      <c r="E24" s="1">
        <v>29.2</v>
      </c>
      <c r="F24" s="1">
        <f t="shared" si="0"/>
        <v>78.28</v>
      </c>
      <c r="Q24" s="5"/>
      <c r="R24" s="5"/>
    </row>
    <row r="25" spans="1:18">
      <c r="A25" s="30">
        <v>43405</v>
      </c>
      <c r="B25" s="5">
        <v>36.666699999999999</v>
      </c>
      <c r="C25" s="5">
        <v>14.2652</v>
      </c>
      <c r="D25" s="5">
        <v>2.2101999999999999</v>
      </c>
      <c r="E25" s="5">
        <v>29.923400000000001</v>
      </c>
      <c r="F25" s="5">
        <f t="shared" si="0"/>
        <v>83.0655</v>
      </c>
      <c r="Q25" s="5"/>
      <c r="R25" s="5"/>
    </row>
    <row r="26" spans="1:18">
      <c r="A26" s="29">
        <v>43466</v>
      </c>
      <c r="B26" s="5">
        <v>37.287599999999998</v>
      </c>
      <c r="C26" s="5">
        <v>14.510899999999999</v>
      </c>
      <c r="D26" s="5">
        <v>2.9424999999999999</v>
      </c>
      <c r="E26" s="5">
        <v>30.209499999999998</v>
      </c>
      <c r="F26" s="5">
        <f t="shared" ref="F26:F34" si="1">SUM(B26:E26)</f>
        <v>84.950500000000005</v>
      </c>
      <c r="Q26" s="5"/>
      <c r="R26" s="5"/>
    </row>
    <row r="27" spans="1:18">
      <c r="A27" s="30">
        <v>43556</v>
      </c>
      <c r="B27" s="5">
        <v>29.723500000000001</v>
      </c>
      <c r="C27" s="5">
        <v>14.621700000000001</v>
      </c>
      <c r="D27" s="5">
        <v>3.2324000000000002</v>
      </c>
      <c r="E27" s="5">
        <v>28.927900000000001</v>
      </c>
      <c r="F27" s="5">
        <f t="shared" si="1"/>
        <v>76.505500000000012</v>
      </c>
      <c r="Q27" s="5"/>
      <c r="R27" s="5"/>
    </row>
    <row r="28" spans="1:18">
      <c r="A28" s="30">
        <v>43647</v>
      </c>
      <c r="B28" s="1">
        <v>25.25</v>
      </c>
      <c r="C28" s="1">
        <v>14.61</v>
      </c>
      <c r="D28" s="5">
        <v>3.2324000000000002</v>
      </c>
      <c r="E28" s="1">
        <v>28.13</v>
      </c>
      <c r="F28" s="5">
        <f t="shared" si="1"/>
        <v>71.222399999999993</v>
      </c>
      <c r="Q28" s="5"/>
      <c r="R28" s="5"/>
    </row>
    <row r="29" spans="1:18">
      <c r="A29" s="30">
        <v>43770</v>
      </c>
      <c r="B29" s="1">
        <v>27.51</v>
      </c>
      <c r="C29" s="1">
        <v>14.67</v>
      </c>
      <c r="D29" s="5">
        <v>3.2324000000000002</v>
      </c>
      <c r="E29" s="1">
        <v>28.55</v>
      </c>
      <c r="F29" s="5">
        <f t="shared" si="1"/>
        <v>73.962400000000002</v>
      </c>
      <c r="I29" s="14"/>
      <c r="J29" s="14"/>
      <c r="K29" s="14"/>
      <c r="Q29" s="5"/>
      <c r="R29" s="5"/>
    </row>
    <row r="30" spans="1:18">
      <c r="A30" s="29">
        <v>43831</v>
      </c>
      <c r="B30" s="1">
        <v>28.33</v>
      </c>
      <c r="C30" s="1">
        <v>14.42</v>
      </c>
      <c r="D30" s="5">
        <v>3.18</v>
      </c>
      <c r="E30" s="1">
        <v>28.63</v>
      </c>
      <c r="F30" s="5">
        <f t="shared" si="1"/>
        <v>74.56</v>
      </c>
      <c r="G30" s="16"/>
      <c r="H30" s="16"/>
      <c r="I30" s="20"/>
      <c r="J30" s="20"/>
      <c r="K30" s="21"/>
      <c r="Q30" s="5"/>
    </row>
    <row r="31" spans="1:18">
      <c r="A31" s="30">
        <v>43922</v>
      </c>
      <c r="B31" s="1">
        <v>20.52</v>
      </c>
      <c r="C31" s="1">
        <v>13.75</v>
      </c>
      <c r="D31" s="5">
        <v>3.16</v>
      </c>
      <c r="E31" s="1">
        <v>27.11</v>
      </c>
      <c r="F31" s="5">
        <f t="shared" si="1"/>
        <v>64.539999999999992</v>
      </c>
      <c r="G31" s="16"/>
      <c r="H31" s="16"/>
      <c r="I31" s="15"/>
      <c r="J31" s="15"/>
      <c r="K31" s="16"/>
    </row>
    <row r="32" spans="1:18">
      <c r="A32" s="30">
        <v>44013</v>
      </c>
      <c r="B32" s="1">
        <v>16.68</v>
      </c>
      <c r="C32" s="1">
        <v>13.92</v>
      </c>
      <c r="D32" s="5">
        <v>3.16</v>
      </c>
      <c r="E32" s="1">
        <v>26.46</v>
      </c>
      <c r="F32" s="1">
        <f t="shared" si="1"/>
        <v>60.220000000000006</v>
      </c>
      <c r="G32" s="16"/>
      <c r="H32" s="16"/>
      <c r="I32" s="15"/>
      <c r="J32" s="15"/>
      <c r="K32" s="15"/>
    </row>
    <row r="33" spans="1:13">
      <c r="A33" s="30">
        <v>44136</v>
      </c>
      <c r="B33" s="1">
        <v>22.85</v>
      </c>
      <c r="C33" s="1">
        <v>13.57</v>
      </c>
      <c r="D33" s="5">
        <f>+D32</f>
        <v>3.16</v>
      </c>
      <c r="E33" s="1">
        <v>27.5</v>
      </c>
      <c r="F33" s="1">
        <f t="shared" si="1"/>
        <v>67.08</v>
      </c>
      <c r="H33" s="16"/>
      <c r="I33" s="15"/>
      <c r="J33" s="15"/>
      <c r="K33" s="15"/>
    </row>
    <row r="34" spans="1:13">
      <c r="A34" s="29">
        <v>44197</v>
      </c>
      <c r="B34" s="1">
        <v>25.64</v>
      </c>
      <c r="C34" s="1">
        <v>13.76</v>
      </c>
      <c r="D34" s="1">
        <v>3.22</v>
      </c>
      <c r="E34" s="1">
        <v>28.04</v>
      </c>
      <c r="F34" s="1">
        <f t="shared" si="1"/>
        <v>70.66</v>
      </c>
      <c r="G34" s="16"/>
      <c r="H34" s="16"/>
      <c r="I34" s="15"/>
      <c r="J34" s="15"/>
      <c r="K34" s="15"/>
      <c r="M34" s="19"/>
    </row>
    <row r="35" spans="1:13">
      <c r="A35" s="30">
        <v>44287</v>
      </c>
      <c r="B35" s="1">
        <v>28.07</v>
      </c>
      <c r="C35" s="1">
        <v>13.68</v>
      </c>
      <c r="D35" s="1">
        <v>3.22</v>
      </c>
      <c r="E35" s="1">
        <v>28.45</v>
      </c>
      <c r="F35" s="1">
        <f t="shared" ref="F35:F40" si="2">SUM(B35:E35)</f>
        <v>73.42</v>
      </c>
      <c r="G35" s="16"/>
      <c r="H35" s="16"/>
      <c r="I35" s="20"/>
      <c r="J35" s="20"/>
      <c r="K35" s="20"/>
    </row>
    <row r="36" spans="1:13">
      <c r="A36" s="30">
        <v>44378</v>
      </c>
      <c r="B36" s="1">
        <v>36.86</v>
      </c>
      <c r="C36" s="1">
        <v>13.68</v>
      </c>
      <c r="D36" s="1">
        <v>3.96</v>
      </c>
      <c r="E36" s="1">
        <v>30.17</v>
      </c>
      <c r="F36" s="1">
        <f t="shared" si="2"/>
        <v>84.67</v>
      </c>
      <c r="G36" s="16"/>
      <c r="H36" s="16"/>
      <c r="I36" s="20"/>
      <c r="J36" s="20"/>
      <c r="K36" s="20"/>
      <c r="L36" s="25"/>
    </row>
    <row r="37" spans="1:13">
      <c r="A37" s="30">
        <v>44501</v>
      </c>
      <c r="B37" s="1">
        <v>58.62</v>
      </c>
      <c r="C37" s="1">
        <v>14.96</v>
      </c>
      <c r="D37" s="1">
        <v>1.34</v>
      </c>
      <c r="E37" s="1">
        <v>21.93</v>
      </c>
      <c r="F37" s="1">
        <f t="shared" si="2"/>
        <v>96.85</v>
      </c>
      <c r="G37" s="16"/>
      <c r="H37" s="16"/>
      <c r="I37" s="20"/>
      <c r="J37" s="20"/>
      <c r="K37" s="20"/>
    </row>
    <row r="38" spans="1:13">
      <c r="A38" s="27">
        <v>44562</v>
      </c>
      <c r="B38" s="5">
        <v>96.64</v>
      </c>
      <c r="C38" s="5">
        <v>15.48</v>
      </c>
      <c r="D38" s="5">
        <v>1.34</v>
      </c>
      <c r="E38" s="5">
        <v>23.86</v>
      </c>
      <c r="F38" s="5">
        <f t="shared" si="2"/>
        <v>137.32</v>
      </c>
      <c r="G38" s="16"/>
      <c r="H38" s="18"/>
      <c r="I38" s="17"/>
      <c r="J38" s="17"/>
      <c r="K38" s="17"/>
    </row>
    <row r="39" spans="1:13">
      <c r="A39" s="27">
        <v>44652</v>
      </c>
      <c r="B39" s="5">
        <v>94.99</v>
      </c>
      <c r="C39" s="5">
        <v>15.59</v>
      </c>
      <c r="D39" s="5">
        <v>-10.16</v>
      </c>
      <c r="E39" s="5">
        <v>23.2</v>
      </c>
      <c r="F39" s="5">
        <f t="shared" si="2"/>
        <v>123.62</v>
      </c>
      <c r="G39" s="16"/>
      <c r="H39" s="16"/>
      <c r="I39" s="21"/>
      <c r="J39" s="21"/>
      <c r="K39" s="21"/>
    </row>
    <row r="40" spans="1:13">
      <c r="A40" s="27">
        <v>44743</v>
      </c>
      <c r="B40" s="5">
        <v>114.03</v>
      </c>
      <c r="C40" s="5">
        <v>19.71</v>
      </c>
      <c r="D40" s="5">
        <v>-33.32</v>
      </c>
      <c r="E40" s="5">
        <v>23.2</v>
      </c>
      <c r="F40" s="5">
        <f t="shared" si="2"/>
        <v>123.62000000000002</v>
      </c>
      <c r="G40" s="16"/>
      <c r="H40" s="16"/>
      <c r="I40" s="21"/>
      <c r="J40" s="21"/>
      <c r="K40" s="21"/>
    </row>
    <row r="41" spans="1:13">
      <c r="A41" s="27">
        <v>44835</v>
      </c>
      <c r="B41" s="5">
        <v>93.68</v>
      </c>
      <c r="C41" s="5">
        <v>24.84</v>
      </c>
      <c r="D41" s="5">
        <v>-33.32</v>
      </c>
      <c r="E41" s="5">
        <v>22.44</v>
      </c>
      <c r="F41" s="5">
        <f t="shared" ref="F41:F55" si="3">SUM(B41:E41)</f>
        <v>107.64000000000001</v>
      </c>
      <c r="G41" s="16"/>
      <c r="H41" s="16"/>
      <c r="I41" s="23"/>
      <c r="J41" s="23"/>
      <c r="K41" s="23"/>
    </row>
    <row r="42" spans="1:13">
      <c r="A42" s="27">
        <v>44866</v>
      </c>
      <c r="B42" s="5">
        <v>107.74</v>
      </c>
      <c r="C42" s="5">
        <v>24.84</v>
      </c>
      <c r="D42" s="5">
        <v>-33.32</v>
      </c>
      <c r="E42" s="5">
        <v>23.15</v>
      </c>
      <c r="F42" s="5">
        <f t="shared" si="3"/>
        <v>122.41</v>
      </c>
      <c r="G42" s="16"/>
      <c r="H42" s="16"/>
      <c r="I42" s="22"/>
      <c r="J42" s="22"/>
      <c r="K42" s="22"/>
    </row>
    <row r="43" spans="1:13">
      <c r="A43" s="27">
        <v>44896</v>
      </c>
      <c r="B43" s="1">
        <v>134.91999999999999</v>
      </c>
      <c r="C43" s="1">
        <v>24.84</v>
      </c>
      <c r="D43" s="1">
        <v>-33.32</v>
      </c>
      <c r="E43" s="1">
        <v>24.51</v>
      </c>
      <c r="F43" s="1">
        <f t="shared" si="3"/>
        <v>150.94999999999999</v>
      </c>
      <c r="G43" s="16"/>
      <c r="H43" s="18"/>
      <c r="I43" s="17"/>
      <c r="J43" s="17"/>
      <c r="K43" s="17"/>
    </row>
    <row r="44" spans="1:13">
      <c r="A44" s="27">
        <v>44927</v>
      </c>
      <c r="B44" s="1">
        <v>83.32</v>
      </c>
      <c r="C44" s="1">
        <v>25.24</v>
      </c>
      <c r="D44" s="1">
        <v>-31.24</v>
      </c>
      <c r="E44" s="1">
        <v>22.05</v>
      </c>
      <c r="F44" s="1">
        <f t="shared" si="3"/>
        <v>99.36999999999999</v>
      </c>
      <c r="I44" s="19"/>
    </row>
    <row r="45" spans="1:13">
      <c r="A45" s="27">
        <v>44958</v>
      </c>
      <c r="B45" s="1">
        <v>71.010000000000005</v>
      </c>
      <c r="C45" s="1">
        <v>25.24</v>
      </c>
      <c r="D45" s="1">
        <v>-31.24</v>
      </c>
      <c r="E45" s="1">
        <v>21.44</v>
      </c>
      <c r="F45" s="1">
        <f t="shared" si="3"/>
        <v>86.45</v>
      </c>
    </row>
    <row r="46" spans="1:13">
      <c r="A46" s="27">
        <v>44986</v>
      </c>
      <c r="B46" s="1">
        <v>60</v>
      </c>
      <c r="C46" s="1">
        <v>25.24</v>
      </c>
      <c r="D46" s="1">
        <v>-31.24</v>
      </c>
      <c r="E46" s="1">
        <v>20.89</v>
      </c>
      <c r="F46" s="1">
        <f t="shared" si="3"/>
        <v>74.89</v>
      </c>
    </row>
    <row r="47" spans="1:13">
      <c r="A47" s="27">
        <v>45017</v>
      </c>
      <c r="B47" s="1">
        <f>52.46+5.32</f>
        <v>57.78</v>
      </c>
      <c r="C47" s="1">
        <v>22.38</v>
      </c>
      <c r="D47" s="1">
        <v>-10.199999999999999</v>
      </c>
      <c r="E47" s="1">
        <v>21.68</v>
      </c>
      <c r="F47" s="1">
        <f t="shared" si="3"/>
        <v>91.639999999999986</v>
      </c>
    </row>
    <row r="48" spans="1:13">
      <c r="A48" s="27">
        <v>45047</v>
      </c>
      <c r="B48" s="1">
        <f>40.95+5.32</f>
        <v>46.27</v>
      </c>
      <c r="C48" s="1">
        <v>22.38</v>
      </c>
      <c r="D48" s="1">
        <v>1.1200000000000001</v>
      </c>
      <c r="E48" s="1">
        <v>21.66</v>
      </c>
      <c r="F48" s="1">
        <f t="shared" si="3"/>
        <v>91.43</v>
      </c>
    </row>
    <row r="49" spans="1:6">
      <c r="A49" s="27">
        <v>45078</v>
      </c>
      <c r="B49" s="1">
        <f>39.96+5.32</f>
        <v>45.28</v>
      </c>
      <c r="C49" s="1">
        <v>22.38</v>
      </c>
      <c r="D49" s="1">
        <v>1.1200000000000001</v>
      </c>
      <c r="E49" s="1">
        <v>21.61</v>
      </c>
      <c r="F49" s="1">
        <f t="shared" si="3"/>
        <v>90.39</v>
      </c>
    </row>
    <row r="50" spans="1:6">
      <c r="A50" s="27">
        <v>45108</v>
      </c>
      <c r="B50" s="1">
        <v>43.43</v>
      </c>
      <c r="C50" s="1">
        <v>22.38</v>
      </c>
      <c r="D50" s="1">
        <v>1.1200000000000001</v>
      </c>
      <c r="E50" s="1">
        <v>21.53</v>
      </c>
      <c r="F50" s="1">
        <f t="shared" si="3"/>
        <v>88.460000000000008</v>
      </c>
    </row>
    <row r="51" spans="1:6">
      <c r="A51" s="27">
        <v>45139</v>
      </c>
      <c r="B51" s="1">
        <v>45.35</v>
      </c>
      <c r="C51" s="1">
        <v>22.38</v>
      </c>
      <c r="D51" s="1">
        <v>1.1200000000000001</v>
      </c>
      <c r="E51" s="1">
        <v>21.62</v>
      </c>
      <c r="F51" s="1">
        <f t="shared" si="3"/>
        <v>90.470000000000013</v>
      </c>
    </row>
    <row r="52" spans="1:6">
      <c r="A52" s="27">
        <v>45170</v>
      </c>
      <c r="B52" s="1">
        <f>44.14+5.32</f>
        <v>49.46</v>
      </c>
      <c r="C52" s="1">
        <v>22.38</v>
      </c>
      <c r="D52" s="1">
        <v>1.1200000000000001</v>
      </c>
      <c r="E52" s="1">
        <v>21.82</v>
      </c>
      <c r="F52" s="1">
        <f t="shared" si="3"/>
        <v>94.78</v>
      </c>
    </row>
    <row r="53" spans="1:6">
      <c r="A53" s="27">
        <v>45200</v>
      </c>
      <c r="B53" s="1">
        <v>56.57</v>
      </c>
      <c r="C53" s="1">
        <v>26.07</v>
      </c>
      <c r="D53" s="1">
        <v>1.1200000000000001</v>
      </c>
      <c r="E53" s="1">
        <v>22.37</v>
      </c>
      <c r="F53" s="1">
        <f t="shared" si="3"/>
        <v>106.13000000000001</v>
      </c>
    </row>
    <row r="54" spans="1:6">
      <c r="A54" s="27">
        <v>45231</v>
      </c>
      <c r="B54" s="1">
        <f>49.97+5.32</f>
        <v>55.29</v>
      </c>
      <c r="C54" s="1">
        <v>26.07</v>
      </c>
      <c r="D54" s="1">
        <v>1.1200000000000001</v>
      </c>
      <c r="E54" s="1">
        <v>22.3</v>
      </c>
      <c r="F54" s="1">
        <f t="shared" si="3"/>
        <v>104.78</v>
      </c>
    </row>
    <row r="55" spans="1:6">
      <c r="A55" s="27">
        <v>45261</v>
      </c>
      <c r="B55" s="1">
        <v>48.63</v>
      </c>
      <c r="C55" s="1">
        <v>26.07</v>
      </c>
      <c r="D55" s="1">
        <v>1.1200000000000001</v>
      </c>
      <c r="E55" s="1">
        <v>21.97</v>
      </c>
      <c r="F55" s="1">
        <f t="shared" si="3"/>
        <v>97.79</v>
      </c>
    </row>
  </sheetData>
  <phoneticPr fontId="4" type="noConversion"/>
  <pageMargins left="0.75" right="0.75" top="1" bottom="1" header="0.5" footer="0.5"/>
  <pageSetup paperSize="9" scale="4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ABD5-6E77-4D4B-946A-DC7B13530708}">
  <dimension ref="A1:F23"/>
  <sheetViews>
    <sheetView workbookViewId="0">
      <selection activeCell="A4" sqref="A4"/>
    </sheetView>
  </sheetViews>
  <sheetFormatPr baseColWidth="10" defaultColWidth="8.83203125" defaultRowHeight="13"/>
  <cols>
    <col min="2" max="6" width="13.5" customWidth="1"/>
  </cols>
  <sheetData>
    <row r="1" spans="1:6">
      <c r="A1" s="8" t="s">
        <v>0</v>
      </c>
    </row>
    <row r="2" spans="1:6">
      <c r="A2" s="1" t="s">
        <v>1</v>
      </c>
    </row>
    <row r="3" spans="1:6">
      <c r="A3" s="1" t="s">
        <v>2</v>
      </c>
    </row>
    <row r="4" spans="1:6">
      <c r="A4" s="1" t="s">
        <v>22</v>
      </c>
    </row>
    <row r="5" spans="1:6" ht="26">
      <c r="A5" s="1"/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>
      <c r="A6" s="3" t="s">
        <v>8</v>
      </c>
      <c r="B6" s="4">
        <v>13.748057142857141</v>
      </c>
      <c r="C6" s="4">
        <v>6.9309000000000003</v>
      </c>
      <c r="D6" s="4">
        <v>20.613499999999998</v>
      </c>
      <c r="E6" s="4">
        <v>27.029900000000001</v>
      </c>
      <c r="F6" s="5">
        <v>68.322357142857143</v>
      </c>
    </row>
    <row r="7" spans="1:6">
      <c r="A7" s="6" t="s">
        <v>9</v>
      </c>
      <c r="B7" s="4">
        <v>14.3689</v>
      </c>
      <c r="C7" s="4">
        <v>6.9362000000000004</v>
      </c>
      <c r="D7" s="4">
        <v>19.2624</v>
      </c>
      <c r="E7" s="4">
        <v>26.909700000000001</v>
      </c>
      <c r="F7" s="5">
        <v>67.477199999999996</v>
      </c>
    </row>
    <row r="8" spans="1:6">
      <c r="A8" s="1" t="s">
        <v>10</v>
      </c>
      <c r="B8" s="4">
        <v>14.131174150445103</v>
      </c>
      <c r="C8" s="4">
        <v>6.9161000000000001</v>
      </c>
      <c r="D8" s="4">
        <v>21.1174</v>
      </c>
      <c r="E8" s="4">
        <v>27.174399999999999</v>
      </c>
      <c r="F8" s="5">
        <v>69.3390741504451</v>
      </c>
    </row>
    <row r="9" spans="1:6">
      <c r="A9" s="1" t="s">
        <v>11</v>
      </c>
      <c r="B9" s="4">
        <v>14.149799999999999</v>
      </c>
      <c r="C9" s="4">
        <v>6.7637</v>
      </c>
      <c r="D9" s="4">
        <v>23.367899999999999</v>
      </c>
      <c r="E9" s="4">
        <v>27.525100000000002</v>
      </c>
      <c r="F9" s="5">
        <v>71.8065</v>
      </c>
    </row>
    <row r="10" spans="1:6">
      <c r="A10" s="1" t="s">
        <v>12</v>
      </c>
      <c r="B10" s="4">
        <v>14.212399999999999</v>
      </c>
      <c r="C10" s="4">
        <v>6.7337000000000007</v>
      </c>
      <c r="D10" s="4">
        <v>25.324300000000001</v>
      </c>
      <c r="E10" s="4">
        <v>27.854700000000001</v>
      </c>
      <c r="F10" s="5">
        <v>74.125100000000003</v>
      </c>
    </row>
    <row r="11" spans="1:6">
      <c r="A11" s="1" t="s">
        <v>13</v>
      </c>
      <c r="B11" s="4">
        <v>14.4339</v>
      </c>
      <c r="C11" s="4">
        <v>6.7337000000000007</v>
      </c>
      <c r="D11" s="4">
        <v>25.058700000000002</v>
      </c>
      <c r="E11" s="4">
        <v>27.8474</v>
      </c>
      <c r="F11" s="5">
        <v>74.073700000000002</v>
      </c>
    </row>
    <row r="12" spans="1:6">
      <c r="A12" s="1" t="s">
        <v>14</v>
      </c>
      <c r="B12" s="4">
        <v>14.33278</v>
      </c>
      <c r="C12" s="4">
        <v>6.6953999999999994</v>
      </c>
      <c r="D12" s="4">
        <v>25.988699999999998</v>
      </c>
      <c r="E12" s="4">
        <v>27.978400000000001</v>
      </c>
      <c r="F12" s="5">
        <v>74.995280000000008</v>
      </c>
    </row>
    <row r="13" spans="1:6">
      <c r="A13" s="1" t="s">
        <v>15</v>
      </c>
      <c r="B13" s="4">
        <v>14.3428</v>
      </c>
      <c r="C13" s="4">
        <v>6.7355999999999998</v>
      </c>
      <c r="D13" s="4">
        <v>27.2454</v>
      </c>
      <c r="E13" s="4">
        <v>28.195</v>
      </c>
      <c r="F13" s="5">
        <v>76.518799999999999</v>
      </c>
    </row>
    <row r="14" spans="1:6">
      <c r="A14" s="1" t="s">
        <v>16</v>
      </c>
      <c r="B14" s="4">
        <v>14.230499999999999</v>
      </c>
      <c r="C14" s="4">
        <v>6.7355999999999998</v>
      </c>
      <c r="D14" s="4">
        <v>30.085599999999999</v>
      </c>
      <c r="E14" s="4">
        <v>28.646999999999998</v>
      </c>
      <c r="F14" s="5">
        <v>79.698700000000002</v>
      </c>
    </row>
    <row r="15" spans="1:6">
      <c r="A15" s="1" t="s">
        <v>17</v>
      </c>
      <c r="B15" s="4">
        <v>14.385479999999998</v>
      </c>
      <c r="C15" s="4">
        <v>6.8072999999999997</v>
      </c>
      <c r="D15" s="4">
        <v>33.205499999999994</v>
      </c>
      <c r="E15" s="4">
        <v>29.674800000000001</v>
      </c>
      <c r="F15" s="5">
        <v>84.07307999999999</v>
      </c>
    </row>
    <row r="16" spans="1:6">
      <c r="A16" s="1" t="s">
        <v>18</v>
      </c>
      <c r="B16" s="4">
        <v>14.465299999999999</v>
      </c>
      <c r="C16" s="4">
        <v>7.0173000000000005</v>
      </c>
      <c r="D16" s="4">
        <v>34.882300000000001</v>
      </c>
      <c r="E16" s="4">
        <v>30.0137</v>
      </c>
      <c r="F16" s="5">
        <v>86.378600000000006</v>
      </c>
    </row>
    <row r="17" spans="1:6">
      <c r="A17" s="1" t="s">
        <v>19</v>
      </c>
      <c r="B17" s="4">
        <v>14.912671428571429</v>
      </c>
      <c r="C17" s="4">
        <v>7.0575000000000001</v>
      </c>
      <c r="D17" s="4">
        <v>35.712499999999999</v>
      </c>
      <c r="E17" s="4">
        <v>30.2407</v>
      </c>
      <c r="F17" s="5">
        <v>87.923371428571429</v>
      </c>
    </row>
    <row r="18" spans="1:6">
      <c r="A18" s="1" t="s">
        <v>20</v>
      </c>
      <c r="B18" s="4">
        <v>15.101371428571429</v>
      </c>
      <c r="C18" s="4">
        <v>7.0575285714285716</v>
      </c>
      <c r="D18" s="4">
        <v>37.4803</v>
      </c>
      <c r="E18" s="4">
        <v>30.577800000000003</v>
      </c>
      <c r="F18" s="5">
        <v>90.217000000000013</v>
      </c>
    </row>
    <row r="19" spans="1:6">
      <c r="A19" s="1" t="s">
        <v>21</v>
      </c>
      <c r="B19" s="4">
        <v>15.467571428571429</v>
      </c>
      <c r="C19" s="4">
        <v>7.1575285714285712</v>
      </c>
      <c r="D19" s="4">
        <v>37.889200000000002</v>
      </c>
      <c r="E19" s="4">
        <v>30.728622520000002</v>
      </c>
      <c r="F19" s="5">
        <v>91.242922520000008</v>
      </c>
    </row>
    <row r="20" spans="1:6">
      <c r="A20" s="1" t="s">
        <v>23</v>
      </c>
      <c r="B20" s="4">
        <v>16.982341579881776</v>
      </c>
      <c r="C20" s="4">
        <v>7.0858285714285714</v>
      </c>
      <c r="D20" s="4">
        <v>37.758000000000003</v>
      </c>
      <c r="E20" s="4">
        <v>30.954700000000003</v>
      </c>
      <c r="F20" s="5">
        <v>92.780870151310353</v>
      </c>
    </row>
    <row r="21" spans="1:6">
      <c r="A21" s="1" t="s">
        <v>24</v>
      </c>
      <c r="B21" s="4">
        <v>16.420871428571431</v>
      </c>
      <c r="C21" s="4">
        <v>7.0858285714285714</v>
      </c>
      <c r="D21" s="4">
        <v>35.033700000000003</v>
      </c>
      <c r="E21" s="4">
        <v>30.388500000000001</v>
      </c>
      <c r="F21" s="5">
        <v>88.928899999999999</v>
      </c>
    </row>
    <row r="22" spans="1:6">
      <c r="A22" s="1" t="s">
        <v>25</v>
      </c>
      <c r="B22" s="4">
        <v>16.564171428571427</v>
      </c>
      <c r="C22" s="5">
        <v>7.1027285714285711</v>
      </c>
      <c r="D22" s="4">
        <v>34.4221</v>
      </c>
      <c r="E22" s="5">
        <v>30.310700000000001</v>
      </c>
      <c r="F22" s="5">
        <v>88.399699999999996</v>
      </c>
    </row>
    <row r="23" spans="1:6">
      <c r="A23" s="1"/>
      <c r="B23" s="5"/>
      <c r="C23" s="5"/>
      <c r="D23" s="1"/>
      <c r="E23" s="1"/>
      <c r="F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valori</vt:lpstr>
      <vt:lpstr>ante 196-2013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2023-07-04T12:53:59Z</dcterms:created>
  <dcterms:modified xsi:type="dcterms:W3CDTF">2024-10-13T07:49:43Z</dcterms:modified>
</cp:coreProperties>
</file>