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5_sut_storage\"/>
    </mc:Choice>
  </mc:AlternateContent>
  <xr:revisionPtr revIDLastSave="0" documentId="13_ncr:1_{27FC1CE7-3E31-4F84-A719-486AD3DBF307}" xr6:coauthVersionLast="47" xr6:coauthVersionMax="47" xr10:uidLastSave="{00000000-0000-0000-0000-000000000000}"/>
  <bookViews>
    <workbookView xWindow="-103" yWindow="-103" windowWidth="22149" windowHeight="13200" firstSheet="1" activeTab="1" xr2:uid="{B26EA869-E077-404B-8821-28AAA0DECE59}"/>
  </bookViews>
  <sheets>
    <sheet name="storage" sheetId="11" r:id="rId1"/>
    <sheet name="storage_bev" sheetId="13" r:id="rId2"/>
    <sheet name="storage_bev_v2g" sheetId="12" r:id="rId3"/>
    <sheet name="storage_bev_v2g_sell" sheetId="14" r:id="rId4"/>
  </sheets>
  <definedNames>
    <definedName name="OpenSolver_ChosenSolver" localSheetId="0" hidden="1">CBC</definedName>
    <definedName name="OpenSolver_ChosenSolver" localSheetId="1" hidden="1">CBC</definedName>
    <definedName name="OpenSolver_ChosenSolver" localSheetId="2" hidden="1">CBC</definedName>
    <definedName name="OpenSolver_ChosenSolver" localSheetId="3" hidden="1">CBC</definedName>
    <definedName name="OpenSolver_DualsNewSheet" localSheetId="0" hidden="1">0</definedName>
    <definedName name="OpenSolver_DualsNewSheet" localSheetId="1" hidden="1">0</definedName>
    <definedName name="OpenSolver_DualsNewSheet" localSheetId="2" hidden="1">0</definedName>
    <definedName name="OpenSolver_DualsNewSheet" localSheetId="3" hidden="1">0</definedName>
    <definedName name="OpenSolver_LinearityCheck" localSheetId="0" hidden="1">1</definedName>
    <definedName name="OpenSolver_LinearityCheck" localSheetId="1" hidden="1">1</definedName>
    <definedName name="OpenSolver_LinearityCheck" localSheetId="2" hidden="1">1</definedName>
    <definedName name="OpenSolver_LinearityCheck" localSheetId="3" hidden="1">1</definedName>
    <definedName name="OpenSolver_UpdateSensitivity" localSheetId="0" hidden="1">1</definedName>
    <definedName name="OpenSolver_UpdateSensitivity" localSheetId="1" hidden="1">1</definedName>
    <definedName name="OpenSolver_UpdateSensitivity" localSheetId="2" hidden="1">1</definedName>
    <definedName name="OpenSolver_UpdateSensitivity" localSheetId="3" hidden="1">1</definedName>
    <definedName name="solver_adj" localSheetId="0" hidden="1">storage!$H$35:$I$39,storage!$K$35:$M$39</definedName>
    <definedName name="solver_adj" localSheetId="1" hidden="1">storage_bev!$H$40:$K$44,storage_bev!$M$40:$Q$44</definedName>
    <definedName name="solver_adj" localSheetId="2" hidden="1">storage_bev_v2g!$H$40:$K$44,storage_bev_v2g!$M$40:$Q$44</definedName>
    <definedName name="solver_adj" localSheetId="3" hidden="1">storage_bev_v2g_sell!$H$40:$K$44,storage_bev_v2g_sell!$M$40:$R$44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storage!$Z$8:$AD$8</definedName>
    <definedName name="solver_lhs1" localSheetId="1" hidden="1">storage_bev!$AG$9:$AK$11</definedName>
    <definedName name="solver_lhs1" localSheetId="2" hidden="1">storage_bev_v2g!$AG$9:$AK$11</definedName>
    <definedName name="solver_lhs1" localSheetId="3" hidden="1">storage_bev_v2g_sell!$AH$9:$AL$11</definedName>
    <definedName name="solver_lhs10" localSheetId="0" hidden="1">storage!$M$35:$M$39</definedName>
    <definedName name="solver_lhs10" localSheetId="1" hidden="1">storage_bev!$Q$40:$Q$44</definedName>
    <definedName name="solver_lhs10" localSheetId="2" hidden="1">storage_bev_v2g!$Q$40:$Q$44</definedName>
    <definedName name="solver_lhs10" localSheetId="3" hidden="1">storage_bev_v2g_sell!$Q$40:$Q$44</definedName>
    <definedName name="solver_lhs11" localSheetId="0" hidden="1">storage!$M$35:$M$39</definedName>
    <definedName name="solver_lhs11" localSheetId="3" hidden="1">storage_bev_v2g_sell!$R$40:$R$44</definedName>
    <definedName name="solver_lhs2" localSheetId="0" hidden="1">storage!$Z$10:$AD$11</definedName>
    <definedName name="solver_lhs2" localSheetId="1" hidden="1">storage_bev!$AG$13:$AK$16</definedName>
    <definedName name="solver_lhs2" localSheetId="2" hidden="1">storage_bev_v2g!$AG$13:$AK$16</definedName>
    <definedName name="solver_lhs2" localSheetId="3" hidden="1">storage_bev_v2g_sell!$AH$13:$AL$16</definedName>
    <definedName name="solver_lhs3" localSheetId="0" hidden="1">storage!$K$35:$L$39</definedName>
    <definedName name="solver_lhs3" localSheetId="1" hidden="1">storage_bev!$M$40:$O$44</definedName>
    <definedName name="solver_lhs3" localSheetId="2" hidden="1">storage_bev_v2g!$M$40:$O$44</definedName>
    <definedName name="solver_lhs3" localSheetId="3" hidden="1">storage_bev_v2g_sell!$M$40:$O$44</definedName>
    <definedName name="solver_lhs4" localSheetId="0" hidden="1">storage!$K$35:$L$39</definedName>
    <definedName name="solver_lhs4" localSheetId="1" hidden="1">storage_bev!$M$40:$O$44</definedName>
    <definedName name="solver_lhs4" localSheetId="2" hidden="1">storage_bev_v2g!$M$40:$O$44</definedName>
    <definedName name="solver_lhs4" localSheetId="3" hidden="1">storage_bev_v2g_sell!$M$40:$O$44</definedName>
    <definedName name="solver_lhs5" localSheetId="0" hidden="1">storage!$M$42:$M$46</definedName>
    <definedName name="solver_lhs5" localSheetId="1" hidden="1">storage_bev!$Q$47:$Q$51</definedName>
    <definedName name="solver_lhs5" localSheetId="2" hidden="1">storage_bev_v2g!$Q$47:$Q$51</definedName>
    <definedName name="solver_lhs5" localSheetId="3" hidden="1">storage_bev_v2g_sell!$Q$47:$Q$51</definedName>
    <definedName name="solver_lhs6" localSheetId="0" hidden="1">storage!$H$35:$I$39</definedName>
    <definedName name="solver_lhs6" localSheetId="1" hidden="1">storage_bev!$Q$40:$Q$44</definedName>
    <definedName name="solver_lhs6" localSheetId="2" hidden="1">storage_bev_v2g!$Q$40:$Q$44</definedName>
    <definedName name="solver_lhs6" localSheetId="3" hidden="1">storage_bev_v2g_sell!$Q$40:$Q$44</definedName>
    <definedName name="solver_lhs7" localSheetId="0" hidden="1">storage!$O$29</definedName>
    <definedName name="solver_lhs7" localSheetId="1" hidden="1">storage_bev!$Q$40:$Q$44</definedName>
    <definedName name="solver_lhs7" localSheetId="2" hidden="1">storage_bev_v2g!$Q$40:$Q$44</definedName>
    <definedName name="solver_lhs7" localSheetId="3" hidden="1">storage_bev_v2g_sell!$R$40:$R$44</definedName>
    <definedName name="solver_lhs8" localSheetId="0" hidden="1">storage!$M$42:$M$46</definedName>
    <definedName name="solver_lhs8" localSheetId="1" hidden="1">storage_bev!$H$40:$K$44</definedName>
    <definedName name="solver_lhs8" localSheetId="2" hidden="1">storage_bev_v2g!$H$40:$K$44</definedName>
    <definedName name="solver_lhs8" localSheetId="3" hidden="1">storage_bev_v2g_sell!$H$40:$K$44</definedName>
    <definedName name="solver_lhs9" localSheetId="0" hidden="1">storage!$M$42:$M$46</definedName>
    <definedName name="solver_lhs9" localSheetId="1" hidden="1">storage_bev!$Q$47:$Q$51</definedName>
    <definedName name="solver_lhs9" localSheetId="2" hidden="1">storage_bev_v2g!$Q$47:$Q$51</definedName>
    <definedName name="solver_lhs9" localSheetId="3" hidden="1">storage_bev_v2g_sell!$Q$47:$Q$51</definedName>
    <definedName name="solver_neg" localSheetId="0" hidden="1">0</definedName>
    <definedName name="solver_neg" localSheetId="1" hidden="1">0</definedName>
    <definedName name="solver_neg" localSheetId="2" hidden="1">0</definedName>
    <definedName name="solver_neg" localSheetId="3" hidden="1">0</definedName>
    <definedName name="solver_num" localSheetId="0" hidden="1">11</definedName>
    <definedName name="solver_num" localSheetId="1" hidden="1">10</definedName>
    <definedName name="solver_num" localSheetId="2" hidden="1">9</definedName>
    <definedName name="solver_num" localSheetId="3" hidden="1">11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0" hidden="1">storage!$O$12</definedName>
    <definedName name="solver_opt" localSheetId="1" hidden="1">storage_bev!$S$13</definedName>
    <definedName name="solver_opt" localSheetId="2" hidden="1">storage_bev_v2g!$S$13</definedName>
    <definedName name="solver_opt" localSheetId="3" hidden="1">storage_bev_v2g_sell!$T$13</definedName>
    <definedName name="solver_pre" localSheetId="3" hidden="1">0.000001</definedName>
    <definedName name="solver_rel1" localSheetId="0" hidden="1">2</definedName>
    <definedName name="solver_rel1" localSheetId="1" hidden="1">2</definedName>
    <definedName name="solver_rel1" localSheetId="2" hidden="1">2</definedName>
    <definedName name="solver_rel1" localSheetId="3" hidden="1">2</definedName>
    <definedName name="solver_rel10" localSheetId="0" hidden="1">3</definedName>
    <definedName name="solver_rel10" localSheetId="1" hidden="1">1</definedName>
    <definedName name="solver_rel10" localSheetId="2" hidden="1">1</definedName>
    <definedName name="solver_rel10" localSheetId="3" hidden="1">1</definedName>
    <definedName name="solver_rel11" localSheetId="0" hidden="1">1</definedName>
    <definedName name="solver_rel11" localSheetId="3" hidden="1">3</definedName>
    <definedName name="solver_rel2" localSheetId="0" hidden="1">2</definedName>
    <definedName name="solver_rel2" localSheetId="1" hidden="1">2</definedName>
    <definedName name="solver_rel2" localSheetId="2" hidden="1">2</definedName>
    <definedName name="solver_rel2" localSheetId="3" hidden="1">2</definedName>
    <definedName name="solver_rel3" localSheetId="0" hidden="1">3</definedName>
    <definedName name="solver_rel3" localSheetId="1" hidden="1">3</definedName>
    <definedName name="solver_rel3" localSheetId="2" hidden="1">3</definedName>
    <definedName name="solver_rel3" localSheetId="3" hidden="1">3</definedName>
    <definedName name="solver_rel4" localSheetId="0" hidden="1">1</definedName>
    <definedName name="solver_rel4" localSheetId="1" hidden="1">1</definedName>
    <definedName name="solver_rel4" localSheetId="2" hidden="1">1</definedName>
    <definedName name="solver_rel4" localSheetId="3" hidden="1">1</definedName>
    <definedName name="solver_rel5" localSheetId="0" hidden="1">1</definedName>
    <definedName name="solver_rel5" localSheetId="1" hidden="1">1</definedName>
    <definedName name="solver_rel5" localSheetId="2" hidden="1">1</definedName>
    <definedName name="solver_rel5" localSheetId="3" hidden="1">1</definedName>
    <definedName name="solver_rel6" localSheetId="0" hidden="1">3</definedName>
    <definedName name="solver_rel6" localSheetId="1" hidden="1">3</definedName>
    <definedName name="solver_rel6" localSheetId="2" hidden="1">3</definedName>
    <definedName name="solver_rel6" localSheetId="3" hidden="1">3</definedName>
    <definedName name="solver_rel7" localSheetId="0" hidden="1">2</definedName>
    <definedName name="solver_rel7" localSheetId="1" hidden="1">1</definedName>
    <definedName name="solver_rel7" localSheetId="2" hidden="1">1</definedName>
    <definedName name="solver_rel7" localSheetId="3" hidden="1">1</definedName>
    <definedName name="solver_rel8" localSheetId="0" hidden="1">3</definedName>
    <definedName name="solver_rel8" localSheetId="1" hidden="1">3</definedName>
    <definedName name="solver_rel8" localSheetId="2" hidden="1">3</definedName>
    <definedName name="solver_rel8" localSheetId="3" hidden="1">3</definedName>
    <definedName name="solver_rel9" localSheetId="0" hidden="1">1</definedName>
    <definedName name="solver_rel9" localSheetId="1" hidden="1">3</definedName>
    <definedName name="solver_rel9" localSheetId="2" hidden="1">3</definedName>
    <definedName name="solver_rel9" localSheetId="3" hidden="1">3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1" localSheetId="3" hidden="1">0</definedName>
    <definedName name="solver_rhs10" localSheetId="0" hidden="1">storage!$M$31</definedName>
    <definedName name="solver_rhs10" localSheetId="1" hidden="1">0</definedName>
    <definedName name="solver_rhs10" localSheetId="2" hidden="1">0</definedName>
    <definedName name="solver_rhs10" localSheetId="3" hidden="1">0</definedName>
    <definedName name="solver_rhs11" localSheetId="0" hidden="1">storage!$M$32</definedName>
    <definedName name="solver_rhs11" localSheetId="3" hidden="1">0</definedName>
    <definedName name="solver_rhs2" localSheetId="0" hidden="1">0</definedName>
    <definedName name="solver_rhs2" localSheetId="1" hidden="1">0</definedName>
    <definedName name="solver_rhs2" localSheetId="2" hidden="1">0</definedName>
    <definedName name="solver_rhs2" localSheetId="3" hidden="1">0</definedName>
    <definedName name="solver_rhs3" localSheetId="0" hidden="1">storage!$K$49:$L$53</definedName>
    <definedName name="solver_rhs3" localSheetId="1" hidden="1">storage_bev!$M$54:$O$58</definedName>
    <definedName name="solver_rhs3" localSheetId="2" hidden="1">storage_bev_v2g!$M$54:$O$58</definedName>
    <definedName name="solver_rhs3" localSheetId="3" hidden="1">storage_bev_v2g_sell!$M$54:$O$58</definedName>
    <definedName name="solver_rhs4" localSheetId="0" hidden="1">storage!$K$42:$L$46</definedName>
    <definedName name="solver_rhs4" localSheetId="1" hidden="1">storage_bev!$M$47:$O$51</definedName>
    <definedName name="solver_rhs4" localSheetId="2" hidden="1">storage_bev_v2g!$M$47:$O$51</definedName>
    <definedName name="solver_rhs4" localSheetId="3" hidden="1">storage_bev_v2g_sell!$M$47:$O$51</definedName>
    <definedName name="solver_rhs5" localSheetId="0" hidden="1">storage!$M$30</definedName>
    <definedName name="solver_rhs5" localSheetId="1" hidden="1">storage_bev!$S$32</definedName>
    <definedName name="solver_rhs5" localSheetId="2" hidden="1">storage_bev_v2g!$S$32</definedName>
    <definedName name="solver_rhs5" localSheetId="3" hidden="1">storage_bev_v2g_sell!$T$32</definedName>
    <definedName name="solver_rhs6" localSheetId="0" hidden="1">0</definedName>
    <definedName name="solver_rhs6" localSheetId="1" hidden="1">storage_bev!$Q$36</definedName>
    <definedName name="solver_rhs6" localSheetId="2" hidden="1">storage_bev_v2g!$Q$36</definedName>
    <definedName name="solver_rhs6" localSheetId="3" hidden="1">storage_bev_v2g_sell!$Q$36</definedName>
    <definedName name="solver_rhs7" localSheetId="0" hidden="1">storage!$M$46</definedName>
    <definedName name="solver_rhs7" localSheetId="1" hidden="1">storage_bev!$Q$37</definedName>
    <definedName name="solver_rhs7" localSheetId="2" hidden="1">storage_bev_v2g!$Q$37</definedName>
    <definedName name="solver_rhs7" localSheetId="3" hidden="1">storage_bev_v2g_sell!$Q$37</definedName>
    <definedName name="solver_rhs8" localSheetId="0" hidden="1">storage!$O$26</definedName>
    <definedName name="solver_rhs8" localSheetId="1" hidden="1">0</definedName>
    <definedName name="solver_rhs8" localSheetId="2" hidden="1">0</definedName>
    <definedName name="solver_rhs8" localSheetId="3" hidden="1">0</definedName>
    <definedName name="solver_rhs9" localSheetId="0" hidden="1">storage!$O$27</definedName>
    <definedName name="solver_rhs9" localSheetId="1" hidden="1">storage_bev!$S$31</definedName>
    <definedName name="solver_rhs9" localSheetId="2" hidden="1">storage_bev_v2g!$S$31</definedName>
    <definedName name="solver_rhs9" localSheetId="3" hidden="1">storage_bev_v2g_sell!$T$31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ho" localSheetId="0" hidden="1">0</definedName>
    <definedName name="solver_sho" localSheetId="1" hidden="1">0</definedName>
    <definedName name="solver_sho" localSheetId="2" hidden="1">0</definedName>
    <definedName name="solver_sho" localSheetId="3" hidden="1">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0.05</definedName>
    <definedName name="solver_tol" localSheetId="1" hidden="1">0.05</definedName>
    <definedName name="solver_tol" localSheetId="2" hidden="1">0.05</definedName>
    <definedName name="solver_tol" localSheetId="3" hidden="1">0.05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3" i="12" l="1" a="1"/>
  <c r="S13" i="12" s="1"/>
  <c r="T13" i="14" a="1"/>
  <c r="T13" i="14" s="1"/>
  <c r="AB13" i="14" a="1"/>
  <c r="AB13" i="14" s="1"/>
  <c r="Q47" i="14" a="1"/>
  <c r="Q47" i="14" s="1"/>
  <c r="M54" i="14" a="1"/>
  <c r="M54" i="14" s="1"/>
  <c r="M47" i="14" a="1"/>
  <c r="M47" i="14" s="1"/>
  <c r="T33" i="14"/>
  <c r="T32" i="14"/>
  <c r="T31" i="14"/>
  <c r="AB17" i="14" a="1"/>
  <c r="AB17" i="14" s="1"/>
  <c r="AH13" i="14" a="1"/>
  <c r="AH13" i="14" s="1"/>
  <c r="AB9" i="14" a="1"/>
  <c r="AB9" i="14" s="1"/>
  <c r="S13" i="13" a="1"/>
  <c r="S13" i="13" s="1"/>
  <c r="M54" i="13" a="1"/>
  <c r="M54" i="13" s="1"/>
  <c r="Q47" i="13" a="1"/>
  <c r="Q47" i="13" s="1"/>
  <c r="M47" i="13" a="1"/>
  <c r="M47" i="13" s="1"/>
  <c r="S33" i="13"/>
  <c r="S32" i="13"/>
  <c r="S31" i="13"/>
  <c r="AA17" i="13" a="1"/>
  <c r="AA17" i="13" s="1"/>
  <c r="AG13" i="13" a="1"/>
  <c r="AG13" i="13" s="1"/>
  <c r="AA13" i="13" a="1"/>
  <c r="AA13" i="13" s="1"/>
  <c r="AA9" i="13" a="1"/>
  <c r="AA9" i="13" s="1"/>
  <c r="AA17" i="12" a="1"/>
  <c r="AA17" i="12" s="1"/>
  <c r="AG13" i="12" a="1"/>
  <c r="AG13" i="12" s="1"/>
  <c r="M47" i="12" a="1"/>
  <c r="M47" i="12" s="1"/>
  <c r="Z10" i="11" a="1"/>
  <c r="Z10" i="11" s="1"/>
  <c r="AA13" i="12" a="1"/>
  <c r="AA13" i="12" s="1"/>
  <c r="Q10" i="11" a="1"/>
  <c r="Q10" i="11" s="1"/>
  <c r="AA9" i="12" a="1"/>
  <c r="AA9" i="12" s="1"/>
  <c r="M54" i="12" a="1"/>
  <c r="M54" i="12" s="1"/>
  <c r="S33" i="12"/>
  <c r="Q47" i="12" s="1" a="1"/>
  <c r="Q47" i="12" s="1"/>
  <c r="S32" i="12"/>
  <c r="S31" i="12"/>
  <c r="AH9" i="14" l="1" a="1"/>
  <c r="AH9" i="14" s="1"/>
  <c r="Q51" i="14"/>
  <c r="Q50" i="14"/>
  <c r="Q49" i="14"/>
  <c r="Q48" i="14"/>
  <c r="AG9" i="13" a="1"/>
  <c r="AG9" i="13" s="1"/>
  <c r="AG9" i="12" a="1"/>
  <c r="AG9" i="12" s="1"/>
  <c r="O27" i="11" l="1"/>
  <c r="O26" i="11"/>
  <c r="O28" i="11"/>
  <c r="M42" i="11" s="1" a="1"/>
  <c r="M42" i="11" s="1"/>
  <c r="O29" i="11"/>
  <c r="O12" i="11" a="1"/>
  <c r="O12" i="11" s="1"/>
  <c r="Q12" i="11" a="1"/>
  <c r="Q12" i="11" s="1"/>
  <c r="Q8" i="11" a="1"/>
  <c r="Q8" i="11" s="1"/>
  <c r="K49" i="11" a="1"/>
  <c r="K49" i="11" s="1"/>
  <c r="K42" i="11" a="1"/>
  <c r="K42" i="11" s="1"/>
  <c r="Z8" i="11" l="1" a="1"/>
  <c r="Z8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<sst xmlns="http://schemas.openxmlformats.org/spreadsheetml/2006/main" count="465" uniqueCount="74">
  <si>
    <t>flows</t>
  </si>
  <si>
    <t>techs</t>
  </si>
  <si>
    <t>name</t>
  </si>
  <si>
    <t>f.1</t>
  </si>
  <si>
    <t>f.2</t>
  </si>
  <si>
    <t>u</t>
  </si>
  <si>
    <t>d</t>
  </si>
  <si>
    <t>t.1</t>
  </si>
  <si>
    <t>Final demand</t>
  </si>
  <si>
    <t>t.2</t>
  </si>
  <si>
    <t>t.3</t>
  </si>
  <si>
    <t>f.1a</t>
  </si>
  <si>
    <t>f.1b</t>
  </si>
  <si>
    <t>Obj</t>
  </si>
  <si>
    <t>Y</t>
  </si>
  <si>
    <t>c_om</t>
  </si>
  <si>
    <t>year</t>
  </si>
  <si>
    <t>PV</t>
  </si>
  <si>
    <t>Coal</t>
  </si>
  <si>
    <t>EE</t>
  </si>
  <si>
    <t>EE PV</t>
  </si>
  <si>
    <t>d.1</t>
  </si>
  <si>
    <t>h.1</t>
  </si>
  <si>
    <t>h.2</t>
  </si>
  <si>
    <t>h.3</t>
  </si>
  <si>
    <t>Q_h</t>
  </si>
  <si>
    <t>X_h</t>
  </si>
  <si>
    <t>dispatch</t>
  </si>
  <si>
    <t>hour</t>
  </si>
  <si>
    <t>I_ff</t>
  </si>
  <si>
    <t>slices</t>
  </si>
  <si>
    <t>State of charge</t>
  </si>
  <si>
    <t>Costs</t>
  </si>
  <si>
    <t>SOC</t>
  </si>
  <si>
    <t>Thh</t>
  </si>
  <si>
    <t>EE by Coal</t>
  </si>
  <si>
    <t>EE by PV</t>
  </si>
  <si>
    <t>h.4</t>
  </si>
  <si>
    <t>h.5</t>
  </si>
  <si>
    <t>LF max</t>
  </si>
  <si>
    <t>LF min</t>
  </si>
  <si>
    <t>soc min</t>
  </si>
  <si>
    <t>soc max</t>
  </si>
  <si>
    <t>soc start</t>
  </si>
  <si>
    <t>dp</t>
  </si>
  <si>
    <t>X max</t>
  </si>
  <si>
    <t>C_start</t>
  </si>
  <si>
    <t>X min</t>
  </si>
  <si>
    <t>Q_agg</t>
  </si>
  <si>
    <t>U=u*X_h'</t>
  </si>
  <si>
    <t>Y_h</t>
  </si>
  <si>
    <t>Qagg-U-Y_h==0</t>
  </si>
  <si>
    <t>soc end</t>
  </si>
  <si>
    <t>SOC start</t>
  </si>
  <si>
    <t>SOC end</t>
  </si>
  <si>
    <t>SOC max</t>
  </si>
  <si>
    <t>SOC min</t>
  </si>
  <si>
    <t>Storage</t>
  </si>
  <si>
    <t>X_h'-d*Q_h' == 0</t>
  </si>
  <si>
    <t>Transport</t>
  </si>
  <si>
    <t>BEV</t>
  </si>
  <si>
    <t>EE coal</t>
  </si>
  <si>
    <t>t.3 s</t>
  </si>
  <si>
    <t>BEV battery</t>
  </si>
  <si>
    <t>f.1s</t>
  </si>
  <si>
    <t>EE BEV</t>
  </si>
  <si>
    <t>max charge rate</t>
  </si>
  <si>
    <t>max discharge rate</t>
  </si>
  <si>
    <t>X_max</t>
  </si>
  <si>
    <t>X_min</t>
  </si>
  <si>
    <t>t.3 eng</t>
  </si>
  <si>
    <t>BEV engine</t>
  </si>
  <si>
    <t>t.3 sch</t>
  </si>
  <si>
    <t>t.3 sdch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</si>
</sst>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right"/>
    </xf>
    <xf numFmtId="0" fontId="3" fillId="0" borderId="0" xfId="0" applyFont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4" fillId="5" borderId="0" xfId="0" applyNumberFormat="1" applyFont="1" applyFill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1" fillId="5" borderId="0" xfId="0" applyNumberFormat="1" applyFont="1" applyFill="1"/>
    <xf numFmtId="0" fontId="2" fillId="0" borderId="0" xfId="0" applyFont="1" applyAlignment="1">
      <alignment horizontal="left"/>
    </xf>
    <xf numFmtId="165" fontId="4" fillId="5" borderId="0" xfId="0" applyNumberFormat="1" applyFont="1" applyFill="1"/>
    <xf numFmtId="165" fontId="4" fillId="5" borderId="8" xfId="0" applyNumberFormat="1" applyFont="1" applyFill="1" applyBorder="1"/>
    <xf numFmtId="0" fontId="0" fillId="0" borderId="0" xfId="0" applyAlignment="1">
      <alignment horizontal="right"/>
    </xf>
    <xf numFmtId="165" fontId="0" fillId="5" borderId="0" xfId="0" applyNumberFormat="1" applyFill="1"/>
    <xf numFmtId="0" fontId="0" fillId="4" borderId="0" xfId="0" applyFill="1" applyAlignment="1">
      <alignment horizontal="right"/>
    </xf>
    <xf numFmtId="0" fontId="4" fillId="2" borderId="0" xfId="0" applyFont="1" applyFill="1"/>
    <xf numFmtId="0" fontId="0" fillId="0" borderId="0" xfId="0" applyFont="1"/>
    <xf numFmtId="1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5F7A-12EA-4F3D-841B-2D3ACD841AA6}">
  <dimension ref="A1:AD53"/>
  <sheetViews>
    <sheetView zoomScale="115" zoomScaleNormal="115" workbookViewId="0">
      <pane xSplit="7" ySplit="6" topLeftCell="H31" activePane="bottomRight" state="frozen"/>
      <selection pane="topRight" activeCell="H1" sqref="H1"/>
      <selection pane="bottomLeft" activeCell="A7" sqref="A7"/>
      <selection pane="bottomRight" activeCell="K35" sqref="K35:M38"/>
    </sheetView>
  </sheetViews>
  <sheetFormatPr defaultRowHeight="14.6" x14ac:dyDescent="0.4"/>
  <cols>
    <col min="1" max="1" width="5.3828125" bestFit="1" customWidth="1"/>
    <col min="2" max="2" width="6" bestFit="1" customWidth="1"/>
    <col min="3" max="3" width="6.3046875" bestFit="1" customWidth="1"/>
    <col min="4" max="4" width="6.15234375" bestFit="1" customWidth="1"/>
    <col min="5" max="5" width="9" bestFit="1" customWidth="1"/>
    <col min="6" max="6" width="7.69140625" bestFit="1" customWidth="1"/>
    <col min="7" max="7" width="3.3828125" customWidth="1"/>
    <col min="8" max="8" width="9.84375" bestFit="1" customWidth="1"/>
    <col min="9" max="9" width="8.3828125" bestFit="1" customWidth="1"/>
    <col min="10" max="10" width="2.84375" customWidth="1"/>
    <col min="14" max="14" width="9.15234375" style="31"/>
    <col min="17" max="21" width="4.69140625" customWidth="1"/>
    <col min="22" max="22" width="3" customWidth="1"/>
    <col min="23" max="23" width="4.3046875" bestFit="1" customWidth="1"/>
    <col min="24" max="24" width="4.3828125" bestFit="1" customWidth="1"/>
    <col min="26" max="30" width="5.15234375" customWidth="1"/>
  </cols>
  <sheetData>
    <row r="1" spans="1:30" x14ac:dyDescent="0.4">
      <c r="A1" s="13" t="s">
        <v>16</v>
      </c>
      <c r="B1" s="13"/>
      <c r="C1" s="13"/>
      <c r="D1" s="13"/>
      <c r="E1" s="13"/>
      <c r="F1" s="13"/>
    </row>
    <row r="2" spans="1:30" x14ac:dyDescent="0.4">
      <c r="A2" s="13"/>
      <c r="B2" s="13" t="s">
        <v>30</v>
      </c>
      <c r="C2" s="13"/>
      <c r="D2" s="13"/>
      <c r="E2" s="13"/>
      <c r="F2" s="13"/>
      <c r="Q2" t="s">
        <v>22</v>
      </c>
      <c r="R2" t="s">
        <v>23</v>
      </c>
      <c r="S2" t="s">
        <v>24</v>
      </c>
      <c r="T2" t="s">
        <v>37</v>
      </c>
      <c r="U2" t="s">
        <v>38</v>
      </c>
      <c r="Z2" t="s">
        <v>22</v>
      </c>
      <c r="AA2" t="s">
        <v>23</v>
      </c>
      <c r="AB2" t="s">
        <v>24</v>
      </c>
      <c r="AC2" t="s">
        <v>37</v>
      </c>
      <c r="AD2" t="s">
        <v>38</v>
      </c>
    </row>
    <row r="3" spans="1:30" x14ac:dyDescent="0.4">
      <c r="A3" s="13"/>
      <c r="B3" s="13"/>
      <c r="C3" s="13" t="s">
        <v>0</v>
      </c>
      <c r="D3" s="13"/>
      <c r="E3" s="13"/>
      <c r="F3" s="13"/>
      <c r="H3" t="s">
        <v>11</v>
      </c>
      <c r="I3" t="s">
        <v>12</v>
      </c>
      <c r="K3" t="s">
        <v>7</v>
      </c>
      <c r="L3" t="s">
        <v>9</v>
      </c>
      <c r="M3" t="s">
        <v>10</v>
      </c>
      <c r="W3" t="s">
        <v>11</v>
      </c>
      <c r="X3" t="s">
        <v>12</v>
      </c>
    </row>
    <row r="4" spans="1:30" x14ac:dyDescent="0.4">
      <c r="A4" s="13"/>
      <c r="B4" s="13"/>
      <c r="C4" s="13"/>
      <c r="D4" s="13" t="s">
        <v>1</v>
      </c>
      <c r="E4" s="13"/>
      <c r="F4" s="13"/>
      <c r="M4" t="s">
        <v>57</v>
      </c>
      <c r="O4" t="s">
        <v>21</v>
      </c>
    </row>
    <row r="5" spans="1:30" x14ac:dyDescent="0.4">
      <c r="A5" s="13"/>
      <c r="B5" s="13"/>
      <c r="C5" s="13"/>
      <c r="D5" s="13"/>
      <c r="E5" s="13" t="s">
        <v>27</v>
      </c>
      <c r="F5" s="13"/>
    </row>
    <row r="6" spans="1:30" x14ac:dyDescent="0.4">
      <c r="A6" s="13"/>
      <c r="B6" s="13"/>
      <c r="C6" s="13"/>
      <c r="D6" s="13"/>
      <c r="E6" s="13"/>
      <c r="F6" s="13" t="s">
        <v>2</v>
      </c>
      <c r="H6" t="s">
        <v>35</v>
      </c>
      <c r="I6" t="s">
        <v>36</v>
      </c>
      <c r="O6" t="s">
        <v>8</v>
      </c>
    </row>
    <row r="7" spans="1:30" x14ac:dyDescent="0.4">
      <c r="A7" s="13"/>
      <c r="B7" s="13"/>
      <c r="C7" s="13"/>
      <c r="D7" s="13"/>
      <c r="E7" s="13"/>
      <c r="F7" s="13"/>
      <c r="H7" s="10" t="s">
        <v>29</v>
      </c>
      <c r="K7" s="10" t="s">
        <v>5</v>
      </c>
      <c r="O7" s="10" t="s">
        <v>14</v>
      </c>
      <c r="Q7" s="10" t="s">
        <v>48</v>
      </c>
      <c r="Z7" s="10" t="s">
        <v>51</v>
      </c>
    </row>
    <row r="8" spans="1:30" x14ac:dyDescent="0.4">
      <c r="C8" t="s">
        <v>3</v>
      </c>
      <c r="E8" t="s">
        <v>28</v>
      </c>
      <c r="F8" t="s">
        <v>19</v>
      </c>
      <c r="H8" s="14">
        <v>1</v>
      </c>
      <c r="I8" s="14">
        <v>1</v>
      </c>
      <c r="K8" s="1">
        <v>0</v>
      </c>
      <c r="L8" s="1">
        <v>0</v>
      </c>
      <c r="M8" s="1">
        <v>-1</v>
      </c>
      <c r="O8" s="1">
        <v>10</v>
      </c>
      <c r="Q8" s="15" cm="1">
        <f t="array" ref="Q8:U8">MMULT(H8:I8,TRANSPOSE(H35:I39))</f>
        <v>3</v>
      </c>
      <c r="R8" s="15">
        <v>5</v>
      </c>
      <c r="S8" s="15">
        <v>3</v>
      </c>
      <c r="T8" s="15">
        <v>1</v>
      </c>
      <c r="U8" s="15">
        <v>0</v>
      </c>
      <c r="Z8" s="17" cm="1">
        <f t="array" ref="Z8:AD8">_xlfn.ANCHORARRAY(Q8)-_xlfn.ANCHORARRAY(Q10)-_xlfn.ANCHORARRAY(Q12)</f>
        <v>0</v>
      </c>
      <c r="AA8" s="18">
        <v>0</v>
      </c>
      <c r="AB8" s="18">
        <v>0</v>
      </c>
      <c r="AC8" s="18">
        <v>0</v>
      </c>
      <c r="AD8" s="19">
        <v>0</v>
      </c>
    </row>
    <row r="9" spans="1:30" x14ac:dyDescent="0.4">
      <c r="H9" s="10" t="s">
        <v>6</v>
      </c>
      <c r="Q9" s="10" t="s">
        <v>49</v>
      </c>
      <c r="Z9" s="10" t="s">
        <v>58</v>
      </c>
    </row>
    <row r="10" spans="1:30" x14ac:dyDescent="0.4">
      <c r="C10" t="s">
        <v>7</v>
      </c>
      <c r="E10" t="s">
        <v>28</v>
      </c>
      <c r="F10" t="s">
        <v>18</v>
      </c>
      <c r="H10" s="1">
        <v>1</v>
      </c>
      <c r="I10" s="1">
        <v>0</v>
      </c>
      <c r="Q10" s="15" cm="1">
        <f t="array" ref="Q10:U10">MMULT(K8:M8,TRANSPOSE(K35:M39))</f>
        <v>2</v>
      </c>
      <c r="R10" s="15">
        <v>3</v>
      </c>
      <c r="S10" s="15">
        <v>0</v>
      </c>
      <c r="T10" s="15">
        <v>-1</v>
      </c>
      <c r="U10" s="15">
        <v>-2</v>
      </c>
      <c r="Z10" s="21" cm="1">
        <f t="array" ref="Z10:AD11">TRANSPOSE(K35:L39)-MMULT(H10:I11,TRANSPOSE(H35:I39))</f>
        <v>0</v>
      </c>
      <c r="AA10" s="22">
        <v>0</v>
      </c>
      <c r="AB10" s="22">
        <v>0</v>
      </c>
      <c r="AC10" s="22">
        <v>0</v>
      </c>
      <c r="AD10" s="23">
        <v>0</v>
      </c>
    </row>
    <row r="11" spans="1:30" x14ac:dyDescent="0.4">
      <c r="C11" t="s">
        <v>9</v>
      </c>
      <c r="E11" t="s">
        <v>28</v>
      </c>
      <c r="F11" t="s">
        <v>17</v>
      </c>
      <c r="H11" s="1">
        <v>0</v>
      </c>
      <c r="I11" s="1">
        <v>1</v>
      </c>
      <c r="Q11" s="10" t="s">
        <v>50</v>
      </c>
      <c r="Z11" s="24">
        <v>0</v>
      </c>
      <c r="AA11" s="25">
        <v>0</v>
      </c>
      <c r="AB11" s="25">
        <v>0</v>
      </c>
      <c r="AC11" s="25">
        <v>0</v>
      </c>
      <c r="AD11" s="26">
        <v>0</v>
      </c>
    </row>
    <row r="12" spans="1:30" x14ac:dyDescent="0.4">
      <c r="N12" s="12" t="s">
        <v>13</v>
      </c>
      <c r="O12" s="11" cm="1">
        <f t="array" ref="O12">SUM(MMULT(K35:M39,K25:M25*_xlfn.MUNIT(3)))</f>
        <v>12</v>
      </c>
      <c r="Q12" s="14" cm="1">
        <f t="array" ref="Q12:U12">O8*TRANSPOSE(O19:O23)</f>
        <v>1</v>
      </c>
      <c r="R12" s="14">
        <v>2</v>
      </c>
      <c r="S12" s="14">
        <v>3</v>
      </c>
      <c r="T12" s="14">
        <v>2</v>
      </c>
      <c r="U12" s="14">
        <v>2</v>
      </c>
    </row>
    <row r="13" spans="1:30" x14ac:dyDescent="0.4">
      <c r="B13" t="s">
        <v>22</v>
      </c>
      <c r="F13" t="s">
        <v>39</v>
      </c>
      <c r="K13" s="1">
        <v>1</v>
      </c>
      <c r="L13" s="1">
        <v>1</v>
      </c>
    </row>
    <row r="14" spans="1:30" x14ac:dyDescent="0.4">
      <c r="B14" t="s">
        <v>23</v>
      </c>
      <c r="K14" s="1">
        <v>1</v>
      </c>
      <c r="L14" s="1">
        <v>1</v>
      </c>
    </row>
    <row r="15" spans="1:30" x14ac:dyDescent="0.4">
      <c r="B15" t="s">
        <v>24</v>
      </c>
      <c r="K15" s="1">
        <v>1</v>
      </c>
      <c r="L15" s="1">
        <v>1</v>
      </c>
    </row>
    <row r="16" spans="1:30" x14ac:dyDescent="0.4">
      <c r="B16" t="s">
        <v>37</v>
      </c>
      <c r="K16" s="1">
        <v>1</v>
      </c>
      <c r="L16" s="1">
        <v>1</v>
      </c>
    </row>
    <row r="17" spans="2:21" x14ac:dyDescent="0.4">
      <c r="B17" t="s">
        <v>38</v>
      </c>
      <c r="K17" s="1">
        <v>1</v>
      </c>
      <c r="L17" s="1">
        <v>1</v>
      </c>
    </row>
    <row r="18" spans="2:21" x14ac:dyDescent="0.4">
      <c r="O18" s="10" t="s">
        <v>44</v>
      </c>
      <c r="Q18" s="10" t="s">
        <v>34</v>
      </c>
    </row>
    <row r="19" spans="2:21" x14ac:dyDescent="0.4">
      <c r="B19" t="s">
        <v>22</v>
      </c>
      <c r="F19" t="s">
        <v>40</v>
      </c>
      <c r="K19" s="1">
        <v>0</v>
      </c>
      <c r="L19" s="1">
        <v>0</v>
      </c>
      <c r="O19" s="1">
        <v>0.1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</row>
    <row r="20" spans="2:21" x14ac:dyDescent="0.4">
      <c r="B20" t="s">
        <v>23</v>
      </c>
      <c r="K20" s="1">
        <v>0</v>
      </c>
      <c r="L20" s="1">
        <v>0</v>
      </c>
      <c r="O20" s="1">
        <v>0.2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</row>
    <row r="21" spans="2:21" x14ac:dyDescent="0.4">
      <c r="B21" t="s">
        <v>24</v>
      </c>
      <c r="K21" s="1">
        <v>0</v>
      </c>
      <c r="L21" s="1">
        <v>0</v>
      </c>
      <c r="O21" s="1">
        <v>0.3</v>
      </c>
      <c r="Q21" s="1">
        <v>1</v>
      </c>
      <c r="R21" s="1">
        <v>1</v>
      </c>
      <c r="S21" s="1">
        <v>1</v>
      </c>
      <c r="T21" s="1">
        <v>0</v>
      </c>
      <c r="U21" s="1">
        <v>0</v>
      </c>
    </row>
    <row r="22" spans="2:21" x14ac:dyDescent="0.4">
      <c r="B22" t="s">
        <v>37</v>
      </c>
      <c r="K22" s="1">
        <v>0</v>
      </c>
      <c r="L22" s="1">
        <v>0</v>
      </c>
      <c r="O22" s="1">
        <v>0.2</v>
      </c>
      <c r="Q22" s="1">
        <v>1</v>
      </c>
      <c r="R22" s="1">
        <v>1</v>
      </c>
      <c r="S22" s="1">
        <v>1</v>
      </c>
      <c r="T22" s="1">
        <v>1</v>
      </c>
      <c r="U22" s="1">
        <v>0</v>
      </c>
    </row>
    <row r="23" spans="2:21" x14ac:dyDescent="0.4">
      <c r="B23" t="s">
        <v>38</v>
      </c>
      <c r="K23" s="1">
        <v>0</v>
      </c>
      <c r="L23" s="1">
        <v>0</v>
      </c>
      <c r="O23" s="1">
        <v>0.2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</row>
    <row r="25" spans="2:21" x14ac:dyDescent="0.4">
      <c r="F25" t="s">
        <v>32</v>
      </c>
      <c r="J25" s="12" t="s">
        <v>15</v>
      </c>
      <c r="K25" s="1">
        <v>3</v>
      </c>
      <c r="L25" s="1">
        <v>1</v>
      </c>
      <c r="M25" s="1">
        <v>0</v>
      </c>
    </row>
    <row r="26" spans="2:21" x14ac:dyDescent="0.4">
      <c r="F26" t="s">
        <v>31</v>
      </c>
      <c r="J26" s="12" t="s">
        <v>41</v>
      </c>
      <c r="M26" s="1">
        <v>0.1</v>
      </c>
      <c r="O26" s="29">
        <f>M26*M30</f>
        <v>1</v>
      </c>
      <c r="P26" s="28" t="s">
        <v>56</v>
      </c>
    </row>
    <row r="27" spans="2:21" x14ac:dyDescent="0.4">
      <c r="J27" s="12" t="s">
        <v>42</v>
      </c>
      <c r="M27" s="1">
        <v>0.9</v>
      </c>
      <c r="O27" s="29">
        <f>M27*M30</f>
        <v>9</v>
      </c>
      <c r="P27" s="28" t="s">
        <v>55</v>
      </c>
    </row>
    <row r="28" spans="2:21" x14ac:dyDescent="0.4">
      <c r="J28" s="12" t="s">
        <v>43</v>
      </c>
      <c r="M28" s="1">
        <v>0.4</v>
      </c>
      <c r="O28" s="29">
        <f>M30*M28</f>
        <v>4</v>
      </c>
      <c r="P28" s="28" t="s">
        <v>53</v>
      </c>
    </row>
    <row r="29" spans="2:21" x14ac:dyDescent="0.4">
      <c r="J29" s="12" t="s">
        <v>52</v>
      </c>
      <c r="M29" s="1">
        <v>0.6</v>
      </c>
      <c r="O29" s="29">
        <f>M30*M29</f>
        <v>6</v>
      </c>
      <c r="P29" s="28" t="s">
        <v>54</v>
      </c>
    </row>
    <row r="30" spans="2:21" x14ac:dyDescent="0.4">
      <c r="J30" s="12" t="s">
        <v>46</v>
      </c>
      <c r="K30" s="1">
        <v>10</v>
      </c>
      <c r="L30" s="1">
        <v>10</v>
      </c>
      <c r="M30" s="1">
        <v>10</v>
      </c>
    </row>
    <row r="31" spans="2:21" x14ac:dyDescent="0.4">
      <c r="J31" s="12" t="s">
        <v>66</v>
      </c>
      <c r="M31" s="1">
        <v>-3</v>
      </c>
    </row>
    <row r="32" spans="2:21" x14ac:dyDescent="0.4">
      <c r="J32" s="12" t="s">
        <v>67</v>
      </c>
      <c r="M32" s="1">
        <v>3</v>
      </c>
    </row>
    <row r="34" spans="2:13" x14ac:dyDescent="0.4">
      <c r="H34" s="10" t="s">
        <v>25</v>
      </c>
      <c r="K34" s="10" t="s">
        <v>26</v>
      </c>
    </row>
    <row r="35" spans="2:13" x14ac:dyDescent="0.4">
      <c r="B35" t="s">
        <v>22</v>
      </c>
      <c r="H35" s="27">
        <v>0</v>
      </c>
      <c r="I35" s="27">
        <v>3</v>
      </c>
      <c r="K35" s="27">
        <v>0</v>
      </c>
      <c r="L35" s="27">
        <v>3</v>
      </c>
      <c r="M35" s="27">
        <v>-2</v>
      </c>
    </row>
    <row r="36" spans="2:13" x14ac:dyDescent="0.4">
      <c r="B36" t="s">
        <v>23</v>
      </c>
      <c r="H36" s="27">
        <v>0</v>
      </c>
      <c r="I36" s="27">
        <v>5</v>
      </c>
      <c r="K36" s="27">
        <v>0</v>
      </c>
      <c r="L36" s="27">
        <v>5</v>
      </c>
      <c r="M36" s="27">
        <v>-3</v>
      </c>
    </row>
    <row r="37" spans="2:13" x14ac:dyDescent="0.4">
      <c r="B37" t="s">
        <v>24</v>
      </c>
      <c r="H37" s="27">
        <v>0</v>
      </c>
      <c r="I37" s="27">
        <v>3</v>
      </c>
      <c r="K37" s="27">
        <v>0</v>
      </c>
      <c r="L37" s="27">
        <v>3</v>
      </c>
      <c r="M37" s="27">
        <v>0</v>
      </c>
    </row>
    <row r="38" spans="2:13" x14ac:dyDescent="0.4">
      <c r="B38" t="s">
        <v>37</v>
      </c>
      <c r="H38" s="27">
        <v>0</v>
      </c>
      <c r="I38" s="27">
        <v>1</v>
      </c>
      <c r="K38" s="27">
        <v>0</v>
      </c>
      <c r="L38" s="27">
        <v>1</v>
      </c>
      <c r="M38" s="27">
        <v>1</v>
      </c>
    </row>
    <row r="39" spans="2:13" x14ac:dyDescent="0.4">
      <c r="B39" t="s">
        <v>38</v>
      </c>
      <c r="H39" s="27">
        <v>0</v>
      </c>
      <c r="I39" s="27">
        <v>0</v>
      </c>
      <c r="K39" s="27">
        <v>0</v>
      </c>
      <c r="L39" s="27">
        <v>0</v>
      </c>
      <c r="M39" s="27">
        <v>2</v>
      </c>
    </row>
    <row r="40" spans="2:13" x14ac:dyDescent="0.4">
      <c r="H40" s="10"/>
    </row>
    <row r="41" spans="2:13" x14ac:dyDescent="0.4">
      <c r="K41" s="10" t="s">
        <v>45</v>
      </c>
      <c r="L41" s="9"/>
      <c r="M41" s="10" t="s">
        <v>33</v>
      </c>
    </row>
    <row r="42" spans="2:13" x14ac:dyDescent="0.4">
      <c r="B42" t="s">
        <v>22</v>
      </c>
      <c r="K42" s="29" cm="1">
        <f t="array" ref="K42:L46">K30:L30*K13:L17</f>
        <v>10</v>
      </c>
      <c r="L42" s="30">
        <v>10</v>
      </c>
      <c r="M42" s="29" cm="1">
        <f t="array" ref="M42:M46">O28-MMULT(Q19:U23,M35:M39)</f>
        <v>6</v>
      </c>
    </row>
    <row r="43" spans="2:13" x14ac:dyDescent="0.4">
      <c r="B43" t="s">
        <v>23</v>
      </c>
      <c r="K43" s="29">
        <v>10</v>
      </c>
      <c r="L43" s="30">
        <v>10</v>
      </c>
      <c r="M43" s="29">
        <v>9</v>
      </c>
    </row>
    <row r="44" spans="2:13" x14ac:dyDescent="0.4">
      <c r="B44" t="s">
        <v>24</v>
      </c>
      <c r="K44" s="29">
        <v>10</v>
      </c>
      <c r="L44" s="30">
        <v>10</v>
      </c>
      <c r="M44" s="29">
        <v>9</v>
      </c>
    </row>
    <row r="45" spans="2:13" x14ac:dyDescent="0.4">
      <c r="B45" t="s">
        <v>37</v>
      </c>
      <c r="K45" s="29">
        <v>10</v>
      </c>
      <c r="L45" s="30">
        <v>10</v>
      </c>
      <c r="M45" s="29">
        <v>8</v>
      </c>
    </row>
    <row r="46" spans="2:13" x14ac:dyDescent="0.4">
      <c r="B46" t="s">
        <v>38</v>
      </c>
      <c r="K46" s="29">
        <v>10</v>
      </c>
      <c r="L46" s="30">
        <v>10</v>
      </c>
      <c r="M46" s="29">
        <v>6</v>
      </c>
    </row>
    <row r="47" spans="2:13" x14ac:dyDescent="0.4">
      <c r="L47" s="9"/>
    </row>
    <row r="48" spans="2:13" x14ac:dyDescent="0.4">
      <c r="K48" s="10" t="s">
        <v>47</v>
      </c>
    </row>
    <row r="49" spans="2:12" x14ac:dyDescent="0.4">
      <c r="B49" t="s">
        <v>22</v>
      </c>
      <c r="K49" s="20" cm="1">
        <f t="array" ref="K49:L53">K30:L30*K19:L23</f>
        <v>0</v>
      </c>
      <c r="L49" s="20">
        <v>0</v>
      </c>
    </row>
    <row r="50" spans="2:12" x14ac:dyDescent="0.4">
      <c r="B50" t="s">
        <v>23</v>
      </c>
      <c r="K50" s="20">
        <v>0</v>
      </c>
      <c r="L50" s="20">
        <v>0</v>
      </c>
    </row>
    <row r="51" spans="2:12" x14ac:dyDescent="0.4">
      <c r="B51" t="s">
        <v>24</v>
      </c>
      <c r="K51" s="20">
        <v>0</v>
      </c>
      <c r="L51" s="20">
        <v>0</v>
      </c>
    </row>
    <row r="52" spans="2:12" x14ac:dyDescent="0.4">
      <c r="B52" t="s">
        <v>37</v>
      </c>
      <c r="K52" s="20">
        <v>0</v>
      </c>
      <c r="L52" s="20">
        <v>0</v>
      </c>
    </row>
    <row r="53" spans="2:12" x14ac:dyDescent="0.4">
      <c r="B53" t="s">
        <v>38</v>
      </c>
      <c r="K53" s="20">
        <v>0</v>
      </c>
      <c r="L53" s="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ABF1-D5A8-4799-AA08-57874A1B0E10}">
  <dimension ref="A1:AK58"/>
  <sheetViews>
    <sheetView tabSelected="1" workbookViewId="0">
      <pane xSplit="7" ySplit="7" topLeftCell="H34" activePane="bottomRight" state="frozen"/>
      <selection pane="topRight" activeCell="H1" sqref="H1"/>
      <selection pane="bottomLeft" activeCell="A8" sqref="A8"/>
      <selection pane="bottomRight" activeCell="U10" activeCellId="1" sqref="S10 U10:Y10"/>
    </sheetView>
  </sheetViews>
  <sheetFormatPr defaultRowHeight="14.6" x14ac:dyDescent="0.4"/>
  <cols>
    <col min="1" max="5" width="7.15234375" customWidth="1"/>
    <col min="6" max="6" width="11.3046875" bestFit="1" customWidth="1"/>
    <col min="7" max="7" width="5.3828125" customWidth="1"/>
    <col min="8" max="17" width="6.53515625" customWidth="1"/>
    <col min="18" max="18" width="6.3828125" customWidth="1"/>
    <col min="19" max="19" width="7.53515625" customWidth="1"/>
    <col min="21" max="37" width="6" customWidth="1"/>
    <col min="38" max="39" width="7" customWidth="1"/>
  </cols>
  <sheetData>
    <row r="1" spans="1:37" x14ac:dyDescent="0.4">
      <c r="A1" s="13" t="s">
        <v>16</v>
      </c>
      <c r="B1" s="13"/>
      <c r="C1" s="13"/>
      <c r="D1" s="13"/>
      <c r="E1" s="13"/>
      <c r="F1" s="13"/>
    </row>
    <row r="2" spans="1:37" x14ac:dyDescent="0.4">
      <c r="A2" s="13"/>
      <c r="B2" s="13" t="s">
        <v>30</v>
      </c>
      <c r="C2" s="13"/>
      <c r="D2" s="13"/>
      <c r="E2" s="13"/>
      <c r="F2" s="13"/>
      <c r="U2" t="s">
        <v>22</v>
      </c>
      <c r="V2" t="s">
        <v>23</v>
      </c>
      <c r="W2" t="s">
        <v>24</v>
      </c>
      <c r="X2" t="s">
        <v>37</v>
      </c>
      <c r="Y2" t="s">
        <v>38</v>
      </c>
      <c r="AA2" t="s">
        <v>22</v>
      </c>
      <c r="AB2" t="s">
        <v>23</v>
      </c>
      <c r="AC2" t="s">
        <v>24</v>
      </c>
      <c r="AD2" t="s">
        <v>37</v>
      </c>
      <c r="AE2" t="s">
        <v>38</v>
      </c>
      <c r="AG2" t="s">
        <v>22</v>
      </c>
      <c r="AH2" t="s">
        <v>23</v>
      </c>
      <c r="AI2" t="s">
        <v>24</v>
      </c>
      <c r="AJ2" t="s">
        <v>37</v>
      </c>
      <c r="AK2" t="s">
        <v>38</v>
      </c>
    </row>
    <row r="3" spans="1:37" x14ac:dyDescent="0.4">
      <c r="A3" s="13"/>
      <c r="B3" s="13"/>
      <c r="C3" s="13" t="s">
        <v>0</v>
      </c>
      <c r="D3" s="13"/>
      <c r="E3" s="13"/>
      <c r="F3" s="13"/>
      <c r="H3" t="s">
        <v>11</v>
      </c>
      <c r="I3" t="s">
        <v>12</v>
      </c>
      <c r="J3" t="s">
        <v>64</v>
      </c>
      <c r="K3" t="s">
        <v>4</v>
      </c>
    </row>
    <row r="4" spans="1:37" x14ac:dyDescent="0.4">
      <c r="A4" s="13"/>
      <c r="B4" s="13"/>
      <c r="C4" s="13"/>
      <c r="D4" s="13" t="s">
        <v>1</v>
      </c>
      <c r="E4" s="13"/>
      <c r="F4" s="13"/>
      <c r="M4" t="s">
        <v>7</v>
      </c>
      <c r="N4" t="s">
        <v>9</v>
      </c>
      <c r="O4" t="s">
        <v>10</v>
      </c>
      <c r="P4" t="s">
        <v>70</v>
      </c>
      <c r="Q4" t="s">
        <v>62</v>
      </c>
      <c r="S4" t="s">
        <v>21</v>
      </c>
    </row>
    <row r="5" spans="1:37" x14ac:dyDescent="0.4">
      <c r="A5" s="13"/>
      <c r="B5" s="13"/>
      <c r="C5" s="13"/>
      <c r="D5" s="13"/>
      <c r="E5" s="13" t="s">
        <v>27</v>
      </c>
      <c r="F5" s="13"/>
      <c r="H5" t="s">
        <v>28</v>
      </c>
      <c r="I5" t="s">
        <v>28</v>
      </c>
      <c r="J5" t="s">
        <v>28</v>
      </c>
      <c r="K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</row>
    <row r="6" spans="1:37" x14ac:dyDescent="0.4">
      <c r="A6" s="13"/>
      <c r="B6" s="13"/>
      <c r="C6" s="13"/>
      <c r="D6" s="13"/>
      <c r="E6" s="13"/>
      <c r="F6" s="13" t="s">
        <v>2</v>
      </c>
      <c r="H6" t="s">
        <v>61</v>
      </c>
      <c r="I6" t="s">
        <v>20</v>
      </c>
      <c r="Q6" t="s">
        <v>63</v>
      </c>
      <c r="S6" t="s">
        <v>8</v>
      </c>
    </row>
    <row r="7" spans="1:37" x14ac:dyDescent="0.4">
      <c r="A7" s="13"/>
      <c r="B7" s="13"/>
      <c r="C7" s="13"/>
      <c r="D7" s="13"/>
      <c r="E7" s="13"/>
      <c r="F7" s="13"/>
    </row>
    <row r="8" spans="1:37" x14ac:dyDescent="0.4">
      <c r="H8" s="10" t="s">
        <v>29</v>
      </c>
      <c r="M8" s="10" t="s">
        <v>5</v>
      </c>
      <c r="S8" s="10" t="s">
        <v>14</v>
      </c>
      <c r="U8" s="10" t="s">
        <v>44</v>
      </c>
      <c r="AA8" s="10" t="s">
        <v>48</v>
      </c>
      <c r="AG8" s="10" t="s">
        <v>51</v>
      </c>
    </row>
    <row r="9" spans="1:37" x14ac:dyDescent="0.4">
      <c r="D9" t="s">
        <v>3</v>
      </c>
      <c r="E9" t="s">
        <v>28</v>
      </c>
      <c r="F9" t="s">
        <v>19</v>
      </c>
      <c r="H9" s="1">
        <v>1</v>
      </c>
      <c r="I9" s="1">
        <v>1</v>
      </c>
      <c r="J9" s="1">
        <v>0</v>
      </c>
      <c r="K9" s="1">
        <v>0</v>
      </c>
      <c r="M9" s="1">
        <v>0</v>
      </c>
      <c r="N9" s="1">
        <v>0</v>
      </c>
      <c r="O9" s="1">
        <v>0</v>
      </c>
      <c r="P9" s="1">
        <v>0</v>
      </c>
      <c r="Q9" s="1">
        <v>-1</v>
      </c>
      <c r="S9" s="1">
        <v>10</v>
      </c>
      <c r="U9" s="1">
        <v>0.1</v>
      </c>
      <c r="V9" s="1">
        <v>0.2</v>
      </c>
      <c r="W9" s="1">
        <v>0.3</v>
      </c>
      <c r="X9" s="1">
        <v>0.2</v>
      </c>
      <c r="Y9" s="1">
        <v>0.2</v>
      </c>
      <c r="AA9" s="15" cm="1">
        <f t="array" ref="AA9:AE11">MMULT(H9:K11,TRANSPOSE(H40:K44))</f>
        <v>1</v>
      </c>
      <c r="AB9" s="15">
        <v>4</v>
      </c>
      <c r="AC9" s="15">
        <v>6</v>
      </c>
      <c r="AD9" s="15">
        <v>2</v>
      </c>
      <c r="AE9" s="15">
        <v>2</v>
      </c>
      <c r="AG9" s="2" cm="1">
        <f t="array" ref="AG9:AK11">AA9:AE11-AA13:AE15-AA17:AE19</f>
        <v>0</v>
      </c>
      <c r="AH9" s="3">
        <v>0</v>
      </c>
      <c r="AI9" s="3">
        <v>0</v>
      </c>
      <c r="AJ9" s="3">
        <v>0</v>
      </c>
      <c r="AK9" s="4">
        <v>0</v>
      </c>
    </row>
    <row r="10" spans="1:37" x14ac:dyDescent="0.4">
      <c r="D10" t="s">
        <v>64</v>
      </c>
      <c r="E10" t="s">
        <v>28</v>
      </c>
      <c r="F10" t="s">
        <v>65</v>
      </c>
      <c r="H10" s="1">
        <v>0</v>
      </c>
      <c r="I10" s="1">
        <v>0</v>
      </c>
      <c r="J10" s="1">
        <v>1</v>
      </c>
      <c r="K10" s="1">
        <v>0</v>
      </c>
      <c r="M10" s="1">
        <v>0</v>
      </c>
      <c r="N10" s="1">
        <v>0</v>
      </c>
      <c r="O10" s="34">
        <v>1.2</v>
      </c>
      <c r="P10" s="1">
        <v>0</v>
      </c>
      <c r="Q10" s="1">
        <v>0</v>
      </c>
      <c r="S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5">
        <v>0</v>
      </c>
      <c r="AB10" s="15">
        <v>6</v>
      </c>
      <c r="AC10" s="15">
        <v>0</v>
      </c>
      <c r="AD10" s="15">
        <v>6</v>
      </c>
      <c r="AE10" s="15">
        <v>0</v>
      </c>
      <c r="AG10" s="8">
        <v>0</v>
      </c>
      <c r="AH10">
        <v>0</v>
      </c>
      <c r="AI10">
        <v>0</v>
      </c>
      <c r="AJ10">
        <v>0</v>
      </c>
      <c r="AK10" s="9">
        <v>0</v>
      </c>
    </row>
    <row r="11" spans="1:37" x14ac:dyDescent="0.4">
      <c r="D11" t="s">
        <v>4</v>
      </c>
      <c r="E11" t="s">
        <v>28</v>
      </c>
      <c r="F11" t="s">
        <v>59</v>
      </c>
      <c r="H11" s="1">
        <v>0</v>
      </c>
      <c r="I11" s="1">
        <v>0</v>
      </c>
      <c r="J11" s="1">
        <v>0</v>
      </c>
      <c r="K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10</v>
      </c>
      <c r="U11" s="1">
        <v>0</v>
      </c>
      <c r="V11" s="1">
        <v>0.5</v>
      </c>
      <c r="W11" s="1">
        <v>0</v>
      </c>
      <c r="X11" s="1">
        <v>0.5</v>
      </c>
      <c r="Y11" s="1">
        <v>0</v>
      </c>
      <c r="AA11" s="15">
        <v>0</v>
      </c>
      <c r="AB11" s="15">
        <v>5</v>
      </c>
      <c r="AC11" s="15">
        <v>0</v>
      </c>
      <c r="AD11" s="15">
        <v>5</v>
      </c>
      <c r="AE11" s="15">
        <v>0</v>
      </c>
      <c r="AG11" s="5">
        <v>0</v>
      </c>
      <c r="AH11" s="6">
        <v>0</v>
      </c>
      <c r="AI11" s="6">
        <v>0</v>
      </c>
      <c r="AJ11" s="6">
        <v>0</v>
      </c>
      <c r="AK11" s="7">
        <v>0</v>
      </c>
    </row>
    <row r="12" spans="1:37" x14ac:dyDescent="0.4">
      <c r="H12" s="10" t="s">
        <v>6</v>
      </c>
      <c r="AA12" s="10" t="s">
        <v>49</v>
      </c>
      <c r="AG12" s="10" t="s">
        <v>58</v>
      </c>
    </row>
    <row r="13" spans="1:37" x14ac:dyDescent="0.4">
      <c r="D13" t="s">
        <v>7</v>
      </c>
      <c r="E13" t="s">
        <v>28</v>
      </c>
      <c r="F13" t="s">
        <v>18</v>
      </c>
      <c r="H13" s="1">
        <v>1</v>
      </c>
      <c r="I13" s="1">
        <v>0</v>
      </c>
      <c r="J13" s="1">
        <v>0</v>
      </c>
      <c r="K13" s="1">
        <v>0</v>
      </c>
      <c r="R13" s="10" t="s">
        <v>13</v>
      </c>
      <c r="S13" s="11" cm="1">
        <f t="array" ref="S13">SUM(MMULT(M40:O44,M30:O30*_xlfn.MUNIT(3)))</f>
        <v>31</v>
      </c>
      <c r="AA13" s="15" cm="1">
        <f t="array" ref="AA13:AE15">MMULT(M9:Q11,TRANSPOSE(M40:Q44))</f>
        <v>0</v>
      </c>
      <c r="AB13" s="15">
        <v>2</v>
      </c>
      <c r="AC13" s="15">
        <v>3</v>
      </c>
      <c r="AD13" s="15">
        <v>0</v>
      </c>
      <c r="AE13" s="15">
        <v>0</v>
      </c>
      <c r="AG13" s="2" cm="1">
        <f t="array" ref="AG13:AK16">TRANSPOSE(M40:P44)-MMULT(H13:K16,TRANSPOSE(H40:K44))</f>
        <v>0</v>
      </c>
      <c r="AH13" s="3">
        <v>0</v>
      </c>
      <c r="AI13" s="3">
        <v>0</v>
      </c>
      <c r="AJ13" s="3">
        <v>0</v>
      </c>
      <c r="AK13" s="4">
        <v>0</v>
      </c>
    </row>
    <row r="14" spans="1:37" x14ac:dyDescent="0.4">
      <c r="D14" t="s">
        <v>9</v>
      </c>
      <c r="E14" t="s">
        <v>28</v>
      </c>
      <c r="F14" t="s">
        <v>17</v>
      </c>
      <c r="H14" s="1">
        <v>0</v>
      </c>
      <c r="I14" s="1">
        <v>1</v>
      </c>
      <c r="J14" s="1">
        <v>0</v>
      </c>
      <c r="K14" s="1">
        <v>0</v>
      </c>
      <c r="AA14" s="15">
        <v>0</v>
      </c>
      <c r="AB14" s="15">
        <v>6</v>
      </c>
      <c r="AC14" s="15">
        <v>0</v>
      </c>
      <c r="AD14" s="15">
        <v>6</v>
      </c>
      <c r="AE14" s="15">
        <v>0</v>
      </c>
      <c r="AG14" s="8">
        <v>0</v>
      </c>
      <c r="AH14">
        <v>0</v>
      </c>
      <c r="AI14">
        <v>0</v>
      </c>
      <c r="AJ14">
        <v>0</v>
      </c>
      <c r="AK14" s="9">
        <v>0</v>
      </c>
    </row>
    <row r="15" spans="1:37" x14ac:dyDescent="0.4">
      <c r="D15" t="s">
        <v>10</v>
      </c>
      <c r="E15" t="s">
        <v>28</v>
      </c>
      <c r="F15" t="s">
        <v>60</v>
      </c>
      <c r="H15" s="1">
        <v>0</v>
      </c>
      <c r="I15" s="1">
        <v>0</v>
      </c>
      <c r="J15" s="1">
        <v>0</v>
      </c>
      <c r="K15" s="1">
        <v>1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G15" s="8">
        <v>0</v>
      </c>
      <c r="AH15">
        <v>0</v>
      </c>
      <c r="AI15">
        <v>0</v>
      </c>
      <c r="AJ15">
        <v>0</v>
      </c>
      <c r="AK15" s="9">
        <v>0</v>
      </c>
    </row>
    <row r="16" spans="1:37" x14ac:dyDescent="0.4">
      <c r="D16" t="s">
        <v>70</v>
      </c>
      <c r="E16" t="s">
        <v>28</v>
      </c>
      <c r="F16" t="s">
        <v>71</v>
      </c>
      <c r="H16" s="1">
        <v>0</v>
      </c>
      <c r="I16" s="1">
        <v>0</v>
      </c>
      <c r="J16" s="1">
        <v>1</v>
      </c>
      <c r="K16" s="1">
        <v>0</v>
      </c>
      <c r="AA16" s="10" t="s">
        <v>50</v>
      </c>
      <c r="AG16" s="5">
        <v>0</v>
      </c>
      <c r="AH16" s="6">
        <v>0</v>
      </c>
      <c r="AI16" s="6">
        <v>0</v>
      </c>
      <c r="AJ16" s="6">
        <v>0</v>
      </c>
      <c r="AK16" s="7">
        <v>0</v>
      </c>
    </row>
    <row r="17" spans="2:31" x14ac:dyDescent="0.4">
      <c r="AA17" s="14" cm="1">
        <f t="array" ref="AA17:AE19">S9:S11*U9:Y11</f>
        <v>1</v>
      </c>
      <c r="AB17" s="14">
        <v>2</v>
      </c>
      <c r="AC17" s="14">
        <v>3</v>
      </c>
      <c r="AD17" s="14">
        <v>2</v>
      </c>
      <c r="AE17" s="14">
        <v>2</v>
      </c>
    </row>
    <row r="18" spans="2:31" x14ac:dyDescent="0.4">
      <c r="B18" t="s">
        <v>22</v>
      </c>
      <c r="F18" t="s">
        <v>39</v>
      </c>
      <c r="M18" s="1">
        <v>0.9</v>
      </c>
      <c r="N18" s="1">
        <v>0</v>
      </c>
      <c r="O18" s="1">
        <v>1</v>
      </c>
      <c r="AA18" s="33">
        <v>0</v>
      </c>
      <c r="AB18" s="14">
        <v>0</v>
      </c>
      <c r="AC18" s="14">
        <v>0</v>
      </c>
      <c r="AD18" s="14">
        <v>0</v>
      </c>
      <c r="AE18" s="14">
        <v>0</v>
      </c>
    </row>
    <row r="19" spans="2:31" x14ac:dyDescent="0.4">
      <c r="B19" t="s">
        <v>23</v>
      </c>
      <c r="M19" s="1">
        <v>0.9</v>
      </c>
      <c r="N19" s="1">
        <v>0.2</v>
      </c>
      <c r="O19" s="1">
        <v>1</v>
      </c>
      <c r="AA19" s="14">
        <v>0</v>
      </c>
      <c r="AB19" s="14">
        <v>5</v>
      </c>
      <c r="AC19" s="14">
        <v>0</v>
      </c>
      <c r="AD19" s="14">
        <v>5</v>
      </c>
      <c r="AE19" s="14">
        <v>0</v>
      </c>
    </row>
    <row r="20" spans="2:31" x14ac:dyDescent="0.4">
      <c r="B20" t="s">
        <v>24</v>
      </c>
      <c r="M20" s="1">
        <v>0.9</v>
      </c>
      <c r="N20" s="1">
        <v>0.5</v>
      </c>
      <c r="O20" s="1">
        <v>1</v>
      </c>
    </row>
    <row r="21" spans="2:31" x14ac:dyDescent="0.4">
      <c r="B21" t="s">
        <v>37</v>
      </c>
      <c r="M21" s="1">
        <v>0.9</v>
      </c>
      <c r="N21" s="1">
        <v>0.3</v>
      </c>
      <c r="O21" s="1">
        <v>1</v>
      </c>
      <c r="AA21" s="31"/>
    </row>
    <row r="22" spans="2:31" x14ac:dyDescent="0.4">
      <c r="B22" t="s">
        <v>38</v>
      </c>
      <c r="M22" s="1">
        <v>0.9</v>
      </c>
      <c r="N22" s="1">
        <v>0</v>
      </c>
      <c r="O22" s="1">
        <v>1</v>
      </c>
      <c r="AA22" s="31"/>
    </row>
    <row r="23" spans="2:31" x14ac:dyDescent="0.4">
      <c r="S23" s="10" t="s">
        <v>44</v>
      </c>
      <c r="AA23" s="10" t="s">
        <v>34</v>
      </c>
    </row>
    <row r="24" spans="2:31" x14ac:dyDescent="0.4">
      <c r="B24" t="s">
        <v>22</v>
      </c>
      <c r="F24" t="s">
        <v>40</v>
      </c>
      <c r="M24" s="1">
        <v>0</v>
      </c>
      <c r="N24" s="1">
        <v>0</v>
      </c>
      <c r="O24" s="1">
        <v>0</v>
      </c>
      <c r="S24" s="1">
        <v>0.1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</row>
    <row r="25" spans="2:31" x14ac:dyDescent="0.4">
      <c r="B25" t="s">
        <v>23</v>
      </c>
      <c r="M25" s="1">
        <v>0</v>
      </c>
      <c r="N25" s="1">
        <v>0</v>
      </c>
      <c r="O25" s="1">
        <v>0</v>
      </c>
      <c r="S25" s="1">
        <v>0.2</v>
      </c>
      <c r="AA25" s="1">
        <v>1</v>
      </c>
      <c r="AB25" s="1">
        <v>1</v>
      </c>
      <c r="AC25" s="1">
        <v>0</v>
      </c>
      <c r="AD25" s="1">
        <v>0</v>
      </c>
      <c r="AE25" s="1">
        <v>0</v>
      </c>
    </row>
    <row r="26" spans="2:31" x14ac:dyDescent="0.4">
      <c r="B26" t="s">
        <v>24</v>
      </c>
      <c r="M26" s="1">
        <v>0</v>
      </c>
      <c r="N26" s="1">
        <v>0</v>
      </c>
      <c r="O26" s="1">
        <v>0</v>
      </c>
      <c r="S26" s="1">
        <v>0.3</v>
      </c>
      <c r="AA26" s="1">
        <v>1</v>
      </c>
      <c r="AB26" s="1">
        <v>1</v>
      </c>
      <c r="AC26" s="1">
        <v>1</v>
      </c>
      <c r="AD26" s="1">
        <v>0</v>
      </c>
      <c r="AE26" s="1">
        <v>0</v>
      </c>
    </row>
    <row r="27" spans="2:31" x14ac:dyDescent="0.4">
      <c r="B27" t="s">
        <v>37</v>
      </c>
      <c r="M27" s="1">
        <v>0</v>
      </c>
      <c r="N27" s="1">
        <v>0</v>
      </c>
      <c r="O27" s="1">
        <v>0</v>
      </c>
      <c r="S27" s="1">
        <v>0.2</v>
      </c>
      <c r="AA27" s="1">
        <v>1</v>
      </c>
      <c r="AB27" s="1">
        <v>1</v>
      </c>
      <c r="AC27" s="1">
        <v>1</v>
      </c>
      <c r="AD27" s="1">
        <v>1</v>
      </c>
      <c r="AE27" s="1">
        <v>0</v>
      </c>
    </row>
    <row r="28" spans="2:31" x14ac:dyDescent="0.4">
      <c r="B28" t="s">
        <v>38</v>
      </c>
      <c r="M28" s="1">
        <v>0</v>
      </c>
      <c r="N28" s="1">
        <v>0</v>
      </c>
      <c r="O28" s="1">
        <v>0</v>
      </c>
      <c r="S28" s="1">
        <v>0.2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</row>
    <row r="29" spans="2:31" x14ac:dyDescent="0.4">
      <c r="AA29" s="31"/>
    </row>
    <row r="30" spans="2:31" x14ac:dyDescent="0.4">
      <c r="F30" t="s">
        <v>32</v>
      </c>
      <c r="L30" s="12" t="s">
        <v>15</v>
      </c>
      <c r="M30" s="1">
        <v>3</v>
      </c>
      <c r="N30" s="1">
        <v>1</v>
      </c>
      <c r="O30" s="1">
        <v>1</v>
      </c>
      <c r="Q30" s="1">
        <v>0</v>
      </c>
      <c r="AA30" s="31"/>
    </row>
    <row r="31" spans="2:31" x14ac:dyDescent="0.4">
      <c r="F31" t="s">
        <v>31</v>
      </c>
      <c r="L31" s="12" t="s">
        <v>41</v>
      </c>
      <c r="Q31" s="1">
        <v>0.05</v>
      </c>
      <c r="S31" s="29">
        <f>Q31*Q35</f>
        <v>1</v>
      </c>
      <c r="T31" s="28" t="s">
        <v>56</v>
      </c>
      <c r="U31" s="28"/>
      <c r="V31" s="28"/>
      <c r="W31" s="28"/>
      <c r="X31" s="28"/>
      <c r="Y31" s="28"/>
      <c r="Z31" s="28"/>
      <c r="AA31" s="31"/>
    </row>
    <row r="32" spans="2:31" x14ac:dyDescent="0.4">
      <c r="L32" s="12" t="s">
        <v>42</v>
      </c>
      <c r="Q32" s="1">
        <v>1</v>
      </c>
      <c r="S32" s="29">
        <f>Q32*Q35</f>
        <v>20</v>
      </c>
      <c r="T32" s="28" t="s">
        <v>55</v>
      </c>
      <c r="U32" s="28"/>
      <c r="V32" s="28"/>
      <c r="W32" s="28"/>
      <c r="X32" s="28"/>
      <c r="Y32" s="28"/>
      <c r="Z32" s="28"/>
      <c r="AA32" s="31"/>
    </row>
    <row r="33" spans="2:27" x14ac:dyDescent="0.4">
      <c r="L33" s="12" t="s">
        <v>43</v>
      </c>
      <c r="Q33" s="1">
        <v>0.4</v>
      </c>
      <c r="S33" s="29">
        <f>Q35*Q33</f>
        <v>8</v>
      </c>
      <c r="T33" s="28" t="s">
        <v>53</v>
      </c>
      <c r="U33" s="28"/>
      <c r="V33" s="28"/>
      <c r="W33" s="28"/>
      <c r="X33" s="28"/>
      <c r="Y33" s="28"/>
      <c r="Z33" s="28"/>
      <c r="AA33" s="31"/>
    </row>
    <row r="34" spans="2:27" x14ac:dyDescent="0.4">
      <c r="L34" s="12" t="s">
        <v>52</v>
      </c>
      <c r="Q34" s="1">
        <v>0.6</v>
      </c>
      <c r="U34" s="28"/>
      <c r="V34" s="28"/>
      <c r="W34" s="28"/>
      <c r="X34" s="28"/>
      <c r="Y34" s="28"/>
      <c r="Z34" s="28"/>
      <c r="AA34" s="31"/>
    </row>
    <row r="35" spans="2:27" x14ac:dyDescent="0.4">
      <c r="L35" s="12" t="s">
        <v>46</v>
      </c>
      <c r="M35" s="1">
        <v>20</v>
      </c>
      <c r="N35" s="1">
        <v>20</v>
      </c>
      <c r="O35" s="1">
        <v>20</v>
      </c>
      <c r="Q35" s="1">
        <v>20</v>
      </c>
      <c r="AA35" s="31"/>
    </row>
    <row r="36" spans="2:27" x14ac:dyDescent="0.4">
      <c r="L36" s="12" t="s">
        <v>66</v>
      </c>
      <c r="Q36" s="1">
        <v>-3</v>
      </c>
      <c r="AA36" s="31"/>
    </row>
    <row r="37" spans="2:27" x14ac:dyDescent="0.4">
      <c r="L37" s="12" t="s">
        <v>67</v>
      </c>
      <c r="Q37" s="1">
        <v>3</v>
      </c>
    </row>
    <row r="39" spans="2:27" x14ac:dyDescent="0.4">
      <c r="H39" s="10" t="s">
        <v>25</v>
      </c>
      <c r="M39" s="10" t="s">
        <v>26</v>
      </c>
    </row>
    <row r="40" spans="2:27" x14ac:dyDescent="0.4">
      <c r="B40" t="s">
        <v>22</v>
      </c>
      <c r="H40" s="16">
        <v>1</v>
      </c>
      <c r="I40" s="16">
        <v>0</v>
      </c>
      <c r="J40" s="16">
        <v>0</v>
      </c>
      <c r="K40" s="16">
        <v>0</v>
      </c>
      <c r="M40" s="16">
        <v>1</v>
      </c>
      <c r="N40" s="16">
        <v>0</v>
      </c>
      <c r="O40" s="16">
        <v>0</v>
      </c>
      <c r="P40" s="16">
        <v>0</v>
      </c>
      <c r="Q40" s="16">
        <v>0</v>
      </c>
    </row>
    <row r="41" spans="2:27" x14ac:dyDescent="0.4">
      <c r="B41" t="s">
        <v>23</v>
      </c>
      <c r="H41" s="16">
        <v>0</v>
      </c>
      <c r="I41" s="16">
        <v>4</v>
      </c>
      <c r="J41" s="16">
        <v>6</v>
      </c>
      <c r="K41" s="16">
        <v>5</v>
      </c>
      <c r="M41" s="16">
        <v>0</v>
      </c>
      <c r="N41" s="16">
        <v>4</v>
      </c>
      <c r="O41" s="16">
        <v>5</v>
      </c>
      <c r="P41" s="16">
        <v>6</v>
      </c>
      <c r="Q41" s="16">
        <v>-2</v>
      </c>
    </row>
    <row r="42" spans="2:27" x14ac:dyDescent="0.4">
      <c r="B42" t="s">
        <v>24</v>
      </c>
      <c r="H42" s="16">
        <v>0</v>
      </c>
      <c r="I42" s="16">
        <v>6</v>
      </c>
      <c r="J42" s="16">
        <v>0</v>
      </c>
      <c r="K42" s="16">
        <v>0</v>
      </c>
      <c r="M42" s="16">
        <v>0</v>
      </c>
      <c r="N42" s="16">
        <v>6</v>
      </c>
      <c r="O42" s="16">
        <v>0</v>
      </c>
      <c r="P42" s="16">
        <v>0</v>
      </c>
      <c r="Q42" s="16">
        <v>-3</v>
      </c>
    </row>
    <row r="43" spans="2:27" x14ac:dyDescent="0.4">
      <c r="B43" t="s">
        <v>37</v>
      </c>
      <c r="H43" s="16">
        <v>0</v>
      </c>
      <c r="I43" s="16">
        <v>2</v>
      </c>
      <c r="J43" s="16">
        <v>6</v>
      </c>
      <c r="K43" s="16">
        <v>5</v>
      </c>
      <c r="M43" s="16">
        <v>0</v>
      </c>
      <c r="N43" s="16">
        <v>2</v>
      </c>
      <c r="O43" s="16">
        <v>5</v>
      </c>
      <c r="P43" s="16">
        <v>6</v>
      </c>
      <c r="Q43" s="16">
        <v>0</v>
      </c>
    </row>
    <row r="44" spans="2:27" x14ac:dyDescent="0.4">
      <c r="B44" t="s">
        <v>38</v>
      </c>
      <c r="H44" s="16">
        <v>2</v>
      </c>
      <c r="I44" s="16">
        <v>0</v>
      </c>
      <c r="J44" s="16">
        <v>0</v>
      </c>
      <c r="K44" s="16">
        <v>0</v>
      </c>
      <c r="M44" s="16">
        <v>2</v>
      </c>
      <c r="N44" s="16">
        <v>0</v>
      </c>
      <c r="O44" s="16">
        <v>0</v>
      </c>
      <c r="P44" s="16">
        <v>0</v>
      </c>
      <c r="Q44" s="16">
        <v>0</v>
      </c>
    </row>
    <row r="46" spans="2:27" x14ac:dyDescent="0.4">
      <c r="M46" s="10" t="s">
        <v>68</v>
      </c>
      <c r="P46" s="9"/>
      <c r="Q46" s="10" t="s">
        <v>33</v>
      </c>
    </row>
    <row r="47" spans="2:27" x14ac:dyDescent="0.4">
      <c r="B47" t="s">
        <v>22</v>
      </c>
      <c r="M47" s="15" cm="1">
        <f t="array" ref="M47:O51">M18:O22*M35:O35</f>
        <v>18</v>
      </c>
      <c r="N47" s="15">
        <v>0</v>
      </c>
      <c r="O47" s="15">
        <v>20</v>
      </c>
      <c r="P47" s="9"/>
      <c r="Q47" s="32" cm="1">
        <f t="array" ref="Q47:Q51">S33-MMULT(AA24:AE28,P40:P44+Q40:Q44)</f>
        <v>8</v>
      </c>
    </row>
    <row r="48" spans="2:27" x14ac:dyDescent="0.4">
      <c r="B48" t="s">
        <v>23</v>
      </c>
      <c r="M48" s="15">
        <v>18</v>
      </c>
      <c r="N48" s="15">
        <v>4</v>
      </c>
      <c r="O48" s="15">
        <v>20</v>
      </c>
      <c r="P48" s="9"/>
      <c r="Q48" s="15">
        <v>4</v>
      </c>
    </row>
    <row r="49" spans="2:17" x14ac:dyDescent="0.4">
      <c r="B49" t="s">
        <v>24</v>
      </c>
      <c r="M49" s="15">
        <v>18</v>
      </c>
      <c r="N49" s="15">
        <v>10</v>
      </c>
      <c r="O49" s="15">
        <v>20</v>
      </c>
      <c r="P49" s="9"/>
      <c r="Q49" s="15">
        <v>7</v>
      </c>
    </row>
    <row r="50" spans="2:17" x14ac:dyDescent="0.4">
      <c r="B50" t="s">
        <v>37</v>
      </c>
      <c r="M50" s="15">
        <v>18</v>
      </c>
      <c r="N50" s="15">
        <v>6</v>
      </c>
      <c r="O50" s="15">
        <v>20</v>
      </c>
      <c r="P50" s="9"/>
      <c r="Q50" s="15">
        <v>1</v>
      </c>
    </row>
    <row r="51" spans="2:17" x14ac:dyDescent="0.4">
      <c r="B51" t="s">
        <v>38</v>
      </c>
      <c r="M51" s="15">
        <v>18</v>
      </c>
      <c r="N51" s="15">
        <v>0</v>
      </c>
      <c r="O51" s="15">
        <v>20</v>
      </c>
      <c r="P51" s="9"/>
      <c r="Q51" s="15">
        <v>1</v>
      </c>
    </row>
    <row r="52" spans="2:17" x14ac:dyDescent="0.4">
      <c r="P52" s="9"/>
    </row>
    <row r="53" spans="2:17" x14ac:dyDescent="0.4">
      <c r="M53" s="10" t="s">
        <v>69</v>
      </c>
    </row>
    <row r="54" spans="2:17" x14ac:dyDescent="0.4">
      <c r="B54" t="s">
        <v>22</v>
      </c>
      <c r="M54" s="15" cm="1">
        <f t="array" ref="M54:O58">M24:O28*M35:O35</f>
        <v>0</v>
      </c>
      <c r="N54" s="15">
        <v>0</v>
      </c>
      <c r="O54" s="15">
        <v>0</v>
      </c>
    </row>
    <row r="55" spans="2:17" x14ac:dyDescent="0.4">
      <c r="B55" t="s">
        <v>23</v>
      </c>
      <c r="M55" s="15">
        <v>0</v>
      </c>
      <c r="N55" s="15">
        <v>0</v>
      </c>
      <c r="O55" s="15">
        <v>0</v>
      </c>
    </row>
    <row r="56" spans="2:17" x14ac:dyDescent="0.4">
      <c r="B56" t="s">
        <v>24</v>
      </c>
      <c r="M56" s="15">
        <v>0</v>
      </c>
      <c r="N56" s="15">
        <v>0</v>
      </c>
      <c r="O56" s="15">
        <v>0</v>
      </c>
    </row>
    <row r="57" spans="2:17" x14ac:dyDescent="0.4">
      <c r="B57" t="s">
        <v>37</v>
      </c>
      <c r="M57" s="15">
        <v>0</v>
      </c>
      <c r="N57" s="15">
        <v>0</v>
      </c>
      <c r="O57" s="15">
        <v>0</v>
      </c>
    </row>
    <row r="58" spans="2:17" x14ac:dyDescent="0.4">
      <c r="B58" t="s">
        <v>38</v>
      </c>
      <c r="M58" s="15">
        <v>0</v>
      </c>
      <c r="N58" s="15">
        <v>0</v>
      </c>
      <c r="O58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FDF8-75E4-4E24-B37F-4C7F08B91489}">
  <dimension ref="A1:AK58"/>
  <sheetViews>
    <sheetView workbookViewId="0">
      <selection activeCell="K40" sqref="H40:K44"/>
    </sheetView>
  </sheetViews>
  <sheetFormatPr defaultRowHeight="14.6" x14ac:dyDescent="0.4"/>
  <cols>
    <col min="1" max="5" width="7.15234375" customWidth="1"/>
    <col min="6" max="6" width="11.3046875" bestFit="1" customWidth="1"/>
    <col min="7" max="7" width="5.3828125" customWidth="1"/>
    <col min="8" max="17" width="6.53515625" customWidth="1"/>
    <col min="18" max="18" width="6.3828125" customWidth="1"/>
    <col min="19" max="19" width="7.53515625" customWidth="1"/>
    <col min="21" max="37" width="6" customWidth="1"/>
    <col min="38" max="39" width="7" customWidth="1"/>
  </cols>
  <sheetData>
    <row r="1" spans="1:37" x14ac:dyDescent="0.4">
      <c r="A1" s="13" t="s">
        <v>16</v>
      </c>
      <c r="B1" s="13"/>
      <c r="C1" s="13"/>
      <c r="D1" s="13"/>
      <c r="E1" s="13"/>
      <c r="F1" s="13"/>
    </row>
    <row r="2" spans="1:37" x14ac:dyDescent="0.4">
      <c r="A2" s="13"/>
      <c r="B2" s="13" t="s">
        <v>30</v>
      </c>
      <c r="C2" s="13"/>
      <c r="D2" s="13"/>
      <c r="E2" s="13"/>
      <c r="F2" s="13"/>
      <c r="U2" t="s">
        <v>22</v>
      </c>
      <c r="V2" t="s">
        <v>23</v>
      </c>
      <c r="W2" t="s">
        <v>24</v>
      </c>
      <c r="X2" t="s">
        <v>37</v>
      </c>
      <c r="Y2" t="s">
        <v>38</v>
      </c>
      <c r="AA2" t="s">
        <v>22</v>
      </c>
      <c r="AB2" t="s">
        <v>23</v>
      </c>
      <c r="AC2" t="s">
        <v>24</v>
      </c>
      <c r="AD2" t="s">
        <v>37</v>
      </c>
      <c r="AE2" t="s">
        <v>38</v>
      </c>
      <c r="AG2" t="s">
        <v>22</v>
      </c>
      <c r="AH2" t="s">
        <v>23</v>
      </c>
      <c r="AI2" t="s">
        <v>24</v>
      </c>
      <c r="AJ2" t="s">
        <v>37</v>
      </c>
      <c r="AK2" t="s">
        <v>38</v>
      </c>
    </row>
    <row r="3" spans="1:37" x14ac:dyDescent="0.4">
      <c r="A3" s="13"/>
      <c r="B3" s="13"/>
      <c r="C3" s="13" t="s">
        <v>0</v>
      </c>
      <c r="D3" s="13"/>
      <c r="E3" s="13"/>
      <c r="F3" s="13"/>
      <c r="H3" t="s">
        <v>11</v>
      </c>
      <c r="I3" t="s">
        <v>12</v>
      </c>
      <c r="J3" t="s">
        <v>64</v>
      </c>
      <c r="K3" t="s">
        <v>4</v>
      </c>
    </row>
    <row r="4" spans="1:37" x14ac:dyDescent="0.4">
      <c r="A4" s="13"/>
      <c r="B4" s="13"/>
      <c r="C4" s="13"/>
      <c r="D4" s="13" t="s">
        <v>1</v>
      </c>
      <c r="E4" s="13"/>
      <c r="F4" s="13"/>
      <c r="M4" t="s">
        <v>7</v>
      </c>
      <c r="N4" t="s">
        <v>9</v>
      </c>
      <c r="O4" t="s">
        <v>10</v>
      </c>
      <c r="P4" t="s">
        <v>70</v>
      </c>
      <c r="Q4" t="s">
        <v>62</v>
      </c>
      <c r="S4" t="s">
        <v>21</v>
      </c>
    </row>
    <row r="5" spans="1:37" x14ac:dyDescent="0.4">
      <c r="A5" s="13"/>
      <c r="B5" s="13"/>
      <c r="C5" s="13"/>
      <c r="D5" s="13"/>
      <c r="E5" s="13" t="s">
        <v>27</v>
      </c>
      <c r="F5" s="13"/>
      <c r="H5" t="s">
        <v>28</v>
      </c>
      <c r="I5" t="s">
        <v>28</v>
      </c>
      <c r="J5" t="s">
        <v>28</v>
      </c>
      <c r="K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</row>
    <row r="6" spans="1:37" x14ac:dyDescent="0.4">
      <c r="A6" s="13"/>
      <c r="B6" s="13"/>
      <c r="C6" s="13"/>
      <c r="D6" s="13"/>
      <c r="E6" s="13"/>
      <c r="F6" s="13" t="s">
        <v>2</v>
      </c>
      <c r="H6" t="s">
        <v>61</v>
      </c>
      <c r="I6" t="s">
        <v>20</v>
      </c>
      <c r="Q6" t="s">
        <v>63</v>
      </c>
      <c r="S6" t="s">
        <v>8</v>
      </c>
    </row>
    <row r="7" spans="1:37" x14ac:dyDescent="0.4">
      <c r="A7" s="13"/>
      <c r="B7" s="13"/>
      <c r="C7" s="13"/>
      <c r="D7" s="13"/>
      <c r="E7" s="13"/>
      <c r="F7" s="13"/>
    </row>
    <row r="8" spans="1:37" x14ac:dyDescent="0.4">
      <c r="H8" s="10" t="s">
        <v>29</v>
      </c>
      <c r="M8" s="10" t="s">
        <v>5</v>
      </c>
      <c r="S8" s="10" t="s">
        <v>14</v>
      </c>
      <c r="U8" s="10" t="s">
        <v>44</v>
      </c>
      <c r="AA8" s="10" t="s">
        <v>48</v>
      </c>
      <c r="AG8" s="10" t="s">
        <v>51</v>
      </c>
    </row>
    <row r="9" spans="1:37" x14ac:dyDescent="0.4">
      <c r="D9" t="s">
        <v>3</v>
      </c>
      <c r="E9" t="s">
        <v>28</v>
      </c>
      <c r="F9" t="s">
        <v>19</v>
      </c>
      <c r="H9" s="14">
        <v>1</v>
      </c>
      <c r="I9" s="14">
        <v>1</v>
      </c>
      <c r="J9" s="14">
        <v>0</v>
      </c>
      <c r="K9" s="14">
        <v>0</v>
      </c>
      <c r="M9" s="1">
        <v>0</v>
      </c>
      <c r="N9" s="1">
        <v>0</v>
      </c>
      <c r="O9" s="1">
        <v>0</v>
      </c>
      <c r="P9" s="1">
        <v>0</v>
      </c>
      <c r="Q9" s="14">
        <v>-1</v>
      </c>
      <c r="S9" s="1">
        <v>10</v>
      </c>
      <c r="U9" s="1">
        <v>0.1</v>
      </c>
      <c r="V9" s="1">
        <v>0.2</v>
      </c>
      <c r="W9" s="1">
        <v>0.3</v>
      </c>
      <c r="X9" s="1">
        <v>0.2</v>
      </c>
      <c r="Y9" s="1">
        <v>0.2</v>
      </c>
      <c r="AA9" s="15" cm="1">
        <f t="array" ref="AA9:AE11">MMULT(H9:K11,TRANSPOSE(H40:K44))</f>
        <v>0</v>
      </c>
      <c r="AB9" s="15">
        <v>4</v>
      </c>
      <c r="AC9" s="15">
        <v>6</v>
      </c>
      <c r="AD9" s="15">
        <v>5</v>
      </c>
      <c r="AE9" s="15">
        <v>0</v>
      </c>
      <c r="AG9" s="2" cm="1">
        <f t="array" ref="AG9:AK11">AA9:AE11-AA13:AE15-AA17:AE19</f>
        <v>0</v>
      </c>
      <c r="AH9" s="3">
        <v>0</v>
      </c>
      <c r="AI9" s="3">
        <v>0</v>
      </c>
      <c r="AJ9" s="3">
        <v>0</v>
      </c>
      <c r="AK9" s="4">
        <v>0</v>
      </c>
    </row>
    <row r="10" spans="1:37" x14ac:dyDescent="0.4">
      <c r="D10" t="s">
        <v>64</v>
      </c>
      <c r="E10" t="s">
        <v>28</v>
      </c>
      <c r="F10" t="s">
        <v>65</v>
      </c>
      <c r="H10" s="14">
        <v>0</v>
      </c>
      <c r="I10" s="14">
        <v>0</v>
      </c>
      <c r="J10" s="14">
        <v>1</v>
      </c>
      <c r="K10" s="14">
        <v>0</v>
      </c>
      <c r="M10" s="14">
        <v>0</v>
      </c>
      <c r="N10" s="14">
        <v>0</v>
      </c>
      <c r="O10" s="34">
        <v>1.2</v>
      </c>
      <c r="P10" s="14">
        <v>0</v>
      </c>
      <c r="Q10" s="14">
        <v>0</v>
      </c>
      <c r="S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AA10" s="15">
        <v>0</v>
      </c>
      <c r="AB10" s="15">
        <v>6</v>
      </c>
      <c r="AC10" s="15">
        <v>0</v>
      </c>
      <c r="AD10" s="15">
        <v>6</v>
      </c>
      <c r="AE10" s="15">
        <v>0</v>
      </c>
      <c r="AG10" s="8">
        <v>0</v>
      </c>
      <c r="AH10">
        <v>0</v>
      </c>
      <c r="AI10">
        <v>0</v>
      </c>
      <c r="AJ10">
        <v>0</v>
      </c>
      <c r="AK10" s="9">
        <v>0</v>
      </c>
    </row>
    <row r="11" spans="1:37" x14ac:dyDescent="0.4">
      <c r="D11" t="s">
        <v>4</v>
      </c>
      <c r="E11" t="s">
        <v>28</v>
      </c>
      <c r="F11" t="s">
        <v>59</v>
      </c>
      <c r="H11" s="14">
        <v>0</v>
      </c>
      <c r="I11" s="14">
        <v>0</v>
      </c>
      <c r="J11" s="14">
        <v>0</v>
      </c>
      <c r="K11" s="14">
        <v>1</v>
      </c>
      <c r="M11" s="1">
        <v>0</v>
      </c>
      <c r="N11" s="1">
        <v>0</v>
      </c>
      <c r="O11" s="1">
        <v>0</v>
      </c>
      <c r="P11" s="1">
        <v>0</v>
      </c>
      <c r="Q11" s="14">
        <v>0</v>
      </c>
      <c r="S11" s="1">
        <v>10</v>
      </c>
      <c r="U11" s="1">
        <v>0</v>
      </c>
      <c r="V11" s="1">
        <v>0.5</v>
      </c>
      <c r="W11" s="1">
        <v>0</v>
      </c>
      <c r="X11" s="1">
        <v>0.5</v>
      </c>
      <c r="Y11" s="1">
        <v>0</v>
      </c>
      <c r="AA11" s="15">
        <v>0</v>
      </c>
      <c r="AB11" s="15">
        <v>5</v>
      </c>
      <c r="AC11" s="15">
        <v>0</v>
      </c>
      <c r="AD11" s="15">
        <v>5</v>
      </c>
      <c r="AE11" s="15">
        <v>0</v>
      </c>
      <c r="AG11" s="5">
        <v>0</v>
      </c>
      <c r="AH11" s="6">
        <v>0</v>
      </c>
      <c r="AI11" s="6">
        <v>0</v>
      </c>
      <c r="AJ11" s="6">
        <v>0</v>
      </c>
      <c r="AK11" s="7">
        <v>0</v>
      </c>
    </row>
    <row r="12" spans="1:37" x14ac:dyDescent="0.4">
      <c r="H12" s="10" t="s">
        <v>6</v>
      </c>
      <c r="AA12" s="10" t="s">
        <v>49</v>
      </c>
      <c r="AG12" s="10" t="s">
        <v>58</v>
      </c>
    </row>
    <row r="13" spans="1:37" x14ac:dyDescent="0.4">
      <c r="D13" t="s">
        <v>7</v>
      </c>
      <c r="E13" t="s">
        <v>28</v>
      </c>
      <c r="F13" t="s">
        <v>18</v>
      </c>
      <c r="H13" s="1">
        <v>1</v>
      </c>
      <c r="I13" s="1">
        <v>0</v>
      </c>
      <c r="J13" s="1">
        <v>0</v>
      </c>
      <c r="K13" s="1">
        <v>0</v>
      </c>
      <c r="R13" s="10" t="s">
        <v>13</v>
      </c>
      <c r="S13" s="11" cm="1">
        <f t="array" ref="S13">SUM(MMULT(M40:Q44,M30:Q30*_xlfn.MUNIT(5)))</f>
        <v>25</v>
      </c>
      <c r="AA13" s="15" cm="1">
        <f t="array" ref="AA13:AE15">MMULT(M9:Q11,TRANSPOSE(M40:Q44))</f>
        <v>-1</v>
      </c>
      <c r="AB13" s="15">
        <v>2</v>
      </c>
      <c r="AC13" s="15">
        <v>3</v>
      </c>
      <c r="AD13" s="15">
        <v>3</v>
      </c>
      <c r="AE13" s="15">
        <v>-2</v>
      </c>
      <c r="AG13" s="2" cm="1">
        <f t="array" ref="AG13:AK16">TRANSPOSE(M40:P44)-MMULT(H13:K16,TRANSPOSE(H40:K44))</f>
        <v>0</v>
      </c>
      <c r="AH13" s="3">
        <v>0</v>
      </c>
      <c r="AI13" s="3">
        <v>0</v>
      </c>
      <c r="AJ13" s="3">
        <v>0</v>
      </c>
      <c r="AK13" s="4">
        <v>0</v>
      </c>
    </row>
    <row r="14" spans="1:37" x14ac:dyDescent="0.4">
      <c r="D14" t="s">
        <v>9</v>
      </c>
      <c r="E14" t="s">
        <v>28</v>
      </c>
      <c r="F14" t="s">
        <v>17</v>
      </c>
      <c r="H14" s="1">
        <v>0</v>
      </c>
      <c r="I14" s="1">
        <v>1</v>
      </c>
      <c r="J14" s="1">
        <v>0</v>
      </c>
      <c r="K14" s="1">
        <v>0</v>
      </c>
      <c r="AA14" s="15">
        <v>0</v>
      </c>
      <c r="AB14" s="15">
        <v>6</v>
      </c>
      <c r="AC14" s="15">
        <v>0</v>
      </c>
      <c r="AD14" s="15">
        <v>6</v>
      </c>
      <c r="AE14" s="15">
        <v>0</v>
      </c>
      <c r="AG14" s="8">
        <v>0</v>
      </c>
      <c r="AH14">
        <v>0</v>
      </c>
      <c r="AI14">
        <v>0</v>
      </c>
      <c r="AJ14">
        <v>0</v>
      </c>
      <c r="AK14" s="9">
        <v>0</v>
      </c>
    </row>
    <row r="15" spans="1:37" x14ac:dyDescent="0.4">
      <c r="D15" t="s">
        <v>10</v>
      </c>
      <c r="E15" t="s">
        <v>28</v>
      </c>
      <c r="F15" t="s">
        <v>60</v>
      </c>
      <c r="H15" s="1">
        <v>0</v>
      </c>
      <c r="I15" s="1">
        <v>0</v>
      </c>
      <c r="J15" s="1">
        <v>0</v>
      </c>
      <c r="K15" s="1">
        <v>1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G15" s="8">
        <v>0</v>
      </c>
      <c r="AH15">
        <v>0</v>
      </c>
      <c r="AI15">
        <v>0</v>
      </c>
      <c r="AJ15">
        <v>0</v>
      </c>
      <c r="AK15" s="9">
        <v>0</v>
      </c>
    </row>
    <row r="16" spans="1:37" x14ac:dyDescent="0.4">
      <c r="D16" t="s">
        <v>70</v>
      </c>
      <c r="E16" t="s">
        <v>28</v>
      </c>
      <c r="F16" t="s">
        <v>71</v>
      </c>
      <c r="H16" s="1">
        <v>0</v>
      </c>
      <c r="I16" s="1">
        <v>0</v>
      </c>
      <c r="J16" s="1">
        <v>1</v>
      </c>
      <c r="K16" s="1">
        <v>0</v>
      </c>
      <c r="AA16" s="10" t="s">
        <v>50</v>
      </c>
      <c r="AG16" s="5">
        <v>0</v>
      </c>
      <c r="AH16" s="6">
        <v>0</v>
      </c>
      <c r="AI16" s="6">
        <v>0</v>
      </c>
      <c r="AJ16" s="6">
        <v>0</v>
      </c>
      <c r="AK16" s="7">
        <v>0</v>
      </c>
    </row>
    <row r="17" spans="2:31" x14ac:dyDescent="0.4">
      <c r="AA17" s="14" cm="1">
        <f t="array" ref="AA17:AE19">S9:S11*U9:Y11</f>
        <v>1</v>
      </c>
      <c r="AB17" s="14">
        <v>2</v>
      </c>
      <c r="AC17" s="14">
        <v>3</v>
      </c>
      <c r="AD17" s="14">
        <v>2</v>
      </c>
      <c r="AE17" s="14">
        <v>2</v>
      </c>
    </row>
    <row r="18" spans="2:31" x14ac:dyDescent="0.4">
      <c r="B18" t="s">
        <v>22</v>
      </c>
      <c r="F18" t="s">
        <v>39</v>
      </c>
      <c r="M18" s="1">
        <v>0.9</v>
      </c>
      <c r="N18" s="1">
        <v>0</v>
      </c>
      <c r="O18" s="1">
        <v>1</v>
      </c>
      <c r="AA18" s="33">
        <v>0</v>
      </c>
      <c r="AB18" s="14">
        <v>0</v>
      </c>
      <c r="AC18" s="14">
        <v>0</v>
      </c>
      <c r="AD18" s="14">
        <v>0</v>
      </c>
      <c r="AE18" s="14">
        <v>0</v>
      </c>
    </row>
    <row r="19" spans="2:31" x14ac:dyDescent="0.4">
      <c r="B19" t="s">
        <v>23</v>
      </c>
      <c r="M19" s="1">
        <v>0.9</v>
      </c>
      <c r="N19" s="1">
        <v>0.2</v>
      </c>
      <c r="O19" s="1">
        <v>1</v>
      </c>
      <c r="AA19" s="14">
        <v>0</v>
      </c>
      <c r="AB19" s="14">
        <v>5</v>
      </c>
      <c r="AC19" s="14">
        <v>0</v>
      </c>
      <c r="AD19" s="14">
        <v>5</v>
      </c>
      <c r="AE19" s="14">
        <v>0</v>
      </c>
    </row>
    <row r="20" spans="2:31" x14ac:dyDescent="0.4">
      <c r="B20" t="s">
        <v>24</v>
      </c>
      <c r="M20" s="1">
        <v>0.9</v>
      </c>
      <c r="N20" s="1">
        <v>0.5</v>
      </c>
      <c r="O20" s="1">
        <v>1</v>
      </c>
    </row>
    <row r="21" spans="2:31" x14ac:dyDescent="0.4">
      <c r="B21" t="s">
        <v>37</v>
      </c>
      <c r="M21" s="1">
        <v>0.9</v>
      </c>
      <c r="N21" s="1">
        <v>0.3</v>
      </c>
      <c r="O21" s="1">
        <v>1</v>
      </c>
      <c r="AA21" s="31"/>
    </row>
    <row r="22" spans="2:31" x14ac:dyDescent="0.4">
      <c r="B22" t="s">
        <v>38</v>
      </c>
      <c r="M22" s="1">
        <v>0.9</v>
      </c>
      <c r="N22" s="1">
        <v>0</v>
      </c>
      <c r="O22" s="1">
        <v>1</v>
      </c>
      <c r="AA22" s="31"/>
    </row>
    <row r="23" spans="2:31" x14ac:dyDescent="0.4">
      <c r="S23" s="10" t="s">
        <v>44</v>
      </c>
      <c r="AA23" s="10" t="s">
        <v>34</v>
      </c>
    </row>
    <row r="24" spans="2:31" x14ac:dyDescent="0.4">
      <c r="B24" t="s">
        <v>22</v>
      </c>
      <c r="F24" t="s">
        <v>40</v>
      </c>
      <c r="M24" s="1">
        <v>0</v>
      </c>
      <c r="N24" s="1">
        <v>0</v>
      </c>
      <c r="O24" s="1">
        <v>0</v>
      </c>
      <c r="S24" s="1">
        <v>0.1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</row>
    <row r="25" spans="2:31" x14ac:dyDescent="0.4">
      <c r="B25" t="s">
        <v>23</v>
      </c>
      <c r="M25" s="1">
        <v>0</v>
      </c>
      <c r="N25" s="1">
        <v>0.1</v>
      </c>
      <c r="O25" s="1">
        <v>0</v>
      </c>
      <c r="S25" s="1">
        <v>0.2</v>
      </c>
      <c r="AA25" s="1">
        <v>1</v>
      </c>
      <c r="AB25" s="1">
        <v>1</v>
      </c>
      <c r="AC25" s="1">
        <v>0</v>
      </c>
      <c r="AD25" s="1">
        <v>0</v>
      </c>
      <c r="AE25" s="1">
        <v>0</v>
      </c>
    </row>
    <row r="26" spans="2:31" x14ac:dyDescent="0.4">
      <c r="B26" t="s">
        <v>24</v>
      </c>
      <c r="M26" s="1">
        <v>0</v>
      </c>
      <c r="N26" s="1">
        <v>0.3</v>
      </c>
      <c r="O26" s="1">
        <v>0</v>
      </c>
      <c r="S26" s="1">
        <v>0.3</v>
      </c>
      <c r="AA26" s="1">
        <v>1</v>
      </c>
      <c r="AB26" s="1">
        <v>1</v>
      </c>
      <c r="AC26" s="1">
        <v>1</v>
      </c>
      <c r="AD26" s="1">
        <v>0</v>
      </c>
      <c r="AE26" s="1">
        <v>0</v>
      </c>
    </row>
    <row r="27" spans="2:31" x14ac:dyDescent="0.4">
      <c r="B27" t="s">
        <v>37</v>
      </c>
      <c r="M27" s="1">
        <v>0</v>
      </c>
      <c r="N27" s="1">
        <v>0.2</v>
      </c>
      <c r="O27" s="1">
        <v>0</v>
      </c>
      <c r="S27" s="1">
        <v>0.2</v>
      </c>
      <c r="AA27" s="1">
        <v>1</v>
      </c>
      <c r="AB27" s="1">
        <v>1</v>
      </c>
      <c r="AC27" s="1">
        <v>1</v>
      </c>
      <c r="AD27" s="1">
        <v>1</v>
      </c>
      <c r="AE27" s="1">
        <v>0</v>
      </c>
    </row>
    <row r="28" spans="2:31" x14ac:dyDescent="0.4">
      <c r="B28" t="s">
        <v>38</v>
      </c>
      <c r="M28" s="1">
        <v>0</v>
      </c>
      <c r="N28" s="1">
        <v>0</v>
      </c>
      <c r="O28" s="1">
        <v>0</v>
      </c>
      <c r="S28" s="1">
        <v>0.2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</row>
    <row r="29" spans="2:31" x14ac:dyDescent="0.4">
      <c r="AA29" s="31"/>
    </row>
    <row r="30" spans="2:31" x14ac:dyDescent="0.4">
      <c r="F30" t="s">
        <v>32</v>
      </c>
      <c r="L30" s="12" t="s">
        <v>15</v>
      </c>
      <c r="M30" s="1">
        <v>3</v>
      </c>
      <c r="N30" s="1">
        <v>1</v>
      </c>
      <c r="O30" s="1">
        <v>1</v>
      </c>
      <c r="P30" s="1">
        <v>0</v>
      </c>
      <c r="Q30" s="1">
        <v>0</v>
      </c>
      <c r="AA30" s="31"/>
    </row>
    <row r="31" spans="2:31" x14ac:dyDescent="0.4">
      <c r="F31" t="s">
        <v>31</v>
      </c>
      <c r="L31" s="12" t="s">
        <v>41</v>
      </c>
      <c r="Q31" s="1">
        <v>0.05</v>
      </c>
      <c r="S31" s="29">
        <f>Q31*Q35</f>
        <v>1</v>
      </c>
      <c r="T31" s="28" t="s">
        <v>56</v>
      </c>
      <c r="U31" s="28"/>
      <c r="V31" s="28"/>
      <c r="W31" s="28"/>
      <c r="X31" s="28"/>
      <c r="Y31" s="28"/>
      <c r="Z31" s="28"/>
      <c r="AA31" s="31"/>
    </row>
    <row r="32" spans="2:31" x14ac:dyDescent="0.4">
      <c r="L32" s="12" t="s">
        <v>42</v>
      </c>
      <c r="Q32" s="1">
        <v>1</v>
      </c>
      <c r="S32" s="29">
        <f>Q32*Q35</f>
        <v>20</v>
      </c>
      <c r="T32" s="28" t="s">
        <v>55</v>
      </c>
      <c r="U32" s="28"/>
      <c r="V32" s="28"/>
      <c r="W32" s="28"/>
      <c r="X32" s="28"/>
      <c r="Y32" s="28"/>
      <c r="Z32" s="28"/>
      <c r="AA32" s="31"/>
    </row>
    <row r="33" spans="2:27" x14ac:dyDescent="0.4">
      <c r="L33" s="12" t="s">
        <v>43</v>
      </c>
      <c r="Q33" s="1">
        <v>0.4</v>
      </c>
      <c r="S33" s="29">
        <f>Q35*Q33</f>
        <v>8</v>
      </c>
      <c r="T33" s="28" t="s">
        <v>53</v>
      </c>
      <c r="U33" s="28"/>
      <c r="V33" s="28"/>
      <c r="W33" s="28"/>
      <c r="X33" s="28"/>
      <c r="Y33" s="28"/>
      <c r="Z33" s="28"/>
      <c r="AA33" s="31"/>
    </row>
    <row r="34" spans="2:27" x14ac:dyDescent="0.4">
      <c r="L34" s="12" t="s">
        <v>52</v>
      </c>
      <c r="Q34" s="1">
        <v>0.6</v>
      </c>
      <c r="U34" s="28"/>
      <c r="V34" s="28"/>
      <c r="W34" s="28"/>
      <c r="X34" s="28"/>
      <c r="Y34" s="28"/>
      <c r="Z34" s="28"/>
      <c r="AA34" s="31"/>
    </row>
    <row r="35" spans="2:27" x14ac:dyDescent="0.4">
      <c r="L35" s="12" t="s">
        <v>46</v>
      </c>
      <c r="M35" s="1">
        <v>20</v>
      </c>
      <c r="N35" s="1">
        <v>20</v>
      </c>
      <c r="O35" s="1">
        <v>20</v>
      </c>
      <c r="Q35" s="1">
        <v>20</v>
      </c>
      <c r="AA35" s="31"/>
    </row>
    <row r="36" spans="2:27" x14ac:dyDescent="0.4">
      <c r="L36" s="12" t="s">
        <v>66</v>
      </c>
      <c r="Q36" s="1">
        <v>-3</v>
      </c>
      <c r="AA36" s="31"/>
    </row>
    <row r="37" spans="2:27" x14ac:dyDescent="0.4">
      <c r="L37" s="12" t="s">
        <v>67</v>
      </c>
      <c r="Q37" s="1">
        <v>3</v>
      </c>
    </row>
    <row r="39" spans="2:27" x14ac:dyDescent="0.4">
      <c r="H39" s="10" t="s">
        <v>25</v>
      </c>
      <c r="M39" s="10" t="s">
        <v>26</v>
      </c>
    </row>
    <row r="40" spans="2:27" x14ac:dyDescent="0.4">
      <c r="B40" t="s">
        <v>22</v>
      </c>
      <c r="H40" s="16">
        <v>0</v>
      </c>
      <c r="I40" s="16">
        <v>0</v>
      </c>
      <c r="J40" s="16">
        <v>0</v>
      </c>
      <c r="K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1</v>
      </c>
    </row>
    <row r="41" spans="2:27" x14ac:dyDescent="0.4">
      <c r="B41" t="s">
        <v>23</v>
      </c>
      <c r="H41" s="16">
        <v>0</v>
      </c>
      <c r="I41" s="16">
        <v>4</v>
      </c>
      <c r="J41" s="16">
        <v>6</v>
      </c>
      <c r="K41" s="16">
        <v>5</v>
      </c>
      <c r="M41" s="16">
        <v>0</v>
      </c>
      <c r="N41" s="16">
        <v>4</v>
      </c>
      <c r="O41" s="16">
        <v>5</v>
      </c>
      <c r="P41" s="16">
        <v>6</v>
      </c>
      <c r="Q41" s="16">
        <v>-2</v>
      </c>
    </row>
    <row r="42" spans="2:27" x14ac:dyDescent="0.4">
      <c r="B42" t="s">
        <v>24</v>
      </c>
      <c r="H42" s="16">
        <v>0</v>
      </c>
      <c r="I42" s="16">
        <v>6</v>
      </c>
      <c r="J42" s="16">
        <v>0</v>
      </c>
      <c r="K42" s="16">
        <v>0</v>
      </c>
      <c r="M42" s="16">
        <v>0</v>
      </c>
      <c r="N42" s="16">
        <v>6</v>
      </c>
      <c r="O42" s="16">
        <v>0</v>
      </c>
      <c r="P42" s="16">
        <v>0</v>
      </c>
      <c r="Q42" s="16">
        <v>-3</v>
      </c>
    </row>
    <row r="43" spans="2:27" x14ac:dyDescent="0.4">
      <c r="B43" t="s">
        <v>37</v>
      </c>
      <c r="H43" s="16">
        <v>0</v>
      </c>
      <c r="I43" s="16">
        <v>5</v>
      </c>
      <c r="J43" s="16">
        <v>6</v>
      </c>
      <c r="K43" s="16">
        <v>5</v>
      </c>
      <c r="M43" s="16">
        <v>0</v>
      </c>
      <c r="N43" s="16">
        <v>5</v>
      </c>
      <c r="O43" s="16">
        <v>5</v>
      </c>
      <c r="P43" s="16">
        <v>6</v>
      </c>
      <c r="Q43" s="16">
        <v>-3</v>
      </c>
    </row>
    <row r="44" spans="2:27" x14ac:dyDescent="0.4">
      <c r="B44" t="s">
        <v>38</v>
      </c>
      <c r="H44" s="16">
        <v>0</v>
      </c>
      <c r="I44" s="16">
        <v>0</v>
      </c>
      <c r="J44" s="16">
        <v>0</v>
      </c>
      <c r="K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2</v>
      </c>
    </row>
    <row r="46" spans="2:27" x14ac:dyDescent="0.4">
      <c r="M46" s="10" t="s">
        <v>68</v>
      </c>
      <c r="P46" s="9"/>
      <c r="Q46" s="10" t="s">
        <v>33</v>
      </c>
    </row>
    <row r="47" spans="2:27" x14ac:dyDescent="0.4">
      <c r="B47" t="s">
        <v>22</v>
      </c>
      <c r="M47" s="15" cm="1">
        <f t="array" ref="M47:O51">M18:O22*M35:O35</f>
        <v>18</v>
      </c>
      <c r="N47" s="15">
        <v>0</v>
      </c>
      <c r="O47" s="15">
        <v>20</v>
      </c>
      <c r="P47" s="9"/>
      <c r="Q47" s="32" cm="1">
        <f t="array" ref="Q47:Q51">S33-MMULT(AA24:AE28,P40:P44+Q40:Q44)</f>
        <v>7</v>
      </c>
    </row>
    <row r="48" spans="2:27" x14ac:dyDescent="0.4">
      <c r="B48" t="s">
        <v>23</v>
      </c>
      <c r="M48" s="15">
        <v>18</v>
      </c>
      <c r="N48" s="15">
        <v>4</v>
      </c>
      <c r="O48" s="15">
        <v>20</v>
      </c>
      <c r="P48" s="9"/>
      <c r="Q48" s="15">
        <v>3</v>
      </c>
    </row>
    <row r="49" spans="2:17" x14ac:dyDescent="0.4">
      <c r="B49" t="s">
        <v>24</v>
      </c>
      <c r="M49" s="15">
        <v>18</v>
      </c>
      <c r="N49" s="15">
        <v>10</v>
      </c>
      <c r="O49" s="15">
        <v>20</v>
      </c>
      <c r="P49" s="9"/>
      <c r="Q49" s="15">
        <v>6</v>
      </c>
    </row>
    <row r="50" spans="2:17" x14ac:dyDescent="0.4">
      <c r="B50" t="s">
        <v>37</v>
      </c>
      <c r="M50" s="15">
        <v>18</v>
      </c>
      <c r="N50" s="15">
        <v>6</v>
      </c>
      <c r="O50" s="15">
        <v>20</v>
      </c>
      <c r="P50" s="9"/>
      <c r="Q50" s="15">
        <v>3</v>
      </c>
    </row>
    <row r="51" spans="2:17" x14ac:dyDescent="0.4">
      <c r="B51" t="s">
        <v>38</v>
      </c>
      <c r="M51" s="15">
        <v>18</v>
      </c>
      <c r="N51" s="15">
        <v>0</v>
      </c>
      <c r="O51" s="15">
        <v>20</v>
      </c>
      <c r="P51" s="9"/>
      <c r="Q51" s="15">
        <v>1</v>
      </c>
    </row>
    <row r="52" spans="2:17" x14ac:dyDescent="0.4">
      <c r="P52" s="9"/>
    </row>
    <row r="53" spans="2:17" x14ac:dyDescent="0.4">
      <c r="M53" s="10" t="s">
        <v>69</v>
      </c>
    </row>
    <row r="54" spans="2:17" x14ac:dyDescent="0.4">
      <c r="B54" t="s">
        <v>22</v>
      </c>
      <c r="M54" s="15" cm="1">
        <f t="array" ref="M54:O58">M24:O28*M35:O35</f>
        <v>0</v>
      </c>
      <c r="N54" s="15">
        <v>0</v>
      </c>
      <c r="O54" s="15">
        <v>0</v>
      </c>
    </row>
    <row r="55" spans="2:17" x14ac:dyDescent="0.4">
      <c r="B55" t="s">
        <v>23</v>
      </c>
      <c r="M55" s="15">
        <v>0</v>
      </c>
      <c r="N55" s="15">
        <v>2</v>
      </c>
      <c r="O55" s="15">
        <v>0</v>
      </c>
    </row>
    <row r="56" spans="2:17" x14ac:dyDescent="0.4">
      <c r="B56" t="s">
        <v>24</v>
      </c>
      <c r="M56" s="15">
        <v>0</v>
      </c>
      <c r="N56" s="15">
        <v>6</v>
      </c>
      <c r="O56" s="15">
        <v>0</v>
      </c>
    </row>
    <row r="57" spans="2:17" x14ac:dyDescent="0.4">
      <c r="B57" t="s">
        <v>37</v>
      </c>
      <c r="M57" s="15">
        <v>0</v>
      </c>
      <c r="N57" s="15">
        <v>4</v>
      </c>
      <c r="O57" s="15">
        <v>0</v>
      </c>
    </row>
    <row r="58" spans="2:17" x14ac:dyDescent="0.4">
      <c r="B58" t="s">
        <v>38</v>
      </c>
      <c r="M58" s="15">
        <v>0</v>
      </c>
      <c r="N58" s="15">
        <v>0</v>
      </c>
      <c r="O58" s="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9624-C847-4277-9CEE-0D3F382FC5EE}">
  <dimension ref="A1:AL58"/>
  <sheetViews>
    <sheetView zoomScale="97" zoomScaleNormal="85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T6" sqref="T6"/>
    </sheetView>
  </sheetViews>
  <sheetFormatPr defaultRowHeight="14.6" x14ac:dyDescent="0.4"/>
  <cols>
    <col min="1" max="5" width="7.15234375" customWidth="1"/>
    <col min="6" max="6" width="11.3046875" bestFit="1" customWidth="1"/>
    <col min="7" max="7" width="5.3828125" customWidth="1"/>
    <col min="8" max="18" width="6.53515625" customWidth="1"/>
    <col min="19" max="19" width="6.3828125" customWidth="1"/>
    <col min="20" max="20" width="7.53515625" customWidth="1"/>
    <col min="21" max="21" width="6.07421875" customWidth="1"/>
    <col min="22" max="38" width="6" customWidth="1"/>
    <col min="39" max="40" width="7" customWidth="1"/>
  </cols>
  <sheetData>
    <row r="1" spans="1:38" x14ac:dyDescent="0.4">
      <c r="A1" s="13" t="s">
        <v>16</v>
      </c>
      <c r="B1" s="13"/>
      <c r="C1" s="13"/>
      <c r="D1" s="13"/>
      <c r="E1" s="13"/>
      <c r="F1" s="13"/>
    </row>
    <row r="2" spans="1:38" x14ac:dyDescent="0.4">
      <c r="A2" s="13"/>
      <c r="B2" s="13" t="s">
        <v>30</v>
      </c>
      <c r="C2" s="13"/>
      <c r="D2" s="13"/>
      <c r="E2" s="13"/>
      <c r="F2" s="13"/>
      <c r="V2" t="s">
        <v>22</v>
      </c>
      <c r="W2" t="s">
        <v>23</v>
      </c>
      <c r="X2" t="s">
        <v>24</v>
      </c>
      <c r="Y2" t="s">
        <v>37</v>
      </c>
      <c r="Z2" t="s">
        <v>38</v>
      </c>
      <c r="AB2" t="s">
        <v>22</v>
      </c>
      <c r="AC2" t="s">
        <v>23</v>
      </c>
      <c r="AD2" t="s">
        <v>24</v>
      </c>
      <c r="AE2" t="s">
        <v>37</v>
      </c>
      <c r="AF2" t="s">
        <v>38</v>
      </c>
      <c r="AH2" t="s">
        <v>22</v>
      </c>
      <c r="AI2" t="s">
        <v>23</v>
      </c>
      <c r="AJ2" t="s">
        <v>24</v>
      </c>
      <c r="AK2" t="s">
        <v>37</v>
      </c>
      <c r="AL2" t="s">
        <v>38</v>
      </c>
    </row>
    <row r="3" spans="1:38" x14ac:dyDescent="0.4">
      <c r="A3" s="13"/>
      <c r="B3" s="13"/>
      <c r="C3" s="13" t="s">
        <v>0</v>
      </c>
      <c r="D3" s="13"/>
      <c r="E3" s="13"/>
      <c r="F3" s="13"/>
      <c r="H3" t="s">
        <v>11</v>
      </c>
      <c r="I3" t="s">
        <v>12</v>
      </c>
      <c r="J3" t="s">
        <v>64</v>
      </c>
      <c r="K3" t="s">
        <v>4</v>
      </c>
    </row>
    <row r="4" spans="1:38" x14ac:dyDescent="0.4">
      <c r="A4" s="13"/>
      <c r="B4" s="13"/>
      <c r="C4" s="13"/>
      <c r="D4" s="13" t="s">
        <v>1</v>
      </c>
      <c r="E4" s="13"/>
      <c r="F4" s="13"/>
      <c r="M4" t="s">
        <v>7</v>
      </c>
      <c r="N4" t="s">
        <v>9</v>
      </c>
      <c r="O4" t="s">
        <v>10</v>
      </c>
      <c r="P4" t="s">
        <v>70</v>
      </c>
      <c r="Q4" t="s">
        <v>72</v>
      </c>
      <c r="R4" t="s">
        <v>73</v>
      </c>
      <c r="T4" t="s">
        <v>21</v>
      </c>
    </row>
    <row r="5" spans="1:38" x14ac:dyDescent="0.4">
      <c r="A5" s="13"/>
      <c r="B5" s="13"/>
      <c r="C5" s="13"/>
      <c r="D5" s="13"/>
      <c r="E5" s="13" t="s">
        <v>27</v>
      </c>
      <c r="F5" s="13"/>
      <c r="H5" t="s">
        <v>28</v>
      </c>
      <c r="I5" t="s">
        <v>28</v>
      </c>
      <c r="J5" t="s">
        <v>28</v>
      </c>
      <c r="K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s="35" t="s">
        <v>28</v>
      </c>
    </row>
    <row r="6" spans="1:38" x14ac:dyDescent="0.4">
      <c r="A6" s="13"/>
      <c r="B6" s="13"/>
      <c r="C6" s="13"/>
      <c r="D6" s="13"/>
      <c r="E6" s="13"/>
      <c r="F6" s="13" t="s">
        <v>2</v>
      </c>
      <c r="H6" t="s">
        <v>61</v>
      </c>
      <c r="I6" t="s">
        <v>20</v>
      </c>
      <c r="Q6" t="s">
        <v>63</v>
      </c>
      <c r="T6" t="s">
        <v>8</v>
      </c>
    </row>
    <row r="7" spans="1:38" x14ac:dyDescent="0.4">
      <c r="A7" s="13"/>
      <c r="B7" s="13"/>
      <c r="C7" s="13"/>
      <c r="D7" s="13"/>
      <c r="E7" s="13"/>
      <c r="F7" s="13"/>
    </row>
    <row r="8" spans="1:38" x14ac:dyDescent="0.4">
      <c r="H8" s="10" t="s">
        <v>29</v>
      </c>
      <c r="M8" s="10" t="s">
        <v>5</v>
      </c>
      <c r="T8" s="10" t="s">
        <v>14</v>
      </c>
      <c r="V8" s="10" t="s">
        <v>44</v>
      </c>
      <c r="AB8" s="10" t="s">
        <v>48</v>
      </c>
      <c r="AH8" s="10" t="s">
        <v>51</v>
      </c>
    </row>
    <row r="9" spans="1:38" x14ac:dyDescent="0.4">
      <c r="D9" t="s">
        <v>3</v>
      </c>
      <c r="E9" t="s">
        <v>28</v>
      </c>
      <c r="F9" t="s">
        <v>19</v>
      </c>
      <c r="H9" s="14">
        <v>1</v>
      </c>
      <c r="I9" s="14">
        <v>1</v>
      </c>
      <c r="J9" s="14">
        <v>0</v>
      </c>
      <c r="K9" s="14">
        <v>0</v>
      </c>
      <c r="M9" s="1">
        <v>0</v>
      </c>
      <c r="N9" s="1">
        <v>0</v>
      </c>
      <c r="O9" s="1">
        <v>0</v>
      </c>
      <c r="P9" s="1">
        <v>0</v>
      </c>
      <c r="Q9" s="1">
        <v>-1</v>
      </c>
      <c r="R9" s="1">
        <v>-1</v>
      </c>
      <c r="T9" s="1">
        <v>10</v>
      </c>
      <c r="V9" s="1">
        <v>0.1</v>
      </c>
      <c r="W9" s="1">
        <v>0.2</v>
      </c>
      <c r="X9" s="1">
        <v>0.3</v>
      </c>
      <c r="Y9" s="1">
        <v>0.2</v>
      </c>
      <c r="Z9" s="1">
        <v>0.2</v>
      </c>
      <c r="AB9" s="15" cm="1">
        <f t="array" ref="AB9:AF11">MMULT(H9:K11,TRANSPOSE(H40:K44))</f>
        <v>0</v>
      </c>
      <c r="AC9" s="15">
        <v>4</v>
      </c>
      <c r="AD9" s="15">
        <v>6</v>
      </c>
      <c r="AE9" s="15">
        <v>5</v>
      </c>
      <c r="AF9" s="15">
        <v>0</v>
      </c>
      <c r="AH9" s="2" cm="1">
        <f t="array" ref="AH9:AL11">AB9:AF11-AB13:AF15-AB17:AF19</f>
        <v>0</v>
      </c>
      <c r="AI9" s="3">
        <v>0</v>
      </c>
      <c r="AJ9" s="3">
        <v>0</v>
      </c>
      <c r="AK9" s="3">
        <v>0</v>
      </c>
      <c r="AL9" s="4">
        <v>0</v>
      </c>
    </row>
    <row r="10" spans="1:38" x14ac:dyDescent="0.4">
      <c r="D10" t="s">
        <v>64</v>
      </c>
      <c r="E10" t="s">
        <v>28</v>
      </c>
      <c r="F10" t="s">
        <v>65</v>
      </c>
      <c r="H10" s="14">
        <v>0</v>
      </c>
      <c r="I10" s="14">
        <v>0</v>
      </c>
      <c r="J10" s="14">
        <v>1</v>
      </c>
      <c r="K10" s="14">
        <v>0</v>
      </c>
      <c r="M10" s="1">
        <v>0</v>
      </c>
      <c r="N10" s="1">
        <v>0</v>
      </c>
      <c r="O10" s="34">
        <v>1.2</v>
      </c>
      <c r="P10" s="1">
        <v>0</v>
      </c>
      <c r="Q10" s="1">
        <v>0</v>
      </c>
      <c r="R10" s="1">
        <v>0</v>
      </c>
      <c r="T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B10" s="15">
        <v>0</v>
      </c>
      <c r="AC10" s="15">
        <v>6</v>
      </c>
      <c r="AD10" s="15">
        <v>0</v>
      </c>
      <c r="AE10" s="15">
        <v>6</v>
      </c>
      <c r="AF10" s="15">
        <v>0</v>
      </c>
      <c r="AH10" s="8">
        <v>0</v>
      </c>
      <c r="AI10">
        <v>0</v>
      </c>
      <c r="AJ10">
        <v>0</v>
      </c>
      <c r="AK10">
        <v>0</v>
      </c>
      <c r="AL10" s="9">
        <v>0</v>
      </c>
    </row>
    <row r="11" spans="1:38" x14ac:dyDescent="0.4">
      <c r="D11" t="s">
        <v>4</v>
      </c>
      <c r="E11" t="s">
        <v>28</v>
      </c>
      <c r="F11" t="s">
        <v>59</v>
      </c>
      <c r="H11" s="14">
        <v>0</v>
      </c>
      <c r="I11" s="14">
        <v>0</v>
      </c>
      <c r="J11" s="14">
        <v>0</v>
      </c>
      <c r="K11" s="14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T11" s="1">
        <v>10</v>
      </c>
      <c r="V11" s="1">
        <v>0</v>
      </c>
      <c r="W11" s="1">
        <v>0.5</v>
      </c>
      <c r="X11" s="1">
        <v>0</v>
      </c>
      <c r="Y11" s="1">
        <v>0.5</v>
      </c>
      <c r="Z11" s="1">
        <v>0</v>
      </c>
      <c r="AB11" s="15">
        <v>0</v>
      </c>
      <c r="AC11" s="15">
        <v>5</v>
      </c>
      <c r="AD11" s="15">
        <v>0</v>
      </c>
      <c r="AE11" s="15">
        <v>5</v>
      </c>
      <c r="AF11" s="15">
        <v>0</v>
      </c>
      <c r="AH11" s="5">
        <v>0</v>
      </c>
      <c r="AI11" s="6">
        <v>0</v>
      </c>
      <c r="AJ11" s="6">
        <v>0</v>
      </c>
      <c r="AK11" s="6">
        <v>0</v>
      </c>
      <c r="AL11" s="7">
        <v>0</v>
      </c>
    </row>
    <row r="12" spans="1:38" x14ac:dyDescent="0.4">
      <c r="H12" s="10" t="s">
        <v>6</v>
      </c>
      <c r="AB12" s="10" t="s">
        <v>49</v>
      </c>
      <c r="AH12" s="10" t="s">
        <v>58</v>
      </c>
    </row>
    <row r="13" spans="1:38" x14ac:dyDescent="0.4">
      <c r="D13" t="s">
        <v>7</v>
      </c>
      <c r="E13" t="s">
        <v>28</v>
      </c>
      <c r="F13" t="s">
        <v>18</v>
      </c>
      <c r="H13" s="1">
        <v>1</v>
      </c>
      <c r="I13" s="1">
        <v>0</v>
      </c>
      <c r="J13" s="1">
        <v>0</v>
      </c>
      <c r="K13" s="1">
        <v>0</v>
      </c>
      <c r="S13" s="10" t="s">
        <v>13</v>
      </c>
      <c r="T13" s="11" cm="1">
        <f t="array" ref="T13">SUM(MMULT(M40:R44,M30:R30*_xlfn.MUNIT(6)))</f>
        <v>21.5</v>
      </c>
      <c r="AB13" s="15" cm="1">
        <f t="array" ref="AB13:AF15">MMULT(M9:R11,TRANSPOSE(M40:R44))</f>
        <v>-1</v>
      </c>
      <c r="AC13" s="15">
        <v>2</v>
      </c>
      <c r="AD13" s="15">
        <v>3</v>
      </c>
      <c r="AE13" s="15">
        <v>3</v>
      </c>
      <c r="AF13" s="15">
        <v>-2</v>
      </c>
      <c r="AH13" s="2" cm="1">
        <f t="array" ref="AH13:AL16">TRANSPOSE(M40:P44)-MMULT(H13:K16,TRANSPOSE(H40:K44))</f>
        <v>0</v>
      </c>
      <c r="AI13" s="3">
        <v>0</v>
      </c>
      <c r="AJ13" s="3">
        <v>0</v>
      </c>
      <c r="AK13" s="3">
        <v>0</v>
      </c>
      <c r="AL13" s="4">
        <v>0</v>
      </c>
    </row>
    <row r="14" spans="1:38" x14ac:dyDescent="0.4">
      <c r="D14" t="s">
        <v>9</v>
      </c>
      <c r="E14" t="s">
        <v>28</v>
      </c>
      <c r="F14" t="s">
        <v>17</v>
      </c>
      <c r="H14" s="1">
        <v>0</v>
      </c>
      <c r="I14" s="1">
        <v>1</v>
      </c>
      <c r="J14" s="1">
        <v>0</v>
      </c>
      <c r="K14" s="1">
        <v>0</v>
      </c>
      <c r="AB14" s="15">
        <v>0</v>
      </c>
      <c r="AC14" s="15">
        <v>6</v>
      </c>
      <c r="AD14" s="15">
        <v>0</v>
      </c>
      <c r="AE14" s="15">
        <v>6</v>
      </c>
      <c r="AF14" s="15">
        <v>0</v>
      </c>
      <c r="AH14" s="8">
        <v>0</v>
      </c>
      <c r="AI14">
        <v>0</v>
      </c>
      <c r="AJ14">
        <v>0</v>
      </c>
      <c r="AK14">
        <v>0</v>
      </c>
      <c r="AL14" s="9">
        <v>0</v>
      </c>
    </row>
    <row r="15" spans="1:38" x14ac:dyDescent="0.4">
      <c r="D15" t="s">
        <v>10</v>
      </c>
      <c r="E15" t="s">
        <v>28</v>
      </c>
      <c r="F15" t="s">
        <v>60</v>
      </c>
      <c r="H15" s="1">
        <v>0</v>
      </c>
      <c r="I15" s="1">
        <v>0</v>
      </c>
      <c r="J15" s="1">
        <v>0</v>
      </c>
      <c r="K15" s="1">
        <v>1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H15" s="8">
        <v>0</v>
      </c>
      <c r="AI15">
        <v>0</v>
      </c>
      <c r="AJ15">
        <v>0</v>
      </c>
      <c r="AK15">
        <v>0</v>
      </c>
      <c r="AL15" s="9">
        <v>0</v>
      </c>
    </row>
    <row r="16" spans="1:38" x14ac:dyDescent="0.4">
      <c r="D16" t="s">
        <v>70</v>
      </c>
      <c r="E16" t="s">
        <v>28</v>
      </c>
      <c r="F16" t="s">
        <v>71</v>
      </c>
      <c r="H16" s="1">
        <v>0</v>
      </c>
      <c r="I16" s="1">
        <v>0</v>
      </c>
      <c r="J16" s="1">
        <v>1</v>
      </c>
      <c r="K16" s="1">
        <v>0</v>
      </c>
      <c r="AB16" s="10" t="s">
        <v>50</v>
      </c>
      <c r="AH16" s="5">
        <v>0</v>
      </c>
      <c r="AI16" s="6">
        <v>0</v>
      </c>
      <c r="AJ16" s="6">
        <v>0</v>
      </c>
      <c r="AK16" s="6">
        <v>0</v>
      </c>
      <c r="AL16" s="7">
        <v>0</v>
      </c>
    </row>
    <row r="17" spans="2:32" x14ac:dyDescent="0.4">
      <c r="AB17" s="14" cm="1">
        <f t="array" ref="AB17:AF19">T9:T11*V9:Z11</f>
        <v>1</v>
      </c>
      <c r="AC17" s="14">
        <v>2</v>
      </c>
      <c r="AD17" s="14">
        <v>3</v>
      </c>
      <c r="AE17" s="14">
        <v>2</v>
      </c>
      <c r="AF17" s="14">
        <v>2</v>
      </c>
    </row>
    <row r="18" spans="2:32" x14ac:dyDescent="0.4">
      <c r="B18" t="s">
        <v>22</v>
      </c>
      <c r="F18" t="s">
        <v>39</v>
      </c>
      <c r="M18" s="1">
        <v>0.9</v>
      </c>
      <c r="N18" s="1">
        <v>0</v>
      </c>
      <c r="O18" s="1">
        <v>1</v>
      </c>
      <c r="AB18" s="33">
        <v>0</v>
      </c>
      <c r="AC18" s="14">
        <v>0</v>
      </c>
      <c r="AD18" s="14">
        <v>0</v>
      </c>
      <c r="AE18" s="14">
        <v>0</v>
      </c>
      <c r="AF18" s="14">
        <v>0</v>
      </c>
    </row>
    <row r="19" spans="2:32" x14ac:dyDescent="0.4">
      <c r="B19" t="s">
        <v>23</v>
      </c>
      <c r="M19" s="1">
        <v>0.9</v>
      </c>
      <c r="N19" s="1">
        <v>0.2</v>
      </c>
      <c r="O19" s="1">
        <v>1</v>
      </c>
      <c r="AB19" s="14">
        <v>0</v>
      </c>
      <c r="AC19" s="14">
        <v>5</v>
      </c>
      <c r="AD19" s="14">
        <v>0</v>
      </c>
      <c r="AE19" s="14">
        <v>5</v>
      </c>
      <c r="AF19" s="14">
        <v>0</v>
      </c>
    </row>
    <row r="20" spans="2:32" x14ac:dyDescent="0.4">
      <c r="B20" t="s">
        <v>24</v>
      </c>
      <c r="M20" s="1">
        <v>0.9</v>
      </c>
      <c r="N20" s="1">
        <v>0.5</v>
      </c>
      <c r="O20" s="1">
        <v>1</v>
      </c>
    </row>
    <row r="21" spans="2:32" x14ac:dyDescent="0.4">
      <c r="B21" t="s">
        <v>37</v>
      </c>
      <c r="M21" s="1">
        <v>0.9</v>
      </c>
      <c r="N21" s="1">
        <v>0.3</v>
      </c>
      <c r="O21" s="1">
        <v>1</v>
      </c>
      <c r="AB21" s="31"/>
    </row>
    <row r="22" spans="2:32" x14ac:dyDescent="0.4">
      <c r="B22" t="s">
        <v>38</v>
      </c>
      <c r="M22" s="1">
        <v>0.9</v>
      </c>
      <c r="N22" s="1">
        <v>0</v>
      </c>
      <c r="O22" s="1">
        <v>1</v>
      </c>
      <c r="AB22" s="31"/>
    </row>
    <row r="23" spans="2:32" x14ac:dyDescent="0.4">
      <c r="AB23" s="10" t="s">
        <v>34</v>
      </c>
    </row>
    <row r="24" spans="2:32" x14ac:dyDescent="0.4">
      <c r="B24" t="s">
        <v>22</v>
      </c>
      <c r="F24" t="s">
        <v>40</v>
      </c>
      <c r="M24" s="1">
        <v>0</v>
      </c>
      <c r="N24" s="1">
        <v>0</v>
      </c>
      <c r="O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</row>
    <row r="25" spans="2:32" x14ac:dyDescent="0.4">
      <c r="B25" t="s">
        <v>23</v>
      </c>
      <c r="M25" s="1">
        <v>0</v>
      </c>
      <c r="N25" s="1">
        <v>0.1</v>
      </c>
      <c r="O25" s="1">
        <v>0</v>
      </c>
      <c r="AB25" s="1">
        <v>1</v>
      </c>
      <c r="AC25" s="1">
        <v>1</v>
      </c>
      <c r="AD25" s="1">
        <v>0</v>
      </c>
      <c r="AE25" s="1">
        <v>0</v>
      </c>
      <c r="AF25" s="1">
        <v>0</v>
      </c>
    </row>
    <row r="26" spans="2:32" x14ac:dyDescent="0.4">
      <c r="B26" t="s">
        <v>24</v>
      </c>
      <c r="M26" s="1">
        <v>0</v>
      </c>
      <c r="N26" s="1">
        <v>0.3</v>
      </c>
      <c r="O26" s="1">
        <v>0</v>
      </c>
      <c r="AB26" s="1">
        <v>1</v>
      </c>
      <c r="AC26" s="1">
        <v>1</v>
      </c>
      <c r="AD26" s="1">
        <v>1</v>
      </c>
      <c r="AE26" s="1">
        <v>0</v>
      </c>
      <c r="AF26" s="1">
        <v>0</v>
      </c>
    </row>
    <row r="27" spans="2:32" x14ac:dyDescent="0.4">
      <c r="B27" t="s">
        <v>37</v>
      </c>
      <c r="M27" s="1">
        <v>0</v>
      </c>
      <c r="N27" s="1">
        <v>0.2</v>
      </c>
      <c r="O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0</v>
      </c>
    </row>
    <row r="28" spans="2:32" x14ac:dyDescent="0.4">
      <c r="B28" t="s">
        <v>38</v>
      </c>
      <c r="M28" s="1">
        <v>0</v>
      </c>
      <c r="N28" s="1">
        <v>0</v>
      </c>
      <c r="O28" s="1">
        <v>0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</row>
    <row r="29" spans="2:32" x14ac:dyDescent="0.4">
      <c r="AB29" s="31"/>
    </row>
    <row r="30" spans="2:32" x14ac:dyDescent="0.4">
      <c r="F30" t="s">
        <v>32</v>
      </c>
      <c r="L30" s="12" t="s">
        <v>15</v>
      </c>
      <c r="M30" s="1">
        <v>3</v>
      </c>
      <c r="N30" s="1">
        <v>1</v>
      </c>
      <c r="O30" s="1">
        <v>1</v>
      </c>
      <c r="P30" s="1">
        <v>0</v>
      </c>
      <c r="Q30" s="1">
        <v>0</v>
      </c>
      <c r="R30" s="1">
        <v>-0.5</v>
      </c>
      <c r="AB30" s="31"/>
    </row>
    <row r="31" spans="2:32" x14ac:dyDescent="0.4">
      <c r="F31" t="s">
        <v>31</v>
      </c>
      <c r="L31" s="12" t="s">
        <v>41</v>
      </c>
      <c r="Q31" s="1">
        <v>0.05</v>
      </c>
      <c r="T31" s="29">
        <f>Q31*Q35</f>
        <v>1</v>
      </c>
      <c r="U31" s="28" t="s">
        <v>56</v>
      </c>
      <c r="V31" s="28"/>
      <c r="W31" s="28"/>
      <c r="X31" s="28"/>
      <c r="Y31" s="28"/>
      <c r="Z31" s="28"/>
      <c r="AA31" s="28"/>
      <c r="AB31" s="31"/>
    </row>
    <row r="32" spans="2:32" x14ac:dyDescent="0.4">
      <c r="L32" s="12" t="s">
        <v>42</v>
      </c>
      <c r="Q32" s="1">
        <v>1</v>
      </c>
      <c r="T32" s="29">
        <f>Q32*Q35</f>
        <v>20</v>
      </c>
      <c r="U32" s="28" t="s">
        <v>55</v>
      </c>
      <c r="V32" s="28"/>
      <c r="W32" s="28"/>
      <c r="X32" s="28"/>
      <c r="Y32" s="28"/>
      <c r="Z32" s="28"/>
      <c r="AA32" s="28"/>
      <c r="AB32" s="31"/>
    </row>
    <row r="33" spans="2:28" x14ac:dyDescent="0.4">
      <c r="L33" s="12" t="s">
        <v>43</v>
      </c>
      <c r="Q33" s="1">
        <v>0.4</v>
      </c>
      <c r="T33" s="29">
        <f>Q35*Q33</f>
        <v>8</v>
      </c>
      <c r="U33" s="28" t="s">
        <v>53</v>
      </c>
      <c r="V33" s="28"/>
      <c r="W33" s="28"/>
      <c r="X33" s="28"/>
      <c r="Y33" s="28"/>
      <c r="Z33" s="28"/>
      <c r="AA33" s="28"/>
      <c r="AB33" s="31"/>
    </row>
    <row r="34" spans="2:28" x14ac:dyDescent="0.4">
      <c r="L34" s="12" t="s">
        <v>52</v>
      </c>
      <c r="Q34" s="1">
        <v>0.6</v>
      </c>
      <c r="V34" s="28"/>
      <c r="W34" s="28"/>
      <c r="X34" s="28"/>
      <c r="Y34" s="28"/>
      <c r="Z34" s="28"/>
      <c r="AA34" s="28"/>
      <c r="AB34" s="31"/>
    </row>
    <row r="35" spans="2:28" x14ac:dyDescent="0.4">
      <c r="L35" s="12" t="s">
        <v>46</v>
      </c>
      <c r="M35" s="1">
        <v>20</v>
      </c>
      <c r="N35" s="1">
        <v>20</v>
      </c>
      <c r="O35" s="1">
        <v>20</v>
      </c>
      <c r="Q35" s="1">
        <v>20</v>
      </c>
      <c r="AB35" s="31"/>
    </row>
    <row r="36" spans="2:28" x14ac:dyDescent="0.4">
      <c r="L36" s="12" t="s">
        <v>66</v>
      </c>
      <c r="Q36" s="1">
        <v>-3</v>
      </c>
      <c r="AB36" s="31"/>
    </row>
    <row r="37" spans="2:28" x14ac:dyDescent="0.4">
      <c r="L37" s="12" t="s">
        <v>67</v>
      </c>
      <c r="Q37" s="1">
        <v>3</v>
      </c>
    </row>
    <row r="39" spans="2:28" x14ac:dyDescent="0.4">
      <c r="H39" s="10" t="s">
        <v>25</v>
      </c>
      <c r="M39" s="10" t="s">
        <v>26</v>
      </c>
    </row>
    <row r="40" spans="2:28" x14ac:dyDescent="0.4">
      <c r="B40" t="s">
        <v>22</v>
      </c>
      <c r="H40" s="16">
        <v>0</v>
      </c>
      <c r="I40" s="16">
        <v>0</v>
      </c>
      <c r="J40" s="16">
        <v>0</v>
      </c>
      <c r="K40" s="16">
        <v>0</v>
      </c>
      <c r="M40" s="16">
        <v>0</v>
      </c>
      <c r="N40" s="16">
        <v>0</v>
      </c>
      <c r="O40" s="16">
        <v>0</v>
      </c>
      <c r="P40" s="16">
        <v>0</v>
      </c>
      <c r="Q40" s="36">
        <v>-2</v>
      </c>
      <c r="R40" s="36">
        <v>3</v>
      </c>
    </row>
    <row r="41" spans="2:28" x14ac:dyDescent="0.4">
      <c r="B41" t="s">
        <v>23</v>
      </c>
      <c r="H41" s="16">
        <v>0</v>
      </c>
      <c r="I41" s="16">
        <v>4</v>
      </c>
      <c r="J41" s="16">
        <v>6</v>
      </c>
      <c r="K41" s="16">
        <v>5</v>
      </c>
      <c r="M41" s="16">
        <v>0</v>
      </c>
      <c r="N41" s="16">
        <v>4</v>
      </c>
      <c r="O41" s="16">
        <v>5</v>
      </c>
      <c r="P41" s="16">
        <v>6</v>
      </c>
      <c r="Q41" s="36">
        <v>-3</v>
      </c>
      <c r="R41" s="36">
        <v>1</v>
      </c>
    </row>
    <row r="42" spans="2:28" x14ac:dyDescent="0.4">
      <c r="B42" t="s">
        <v>24</v>
      </c>
      <c r="H42" s="16">
        <v>0</v>
      </c>
      <c r="I42" s="16">
        <v>6</v>
      </c>
      <c r="J42" s="16">
        <v>0</v>
      </c>
      <c r="K42" s="16">
        <v>0</v>
      </c>
      <c r="M42" s="16">
        <v>0</v>
      </c>
      <c r="N42" s="16">
        <v>6</v>
      </c>
      <c r="O42" s="16">
        <v>0</v>
      </c>
      <c r="P42" s="16">
        <v>0</v>
      </c>
      <c r="Q42" s="36">
        <v>-3</v>
      </c>
      <c r="R42" s="36">
        <v>0</v>
      </c>
    </row>
    <row r="43" spans="2:28" x14ac:dyDescent="0.4">
      <c r="B43" t="s">
        <v>37</v>
      </c>
      <c r="H43" s="16">
        <v>0</v>
      </c>
      <c r="I43" s="16">
        <v>5</v>
      </c>
      <c r="J43" s="16">
        <v>6</v>
      </c>
      <c r="K43" s="16">
        <v>5</v>
      </c>
      <c r="M43" s="16">
        <v>0</v>
      </c>
      <c r="N43" s="16">
        <v>5</v>
      </c>
      <c r="O43" s="16">
        <v>5</v>
      </c>
      <c r="P43" s="16">
        <v>6</v>
      </c>
      <c r="Q43" s="36">
        <v>-3</v>
      </c>
      <c r="R43" s="36">
        <v>0</v>
      </c>
    </row>
    <row r="44" spans="2:28" x14ac:dyDescent="0.4">
      <c r="B44" t="s">
        <v>38</v>
      </c>
      <c r="H44" s="16">
        <v>0</v>
      </c>
      <c r="I44" s="16">
        <v>0</v>
      </c>
      <c r="J44" s="16">
        <v>0</v>
      </c>
      <c r="K44" s="16">
        <v>0</v>
      </c>
      <c r="M44" s="16">
        <v>0</v>
      </c>
      <c r="N44" s="16">
        <v>0</v>
      </c>
      <c r="O44" s="16">
        <v>0</v>
      </c>
      <c r="P44" s="16">
        <v>0</v>
      </c>
      <c r="Q44" s="36">
        <v>-1</v>
      </c>
      <c r="R44" s="36">
        <v>3</v>
      </c>
    </row>
    <row r="46" spans="2:28" x14ac:dyDescent="0.4">
      <c r="M46" s="10" t="s">
        <v>68</v>
      </c>
      <c r="P46" s="9"/>
      <c r="Q46" s="10" t="s">
        <v>33</v>
      </c>
      <c r="R46" s="10"/>
    </row>
    <row r="47" spans="2:28" x14ac:dyDescent="0.4">
      <c r="B47" t="s">
        <v>22</v>
      </c>
      <c r="M47" s="15" cm="1">
        <f t="array" ref="M47:O51">M18:O22*M35:O35</f>
        <v>18</v>
      </c>
      <c r="N47" s="15">
        <v>0</v>
      </c>
      <c r="O47" s="15">
        <v>20</v>
      </c>
      <c r="P47" s="9"/>
      <c r="Q47" s="32">
        <f t="array" ref="Q47:Q51">T33-MMULT(AB24:AF28,P40:P44+Q40:Q44+R40:R44)</f>
        <v>7</v>
      </c>
      <c r="R47" s="10"/>
    </row>
    <row r="48" spans="2:28" x14ac:dyDescent="0.4">
      <c r="B48" t="s">
        <v>23</v>
      </c>
      <c r="M48" s="15">
        <v>18</v>
      </c>
      <c r="N48" s="15">
        <v>4</v>
      </c>
      <c r="O48" s="15">
        <v>20</v>
      </c>
      <c r="P48" s="9"/>
      <c r="Q48" s="32">
        <v>3</v>
      </c>
      <c r="R48" s="10"/>
    </row>
    <row r="49" spans="2:18" x14ac:dyDescent="0.4">
      <c r="B49" t="s">
        <v>24</v>
      </c>
      <c r="M49" s="15">
        <v>18</v>
      </c>
      <c r="N49" s="15">
        <v>10</v>
      </c>
      <c r="O49" s="15">
        <v>20</v>
      </c>
      <c r="P49" s="9"/>
      <c r="Q49" s="32">
        <v>6</v>
      </c>
      <c r="R49" s="10"/>
    </row>
    <row r="50" spans="2:18" x14ac:dyDescent="0.4">
      <c r="B50" t="s">
        <v>37</v>
      </c>
      <c r="M50" s="15">
        <v>18</v>
      </c>
      <c r="N50" s="15">
        <v>6</v>
      </c>
      <c r="O50" s="15">
        <v>20</v>
      </c>
      <c r="P50" s="9"/>
      <c r="Q50" s="32">
        <v>3</v>
      </c>
      <c r="R50" s="10"/>
    </row>
    <row r="51" spans="2:18" x14ac:dyDescent="0.4">
      <c r="B51" t="s">
        <v>38</v>
      </c>
      <c r="M51" s="15">
        <v>18</v>
      </c>
      <c r="N51" s="15">
        <v>0</v>
      </c>
      <c r="O51" s="15">
        <v>20</v>
      </c>
      <c r="P51" s="9"/>
      <c r="Q51" s="32">
        <v>1</v>
      </c>
      <c r="R51" s="10"/>
    </row>
    <row r="52" spans="2:18" x14ac:dyDescent="0.4">
      <c r="P52" s="9"/>
      <c r="R52" s="10"/>
    </row>
    <row r="53" spans="2:18" x14ac:dyDescent="0.4">
      <c r="M53" s="10" t="s">
        <v>69</v>
      </c>
    </row>
    <row r="54" spans="2:18" x14ac:dyDescent="0.4">
      <c r="B54" t="s">
        <v>22</v>
      </c>
      <c r="M54" s="15" cm="1">
        <f t="array" ref="M54:O58">M24:O28*M35:O35</f>
        <v>0</v>
      </c>
      <c r="N54" s="15">
        <v>0</v>
      </c>
      <c r="O54" s="15">
        <v>0</v>
      </c>
    </row>
    <row r="55" spans="2:18" x14ac:dyDescent="0.4">
      <c r="B55" t="s">
        <v>23</v>
      </c>
      <c r="M55" s="15">
        <v>0</v>
      </c>
      <c r="N55" s="15">
        <v>2</v>
      </c>
      <c r="O55" s="15">
        <v>0</v>
      </c>
    </row>
    <row r="56" spans="2:18" x14ac:dyDescent="0.4">
      <c r="B56" t="s">
        <v>24</v>
      </c>
      <c r="M56" s="15">
        <v>0</v>
      </c>
      <c r="N56" s="15">
        <v>6</v>
      </c>
      <c r="O56" s="15">
        <v>0</v>
      </c>
    </row>
    <row r="57" spans="2:18" x14ac:dyDescent="0.4">
      <c r="B57" t="s">
        <v>37</v>
      </c>
      <c r="M57" s="15">
        <v>0</v>
      </c>
      <c r="N57" s="15">
        <v>4</v>
      </c>
      <c r="O57" s="15">
        <v>0</v>
      </c>
    </row>
    <row r="58" spans="2:18" x14ac:dyDescent="0.4">
      <c r="B58" t="s">
        <v>38</v>
      </c>
      <c r="M58" s="15">
        <v>0</v>
      </c>
      <c r="N58" s="15">
        <v>0</v>
      </c>
      <c r="O58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storage</vt:lpstr>
      <vt:lpstr>storage_bev</vt:lpstr>
      <vt:lpstr>storage_bev_v2g</vt:lpstr>
      <vt:lpstr>storage_bev_v2g_sell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SESAM</dc:creator>
  <cp:lastModifiedBy>Lorenzo Rinaldi</cp:lastModifiedBy>
  <dcterms:created xsi:type="dcterms:W3CDTF">2015-06-05T18:19:34Z</dcterms:created>
  <dcterms:modified xsi:type="dcterms:W3CDTF">2024-04-03T05:59:24Z</dcterms:modified>
</cp:coreProperties>
</file>