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/"/>
    </mc:Choice>
  </mc:AlternateContent>
  <xr:revisionPtr revIDLastSave="0" documentId="13_ncr:1_{4619B8D8-7C63-D545-9F7C-1F17150C0795}" xr6:coauthVersionLast="47" xr6:coauthVersionMax="47" xr10:uidLastSave="{00000000-0000-0000-0000-000000000000}"/>
  <bookViews>
    <workbookView xWindow="0" yWindow="0" windowWidth="28800" windowHeight="18000" activeTab="1" xr2:uid="{7B02621E-B7BE-C640-8F0D-21B2A43A72CA}"/>
  </bookViews>
  <sheets>
    <sheet name="home_buccinasco" sheetId="19" r:id="rId1"/>
    <sheet name="Test_results" sheetId="22" r:id="rId2"/>
    <sheet name="time_accurate" sheetId="21" r:id="rId3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home_buccinasco!$AZ$10:$BF$17,home_buccinasco!$S$49:$AI$55,home_buccinasco!$BP$19,home_buccinasco!$CA$10:$CG$17,home_buccinasco!$AK$83:$AX$83</definedName>
    <definedName name="solver_adj" localSheetId="1" hidden="1">Test_results!$AZ$10:$BB$17,Test_results!$S$49:$AI$55,Test_results!$BK$19,Test_results!$BP$10:$BP$17,Test_results!$AK$83:$AX$83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home_buccinasco!$S$49:$U$55</definedName>
    <definedName name="solver_lhs1" localSheetId="1" hidden="1">Test_results!$S$49:$U$55</definedName>
    <definedName name="solver_lhs10" localSheetId="0" hidden="1">home_buccinasco!$CA$35:$CC$35</definedName>
    <definedName name="solver_lhs10" localSheetId="1" hidden="1">Test_results!$BP$35:$BP$35</definedName>
    <definedName name="solver_lhs11" localSheetId="0" hidden="1">home_buccinasco!$CA$37:$CG$39</definedName>
    <definedName name="solver_lhs11" localSheetId="1" hidden="1">Test_results!$BP$37:$BP$39</definedName>
    <definedName name="solver_lhs12" localSheetId="0" hidden="1">home_buccinasco!$CA$41:$CF$42</definedName>
    <definedName name="solver_lhs12" localSheetId="1" hidden="1">Test_results!$BP$41:$BP$42</definedName>
    <definedName name="solver_lhs13" localSheetId="0" hidden="1">home_buccinasco!$CA$44:$CF$45</definedName>
    <definedName name="solver_lhs13" localSheetId="1" hidden="1">Test_results!$BP$44:$BP$45</definedName>
    <definedName name="solver_lhs14" localSheetId="0" hidden="1">home_buccinasco!$CA$47:$CG$48</definedName>
    <definedName name="solver_lhs14" localSheetId="1" hidden="1">Test_results!$BP$47:$BP$48</definedName>
    <definedName name="solver_lhs15" localSheetId="0" hidden="1">home_buccinasco!$CA$50:$CG$51</definedName>
    <definedName name="solver_lhs15" localSheetId="1" hidden="1">Test_results!$BP$50:$BP$51</definedName>
    <definedName name="solver_lhs16" localSheetId="0" hidden="1">home_buccinasco!$CA$53:$CF$53</definedName>
    <definedName name="solver_lhs16" localSheetId="1" hidden="1">Test_results!$BP$53:$BP$53</definedName>
    <definedName name="solver_lhs17" localSheetId="0" hidden="1">home_buccinasco!$CA$55:$CF$55</definedName>
    <definedName name="solver_lhs17" localSheetId="1" hidden="1">Test_results!$BP$55:$BP$55</definedName>
    <definedName name="solver_lhs18" localSheetId="0" hidden="1">home_buccinasco!$CA$58:$CG$59</definedName>
    <definedName name="solver_lhs18" localSheetId="1" hidden="1">Test_results!$BP$58:$BP$59</definedName>
    <definedName name="solver_lhs2" localSheetId="0" hidden="1">home_buccinasco!$W$49:$X$55</definedName>
    <definedName name="solver_lhs2" localSheetId="1" hidden="1">Test_results!$W$49:$X$55</definedName>
    <definedName name="solver_lhs3" localSheetId="0" hidden="1">home_buccinasco!$Z$49:$AI$55</definedName>
    <definedName name="solver_lhs3" localSheetId="1" hidden="1">Test_results!$Z$49:$AI$55</definedName>
    <definedName name="solver_lhs4" localSheetId="0" hidden="1">home_buccinasco!$AK$83:$AX$83</definedName>
    <definedName name="solver_lhs4" localSheetId="1" hidden="1">Test_results!$AK$83:$AX$83</definedName>
    <definedName name="solver_lhs5" localSheetId="0" hidden="1">home_buccinasco!$BP$19</definedName>
    <definedName name="solver_lhs5" localSheetId="1" hidden="1">Test_results!$BK$19</definedName>
    <definedName name="solver_lhs6" localSheetId="0" hidden="1">home_buccinasco!$BS$10:$BY$17</definedName>
    <definedName name="solver_lhs6" localSheetId="1" hidden="1">Test_results!$BN$10:$BN$17</definedName>
    <definedName name="solver_lhs7" localSheetId="0" hidden="1">home_buccinasco!$BS$19:$BY$26</definedName>
    <definedName name="solver_lhs7" localSheetId="1" hidden="1">Test_results!$BN$19:$BN$26</definedName>
    <definedName name="solver_lhs8" localSheetId="0" hidden="1">home_buccinasco!$CA$10:$CG$17</definedName>
    <definedName name="solver_lhs8" localSheetId="1" hidden="1">Test_results!$BP$10:$BP$17</definedName>
    <definedName name="solver_lhs9" localSheetId="0" hidden="1">home_buccinasco!$CA$19:$CG$30</definedName>
    <definedName name="solver_lhs9" localSheetId="1" hidden="1">Test_results!$BP$19:$BP$30</definedName>
    <definedName name="solver_lin" localSheetId="0" hidden="1">1</definedName>
    <definedName name="solver_lin" localSheetId="1" hidden="1">1</definedName>
    <definedName name="solver_neg" localSheetId="0" hidden="1">1</definedName>
    <definedName name="solver_neg" localSheetId="1" hidden="1">1</definedName>
    <definedName name="solver_num" localSheetId="0" hidden="1">18</definedName>
    <definedName name="solver_num" localSheetId="1" hidden="1">18</definedName>
    <definedName name="solver_nwt" localSheetId="0" hidden="1">1</definedName>
    <definedName name="solver_nwt" localSheetId="1" hidden="1">1</definedName>
    <definedName name="solver_opt" localSheetId="0" hidden="1">home_buccinasco!$L$11</definedName>
    <definedName name="solver_opt" localSheetId="1" hidden="1">Test_results!$L$11</definedName>
    <definedName name="solver_rel1" localSheetId="0" hidden="1">3</definedName>
    <definedName name="solver_rel1" localSheetId="1" hidden="1">3</definedName>
    <definedName name="solver_rel10" localSheetId="0" hidden="1">2</definedName>
    <definedName name="solver_rel10" localSheetId="1" hidden="1">2</definedName>
    <definedName name="solver_rel11" localSheetId="0" hidden="1">3</definedName>
    <definedName name="solver_rel11" localSheetId="1" hidden="1">3</definedName>
    <definedName name="solver_rel12" localSheetId="0" hidden="1">3</definedName>
    <definedName name="solver_rel12" localSheetId="1" hidden="1">3</definedName>
    <definedName name="solver_rel13" localSheetId="0" hidden="1">3</definedName>
    <definedName name="solver_rel13" localSheetId="1" hidden="1">3</definedName>
    <definedName name="solver_rel14" localSheetId="0" hidden="1">3</definedName>
    <definedName name="solver_rel14" localSheetId="1" hidden="1">3</definedName>
    <definedName name="solver_rel15" localSheetId="0" hidden="1">3</definedName>
    <definedName name="solver_rel15" localSheetId="1" hidden="1">3</definedName>
    <definedName name="solver_rel16" localSheetId="0" hidden="1">3</definedName>
    <definedName name="solver_rel16" localSheetId="1" hidden="1">3</definedName>
    <definedName name="solver_rel17" localSheetId="0" hidden="1">3</definedName>
    <definedName name="solver_rel17" localSheetId="1" hidden="1">3</definedName>
    <definedName name="solver_rel18" localSheetId="0" hidden="1">3</definedName>
    <definedName name="solver_rel18" localSheetId="1" hidden="1">3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0" hidden="1">5</definedName>
    <definedName name="solver_rel5" localSheetId="1" hidden="1">5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3</definedName>
    <definedName name="solver_rel8" localSheetId="1" hidden="1">3</definedName>
    <definedName name="solver_rel9" localSheetId="0" hidden="1">3</definedName>
    <definedName name="solver_rel9" localSheetId="1" hidden="1">3</definedName>
    <definedName name="solver_rhs1" localSheetId="0" hidden="1">0</definedName>
    <definedName name="solver_rhs1" localSheetId="1" hidden="1">0</definedName>
    <definedName name="solver_rhs10" localSheetId="0" hidden="1">0</definedName>
    <definedName name="solver_rhs10" localSheetId="1" hidden="1">0</definedName>
    <definedName name="solver_rhs11" localSheetId="0" hidden="1">0</definedName>
    <definedName name="solver_rhs11" localSheetId="1" hidden="1">0</definedName>
    <definedName name="solver_rhs12" localSheetId="0" hidden="1">0</definedName>
    <definedName name="solver_rhs12" localSheetId="1" hidden="1">0</definedName>
    <definedName name="solver_rhs13" localSheetId="0" hidden="1">0</definedName>
    <definedName name="solver_rhs13" localSheetId="1" hidden="1">0</definedName>
    <definedName name="solver_rhs14" localSheetId="0" hidden="1">0</definedName>
    <definedName name="solver_rhs14" localSheetId="1" hidden="1">0</definedName>
    <definedName name="solver_rhs15" localSheetId="0" hidden="1">0</definedName>
    <definedName name="solver_rhs15" localSheetId="1" hidden="1">0</definedName>
    <definedName name="solver_rhs16" localSheetId="0" hidden="1">0</definedName>
    <definedName name="solver_rhs16" localSheetId="1" hidden="1">0</definedName>
    <definedName name="solver_rhs17" localSheetId="0" hidden="1">0</definedName>
    <definedName name="solver_rhs17" localSheetId="1" hidden="1">0</definedName>
    <definedName name="solver_rhs18" localSheetId="0" hidden="1">0</definedName>
    <definedName name="solver_rhs18" localSheetId="1" hidden="1">0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binary</definedName>
    <definedName name="solver_rhs5" localSheetId="1" hidden="1">binary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0</definedName>
    <definedName name="solver_rhs8" localSheetId="0" hidden="1">0</definedName>
    <definedName name="solver_rhs8" localSheetId="1" hidden="1">0</definedName>
    <definedName name="solver_rhs9" localSheetId="0" hidden="1">0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41" i="19" l="1"/>
  <c r="BP37" i="22" a="1"/>
  <c r="BP37" i="22" s="1"/>
  <c r="S52" i="22" a="1"/>
  <c r="S52" i="22" s="1"/>
  <c r="AK73" i="22" l="1" a="1"/>
  <c r="AK73" i="22" s="1"/>
  <c r="BP19" i="22" s="1" a="1"/>
  <c r="BP19" i="22" s="1"/>
  <c r="BN19" i="22" a="1"/>
  <c r="BN19" i="22" s="1"/>
  <c r="S57" i="22" a="1"/>
  <c r="S57" i="22" s="1"/>
  <c r="J90" i="22"/>
  <c r="J89" i="22"/>
  <c r="J88" i="22"/>
  <c r="J87" i="22"/>
  <c r="J86" i="22"/>
  <c r="AK85" i="22" a="1"/>
  <c r="AK85" i="22" s="1"/>
  <c r="J85" i="22"/>
  <c r="J84" i="22"/>
  <c r="J83" i="22"/>
  <c r="J82" i="22"/>
  <c r="J81" i="22"/>
  <c r="BH54" i="22"/>
  <c r="BG53" i="22"/>
  <c r="BG54" i="22" s="1"/>
  <c r="BF52" i="22"/>
  <c r="BF53" i="22" s="1"/>
  <c r="BF54" i="22" s="1"/>
  <c r="BE51" i="22"/>
  <c r="BE52" i="22" s="1"/>
  <c r="BE53" i="22" s="1"/>
  <c r="BE54" i="22" s="1"/>
  <c r="BD50" i="22"/>
  <c r="BD51" i="22" s="1"/>
  <c r="BD52" i="22" s="1"/>
  <c r="BD53" i="22" s="1"/>
  <c r="BD54" i="22" s="1"/>
  <c r="BA42" i="22"/>
  <c r="BA43" i="22" s="1"/>
  <c r="BA44" i="22" s="1"/>
  <c r="BA45" i="22" s="1"/>
  <c r="BA46" i="22" s="1"/>
  <c r="AX39" i="22"/>
  <c r="AV38" i="22"/>
  <c r="AB14" i="22"/>
  <c r="K11" i="22" a="1"/>
  <c r="K11" i="22" s="1"/>
  <c r="BL10" i="22" a="1"/>
  <c r="BL10" i="22" s="1"/>
  <c r="BN10" i="22" s="1" a="1"/>
  <c r="BN10" i="22" s="1"/>
  <c r="AA10" i="22"/>
  <c r="X10" i="22"/>
  <c r="W10" i="22"/>
  <c r="J81" i="19"/>
  <c r="J83" i="19"/>
  <c r="J84" i="19"/>
  <c r="J85" i="19"/>
  <c r="J86" i="19"/>
  <c r="J87" i="19"/>
  <c r="J88" i="19"/>
  <c r="J89" i="19"/>
  <c r="J90" i="19"/>
  <c r="J82" i="19"/>
  <c r="AK87" i="22" l="1" a="1"/>
  <c r="AK87" i="22" s="1"/>
  <c r="AK85" i="19" a="1"/>
  <c r="AK85" i="19" s="1"/>
  <c r="AK57" i="22" l="1" a="1"/>
  <c r="AK57" i="22" s="1"/>
  <c r="AM57" i="22" a="1"/>
  <c r="AM57" i="22" s="1"/>
  <c r="AO57" i="22" a="1"/>
  <c r="AQ57" i="22" a="1"/>
  <c r="AQ57" i="22" s="1"/>
  <c r="AS57" i="22" a="1"/>
  <c r="AS57" i="22" s="1"/>
  <c r="AZ57" i="22" a="1"/>
  <c r="AO57" i="22"/>
  <c r="AW41" i="22" s="1" a="1"/>
  <c r="AW41" i="22" s="1"/>
  <c r="AX41" i="22" a="1"/>
  <c r="AX41" i="22" s="1"/>
  <c r="S87" i="22" a="1"/>
  <c r="AK96" i="22" a="1"/>
  <c r="AK96" i="22" s="1"/>
  <c r="J11" i="22" s="1" a="1"/>
  <c r="J11" i="22" s="1"/>
  <c r="L11" i="22" s="1"/>
  <c r="AK65" i="22" a="1"/>
  <c r="AK65" i="22" s="1"/>
  <c r="AX49" i="22" a="1"/>
  <c r="AX49" i="22" s="1"/>
  <c r="AZ57" i="22"/>
  <c r="S57" i="19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W73" i="22" l="1" a="1"/>
  <c r="W73" i="22" s="1"/>
  <c r="BP58" i="22" s="1" a="1"/>
  <c r="BP58" i="22" s="1"/>
  <c r="S87" i="22"/>
  <c r="AK87" i="19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CA44" i="19" s="1" a="1"/>
  <c r="CA44" i="19" s="1"/>
  <c r="S87" i="19"/>
  <c r="CA55" i="19" a="1"/>
  <c r="CA55" i="19" s="1"/>
  <c r="CA41" i="19" l="1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tc={54D1ACA5-ADF4-BA43-A37D-F9DF329F1CE8}</author>
    <author>tc={C00B4336-DB6D-D348-B49D-BAFB45F30A8A}</author>
  </authors>
  <commentList>
    <comment ref="BP36" authorId="0" shapeId="0" xr:uid="{54D1ACA5-ADF4-BA43-A37D-F9DF329F1C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C00B4336-DB6D-D348-B49D-BAFB45F3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<sst xmlns="http://schemas.openxmlformats.org/spreadsheetml/2006/main" count="1294" uniqueCount="207">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</sst>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-#,##0.0;\-"/>
    <numFmt numFmtId="165" formatCode="#,##0.0_ ;\-#,##0.0\ "/>
    <numFmt numFmtId="166" formatCode="#,##0.00;\-#,##0.00;\-"/>
    <numFmt numFmtId="169" formatCode="#,##0.00000;\-#,##0.00000;\-"/>
  </numFmts>
  <fonts count="1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  <font>
      <sz val="10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  <xf numFmtId="16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P36" dT="2024-07-10T08:54:39.78" personId="{78B3468B-D9B6-EA45-B5B8-0247D1E1A105}" id="{54D1ACA5-ADF4-BA43-A37D-F9DF329F1CE8}">
    <text>Su pyesm è ore x tech perchè non c’è un filtro per le 3 tech interessate</text>
  </threadedComment>
  <threadedComment ref="AU39" dT="2024-07-02T08:11:50.89" personId="{78B3468B-D9B6-EA45-B5B8-0247D1E1A105}" id="{C00B4336-DB6D-D348-B49D-BAFB45F30A8A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opLeftCell="AT32" workbookViewId="0">
      <selection activeCell="BB42" sqref="BB4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1.4197499999999863E-2</v>
      </c>
      <c r="CB21" s="13">
        <v>1.4000000000000004</v>
      </c>
      <c r="CC21" s="13">
        <v>0</v>
      </c>
      <c r="CD21" s="13">
        <v>5</v>
      </c>
      <c r="CE21" s="13">
        <v>5</v>
      </c>
      <c r="CF21" s="21">
        <v>4</v>
      </c>
      <c r="CG21">
        <v>4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1.4197499999999863E-2</v>
      </c>
      <c r="CB58">
        <v>1.4000000000000004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5</v>
      </c>
      <c r="CE59">
        <v>5</v>
      </c>
      <c r="CF59">
        <v>4</v>
      </c>
      <c r="CG59">
        <v>4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-6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6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1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6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1</v>
      </c>
      <c r="X66" s="14">
        <v>0</v>
      </c>
      <c r="AK66" s="34">
        <v>1.8</v>
      </c>
      <c r="AL66" s="34">
        <v>10.7</v>
      </c>
      <c r="AM66" s="34">
        <v>6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1</v>
      </c>
      <c r="X67" s="14">
        <v>0</v>
      </c>
      <c r="AK67" s="34">
        <v>0.9</v>
      </c>
      <c r="AL67" s="34">
        <v>10.7</v>
      </c>
      <c r="AM67" s="34">
        <v>6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6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6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6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6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6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6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6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6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6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6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6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6</v>
      </c>
      <c r="X87" s="34">
        <v>6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6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D066-8047-2845-A11F-8A370D599C4E}">
  <dimension ref="A1:BV96"/>
  <sheetViews>
    <sheetView tabSelected="1" topLeftCell="O23" zoomScale="75" workbookViewId="0">
      <selection activeCell="BA10" sqref="BA10:BB17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19" max="19" width="11" bestFit="1" customWidth="1"/>
    <col min="20" max="20" width="13.6640625" bestFit="1" customWidth="1"/>
    <col min="21" max="30" width="11" bestFit="1" customWidth="1"/>
    <col min="31" max="32" width="14.6640625" customWidth="1"/>
    <col min="33" max="35" width="11" bestFit="1" customWidth="1"/>
    <col min="36" max="36" width="6.33203125" customWidth="1"/>
    <col min="37" max="37" width="11" bestFit="1" customWidth="1"/>
    <col min="43" max="43" width="16" customWidth="1"/>
    <col min="51" max="51" width="4.83203125" customWidth="1"/>
    <col min="55" max="55" width="4.5" customWidth="1"/>
    <col min="57" max="57" width="15.5" customWidth="1"/>
    <col min="65" max="65" width="5.83203125" customWidth="1"/>
  </cols>
  <sheetData>
    <row r="1" spans="1:6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/>
      <c r="BB1" s="3"/>
      <c r="BC1" s="3"/>
      <c r="BD1" s="3" t="s">
        <v>1</v>
      </c>
      <c r="BE1" s="3"/>
      <c r="BF1" s="3"/>
      <c r="BG1" s="3"/>
      <c r="BH1" s="3"/>
      <c r="BI1" s="3"/>
      <c r="BJ1" s="3"/>
      <c r="BK1" s="3"/>
      <c r="BN1" s="3" t="s">
        <v>1</v>
      </c>
      <c r="BP1" s="3" t="s">
        <v>1</v>
      </c>
    </row>
    <row r="2" spans="1:6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/>
      <c r="BB2" s="3"/>
      <c r="BC2" s="3"/>
      <c r="BD2" s="3" t="s">
        <v>4</v>
      </c>
      <c r="BE2" s="3"/>
      <c r="BF2" s="3"/>
      <c r="BG2" s="3"/>
      <c r="BH2" s="3"/>
      <c r="BI2" s="3"/>
      <c r="BJ2" s="3"/>
      <c r="BK2" s="3"/>
      <c r="BN2" s="3" t="s">
        <v>4</v>
      </c>
      <c r="BP2" s="3" t="s">
        <v>4</v>
      </c>
    </row>
    <row r="3" spans="1:6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D3" s="3"/>
      <c r="BE3" s="3"/>
      <c r="BF3" s="3"/>
      <c r="BG3" s="3"/>
      <c r="BH3" s="3"/>
      <c r="BI3" s="3"/>
      <c r="BJ3" s="3"/>
      <c r="BK3" s="3"/>
      <c r="BN3" s="3"/>
      <c r="BP3" s="3"/>
    </row>
    <row r="4" spans="1:6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69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</row>
    <row r="6" spans="1:69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9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</row>
    <row r="8" spans="1:69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M8" s="7"/>
      <c r="BN8" s="7"/>
      <c r="BO8" s="7"/>
      <c r="BP8" s="7"/>
      <c r="BQ8" s="7"/>
    </row>
    <row r="9" spans="1:69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D9" s="11" t="s">
        <v>28</v>
      </c>
      <c r="BK9" t="s">
        <v>104</v>
      </c>
      <c r="BL9" t="s">
        <v>105</v>
      </c>
      <c r="BN9" s="11" t="s">
        <v>143</v>
      </c>
      <c r="BP9" s="11" t="s">
        <v>29</v>
      </c>
    </row>
    <row r="10" spans="1:69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0.01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0.37250678608375648</v>
      </c>
      <c r="BC10" s="13"/>
      <c r="BD10" s="14">
        <v>0.37698161822291898</v>
      </c>
      <c r="BK10" s="14">
        <v>0</v>
      </c>
      <c r="BL10" s="34" cm="1">
        <f t="array" ref="BL10:BL17">1+(BK10:BK17*BK19)</f>
        <v>1</v>
      </c>
      <c r="BM10" s="13"/>
      <c r="BN10" s="68" cm="1">
        <f t="array" ref="BN10:BN17">AZ10:AZ17-MMULT(S10:AI17,TRANSPOSE(S49:AI49))-BD10:BD17*_xlfn.ANCHORARRAY(BL10)-BP10:BP17</f>
        <v>-5.5511151231257827E-17</v>
      </c>
      <c r="BO10" s="13"/>
      <c r="BP10" s="22">
        <v>0</v>
      </c>
    </row>
    <row r="11" spans="1:69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t="e" cm="1">
        <f t="array" ref="J11">SUM(MMULT(MMULT(I63:K63,TRANSPOSE(I67:K73)),_xlfn.ANCHORARRAY(S57)))+SUM(_xlfn.ANCHORARRAY(AK96))</f>
        <v>#VALUE!</v>
      </c>
      <c r="K11" s="31" cm="1">
        <f t="array" ref="K11">MMULT(AK38:AX38,TRANSPOSE(AK83:AX83))+BK19*BK21</f>
        <v>640</v>
      </c>
      <c r="L11" s="32" t="e">
        <f>J11*SUM(J81:J90)+K11</f>
        <v>#VALUE!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0.26138472766841492</v>
      </c>
      <c r="BC11" s="13"/>
      <c r="BD11" s="14">
        <v>0.26138211382113818</v>
      </c>
      <c r="BK11" s="14">
        <v>0</v>
      </c>
      <c r="BL11" s="34">
        <v>1</v>
      </c>
      <c r="BM11" s="13"/>
      <c r="BN11" s="20">
        <v>5.5511151231257827E-17</v>
      </c>
      <c r="BO11" s="13"/>
      <c r="BP11" s="22">
        <v>0</v>
      </c>
    </row>
    <row r="12" spans="1:69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0</v>
      </c>
      <c r="BC12" s="13"/>
      <c r="BD12" s="14">
        <v>0</v>
      </c>
      <c r="BK12" s="14">
        <v>-0.1</v>
      </c>
      <c r="BL12" s="34">
        <v>1</v>
      </c>
      <c r="BM12" s="13"/>
      <c r="BN12" s="20">
        <v>0</v>
      </c>
      <c r="BO12" s="13"/>
      <c r="BP12" s="22">
        <v>0</v>
      </c>
    </row>
    <row r="13" spans="1:69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</v>
      </c>
      <c r="BC13" s="13"/>
      <c r="BD13" s="14">
        <v>0</v>
      </c>
      <c r="BK13" s="14">
        <v>0</v>
      </c>
      <c r="BL13" s="34">
        <v>1</v>
      </c>
      <c r="BM13" s="13"/>
      <c r="BN13" s="20">
        <v>0</v>
      </c>
      <c r="BO13" s="13"/>
      <c r="BP13" s="22">
        <v>0</v>
      </c>
    </row>
    <row r="14" spans="1:69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</v>
      </c>
      <c r="BC14" s="13"/>
      <c r="BD14" s="14">
        <v>0</v>
      </c>
      <c r="BK14" s="14">
        <v>0</v>
      </c>
      <c r="BL14" s="34">
        <v>1</v>
      </c>
      <c r="BM14" s="13"/>
      <c r="BN14" s="20">
        <v>0</v>
      </c>
      <c r="BO14" s="13"/>
      <c r="BP14" s="22">
        <v>0</v>
      </c>
    </row>
    <row r="15" spans="1:69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0</v>
      </c>
      <c r="BC15" s="13"/>
      <c r="BD15" s="14">
        <v>0</v>
      </c>
      <c r="BK15" s="14">
        <v>0</v>
      </c>
      <c r="BL15" s="34">
        <v>1</v>
      </c>
      <c r="BM15" s="13"/>
      <c r="BN15" s="20">
        <v>0</v>
      </c>
      <c r="BO15" s="13"/>
      <c r="BP15" s="22">
        <v>0</v>
      </c>
    </row>
    <row r="16" spans="1:69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0</v>
      </c>
      <c r="BC16" s="13"/>
      <c r="BD16" s="14">
        <v>0</v>
      </c>
      <c r="BK16" s="14">
        <v>0</v>
      </c>
      <c r="BL16" s="34">
        <v>1</v>
      </c>
      <c r="BM16" s="13"/>
      <c r="BN16" s="20">
        <v>0</v>
      </c>
      <c r="BO16" s="13"/>
      <c r="BP16" s="22">
        <v>0</v>
      </c>
    </row>
    <row r="17" spans="1:68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C17" s="13"/>
      <c r="BD17" s="14">
        <v>0</v>
      </c>
      <c r="BK17" s="14">
        <v>0</v>
      </c>
      <c r="BL17" s="34">
        <v>1</v>
      </c>
      <c r="BM17" s="13"/>
      <c r="BN17" s="20">
        <v>0</v>
      </c>
      <c r="BO17" s="13"/>
      <c r="BP17" s="22">
        <v>0</v>
      </c>
    </row>
    <row r="18" spans="1:68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3" t="s">
        <v>89</v>
      </c>
      <c r="BE18" s="13" t="s">
        <v>99</v>
      </c>
      <c r="BF18" s="13" t="s">
        <v>131</v>
      </c>
      <c r="BG18" s="13"/>
      <c r="BH18" s="54" t="s">
        <v>132</v>
      </c>
      <c r="BI18" s="13"/>
      <c r="BJ18" s="13"/>
      <c r="BK18" t="s">
        <v>107</v>
      </c>
      <c r="BM18" s="13"/>
      <c r="BN18" s="23" t="s">
        <v>194</v>
      </c>
      <c r="BO18" s="13"/>
      <c r="BP18" s="23" t="s">
        <v>87</v>
      </c>
    </row>
    <row r="19" spans="1:68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4">
        <v>1</v>
      </c>
      <c r="BE19" s="14">
        <v>0</v>
      </c>
      <c r="BF19" s="14">
        <v>1</v>
      </c>
      <c r="BG19" s="13"/>
      <c r="BH19" s="55">
        <v>0</v>
      </c>
      <c r="BI19" s="13"/>
      <c r="BJ19" s="13"/>
      <c r="BK19" s="22">
        <v>0</v>
      </c>
      <c r="BM19" s="13"/>
      <c r="BN19" s="17" cm="1">
        <f t="array" ref="BN19:BN26">TRANSPOSE(MMULT(S49:AI49,J19:Q35))-AZ10:AZ17</f>
        <v>0</v>
      </c>
      <c r="BO19" s="13"/>
      <c r="BP19" s="17" cm="1">
        <f t="array" ref="BP19:BP30">TRANSPOSE(AK65:AV65-AK73:AV73)</f>
        <v>8.0010000000000026E-2</v>
      </c>
    </row>
    <row r="20" spans="1:68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4">
        <v>0</v>
      </c>
      <c r="BE20" s="14">
        <v>0</v>
      </c>
      <c r="BF20" s="14">
        <v>1</v>
      </c>
      <c r="BG20" s="13"/>
      <c r="BH20" s="55">
        <v>0</v>
      </c>
      <c r="BI20" s="13"/>
      <c r="BJ20" s="13"/>
      <c r="BK20" s="13" t="s">
        <v>106</v>
      </c>
      <c r="BM20" s="13"/>
      <c r="BN20" s="20">
        <v>0</v>
      </c>
      <c r="BO20" s="13"/>
      <c r="BP20" s="20">
        <v>10.7</v>
      </c>
    </row>
    <row r="21" spans="1:68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4">
        <v>-1</v>
      </c>
      <c r="BE21" s="14">
        <v>0</v>
      </c>
      <c r="BF21" s="14">
        <v>0</v>
      </c>
      <c r="BG21" s="13"/>
      <c r="BH21" s="55">
        <v>0</v>
      </c>
      <c r="BI21" s="13"/>
      <c r="BJ21" s="13"/>
      <c r="BK21" s="13">
        <v>10000</v>
      </c>
      <c r="BM21" s="13"/>
      <c r="BN21" s="20">
        <v>0</v>
      </c>
      <c r="BO21" s="13"/>
      <c r="BP21" s="20">
        <v>6</v>
      </c>
    </row>
    <row r="22" spans="1:68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4">
        <v>1</v>
      </c>
      <c r="BE22" s="14">
        <v>0</v>
      </c>
      <c r="BF22" s="14">
        <v>1</v>
      </c>
      <c r="BG22" s="13"/>
      <c r="BH22" s="55">
        <v>0</v>
      </c>
      <c r="BI22" s="13"/>
      <c r="BJ22" s="13"/>
      <c r="BK22" s="13"/>
      <c r="BM22" s="6"/>
      <c r="BN22" s="20">
        <v>0</v>
      </c>
      <c r="BO22" s="13"/>
      <c r="BP22" s="20">
        <v>100</v>
      </c>
    </row>
    <row r="23" spans="1:68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D23" s="14">
        <v>0</v>
      </c>
      <c r="BE23" s="14">
        <v>1</v>
      </c>
      <c r="BF23" s="14">
        <v>0</v>
      </c>
      <c r="BH23" s="55">
        <v>0</v>
      </c>
      <c r="BM23" s="6"/>
      <c r="BN23" s="20">
        <v>0</v>
      </c>
      <c r="BO23" s="13"/>
      <c r="BP23" s="20">
        <v>0</v>
      </c>
    </row>
    <row r="24" spans="1:68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D24" s="14">
        <v>0</v>
      </c>
      <c r="BE24" s="14">
        <v>1</v>
      </c>
      <c r="BF24" s="14">
        <v>0</v>
      </c>
      <c r="BH24" s="55">
        <v>0</v>
      </c>
      <c r="BM24" s="6"/>
      <c r="BN24" s="20">
        <v>0</v>
      </c>
      <c r="BO24" s="13"/>
      <c r="BP24" s="20">
        <v>11</v>
      </c>
    </row>
    <row r="25" spans="1:68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D25" s="14">
        <v>0</v>
      </c>
      <c r="BE25" s="14">
        <v>1</v>
      </c>
      <c r="BF25" s="14">
        <v>0</v>
      </c>
      <c r="BH25" s="55">
        <v>0</v>
      </c>
      <c r="BM25" s="6"/>
      <c r="BN25" s="20">
        <v>0</v>
      </c>
      <c r="BO25" s="13"/>
      <c r="BP25" s="20">
        <v>58</v>
      </c>
    </row>
    <row r="26" spans="1:68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D26" s="14">
        <v>0</v>
      </c>
      <c r="BE26" s="14">
        <v>0</v>
      </c>
      <c r="BF26" s="14">
        <v>0</v>
      </c>
      <c r="BH26" s="55">
        <v>0</v>
      </c>
      <c r="BM26" s="6"/>
      <c r="BN26" s="20">
        <v>0</v>
      </c>
      <c r="BO26" s="13"/>
      <c r="BP26" s="20">
        <v>3.5</v>
      </c>
    </row>
    <row r="27" spans="1:68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D27" s="14">
        <v>0</v>
      </c>
      <c r="BE27" s="14">
        <v>0</v>
      </c>
      <c r="BF27" s="14">
        <v>0</v>
      </c>
      <c r="BH27" s="55">
        <v>0</v>
      </c>
      <c r="BM27" s="6"/>
      <c r="BO27" s="13"/>
      <c r="BP27" s="26">
        <v>22</v>
      </c>
    </row>
    <row r="28" spans="1:68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D28" s="14">
        <v>0</v>
      </c>
      <c r="BE28" s="14">
        <v>0</v>
      </c>
      <c r="BF28" s="14">
        <v>0</v>
      </c>
      <c r="BH28" s="55">
        <v>0</v>
      </c>
      <c r="BM28" s="6"/>
      <c r="BO28" s="13"/>
      <c r="BP28" s="26">
        <v>60</v>
      </c>
    </row>
    <row r="29" spans="1:68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D29" s="14">
        <v>0</v>
      </c>
      <c r="BE29" s="14">
        <v>0</v>
      </c>
      <c r="BF29" s="14">
        <v>0</v>
      </c>
      <c r="BH29" s="55">
        <v>0</v>
      </c>
      <c r="BM29" s="6"/>
      <c r="BO29" s="13"/>
      <c r="BP29" s="20">
        <v>199</v>
      </c>
    </row>
    <row r="30" spans="1:68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D30" s="14">
        <v>0</v>
      </c>
      <c r="BE30" s="14">
        <v>0</v>
      </c>
      <c r="BF30" s="14">
        <v>-1</v>
      </c>
      <c r="BH30" s="55">
        <v>-1</v>
      </c>
      <c r="BM30" s="13"/>
      <c r="BO30" s="13"/>
      <c r="BP30" s="20">
        <v>160</v>
      </c>
    </row>
    <row r="31" spans="1:68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D31" s="14">
        <v>0</v>
      </c>
      <c r="BE31" s="14">
        <v>0</v>
      </c>
      <c r="BF31" s="14">
        <v>0</v>
      </c>
      <c r="BH31" s="55">
        <v>-1</v>
      </c>
      <c r="BM31" s="13"/>
      <c r="BO31" s="13"/>
      <c r="BP31" s="20"/>
    </row>
    <row r="32" spans="1:68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D32" s="14">
        <v>0</v>
      </c>
      <c r="BE32" s="14">
        <v>0</v>
      </c>
      <c r="BF32" s="14">
        <v>0</v>
      </c>
      <c r="BH32" s="55">
        <v>-1</v>
      </c>
      <c r="BM32" s="13"/>
      <c r="BO32" s="13"/>
      <c r="BP32" s="13"/>
    </row>
    <row r="33" spans="1:68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D33" s="14">
        <v>0</v>
      </c>
      <c r="BE33" s="14">
        <v>0</v>
      </c>
      <c r="BF33" s="14">
        <v>0</v>
      </c>
      <c r="BH33" s="55">
        <v>1</v>
      </c>
      <c r="BM33" s="13"/>
      <c r="BO33" s="13"/>
      <c r="BP33" s="13"/>
    </row>
    <row r="34" spans="1:68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D34" s="14">
        <v>0</v>
      </c>
      <c r="BE34" s="14">
        <v>0</v>
      </c>
      <c r="BF34" s="14">
        <v>0</v>
      </c>
      <c r="BH34" s="55">
        <v>0</v>
      </c>
      <c r="BM34" s="13"/>
      <c r="BO34" s="13"/>
      <c r="BP34" s="13"/>
    </row>
    <row r="35" spans="1:68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D35" s="14">
        <v>0</v>
      </c>
      <c r="BE35" s="14">
        <v>0</v>
      </c>
      <c r="BF35" s="14">
        <v>0</v>
      </c>
      <c r="BH35" s="55">
        <v>0</v>
      </c>
      <c r="BM35" s="13"/>
      <c r="BO35" s="13"/>
      <c r="BP35" s="13"/>
    </row>
    <row r="36" spans="1:68" x14ac:dyDescent="0.2">
      <c r="AR36" s="13"/>
      <c r="AS36" s="13"/>
      <c r="AT36" s="13"/>
      <c r="AU36" s="13"/>
      <c r="AV36" s="13"/>
      <c r="BP36" s="11" t="s">
        <v>55</v>
      </c>
    </row>
    <row r="37" spans="1:68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O37" s="37" t="s">
        <v>100</v>
      </c>
      <c r="BP37" s="13" cm="1">
        <f t="array" ref="BP37:BP39">TRANSPOSE(MMULT(S49:AI49,BD19:BF35))</f>
        <v>0.37250678608375648</v>
      </c>
    </row>
    <row r="38" spans="1:68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O38" t="s">
        <v>91</v>
      </c>
      <c r="BP38" s="13">
        <v>0.26138472766841492</v>
      </c>
    </row>
    <row r="39" spans="1:68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O39" s="13" t="s">
        <v>134</v>
      </c>
      <c r="BP39" s="13">
        <v>0.37250678608375648</v>
      </c>
    </row>
    <row r="40" spans="1:68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C40" s="13"/>
      <c r="BD40" s="11" t="s">
        <v>62</v>
      </c>
      <c r="BP40" s="13"/>
    </row>
    <row r="41" spans="1:68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t="e" cm="1">
        <f t="array" ref="AW41:AW46">AO57:AO62*AZ41:AZ46-MMULT(BD41:BI46,V49:V54)</f>
        <v>#VALUE!</v>
      </c>
      <c r="AX41" s="42" t="e" cm="1">
        <f t="array" ref="AX41:AX46">AP57:AP62*BA41:BA46-MMULT(BD49:BI54,Y49:Y54)</f>
        <v>#VALUE!</v>
      </c>
      <c r="AY41" s="13"/>
      <c r="AZ41" s="45">
        <v>1</v>
      </c>
      <c r="BA41" s="45">
        <v>1</v>
      </c>
      <c r="BB41" s="44">
        <v>0.9</v>
      </c>
      <c r="BC41" s="13"/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O41" s="13"/>
      <c r="BP41" s="13"/>
    </row>
    <row r="42" spans="1:68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 t="e">
        <v>#VALUE!</v>
      </c>
      <c r="AX42" s="43" t="e">
        <v>#VALUE!</v>
      </c>
      <c r="AY42" s="13"/>
      <c r="AZ42" s="45">
        <v>1</v>
      </c>
      <c r="BA42" s="46">
        <f>BA41*$BB$41</f>
        <v>0.9</v>
      </c>
      <c r="BC42" s="13"/>
      <c r="BD42" s="12">
        <v>1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O42" s="13"/>
      <c r="BP42" s="13"/>
    </row>
    <row r="43" spans="1:68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 t="e">
        <v>#VALUE!</v>
      </c>
      <c r="AX43" s="43" t="e">
        <v>#VALUE!</v>
      </c>
      <c r="AY43" s="13"/>
      <c r="AZ43" s="45">
        <v>1</v>
      </c>
      <c r="BA43" s="46">
        <f>BA42*$BB$41</f>
        <v>0.81</v>
      </c>
      <c r="BC43" s="13"/>
      <c r="BD43" s="12">
        <v>1</v>
      </c>
      <c r="BE43" s="12">
        <v>1</v>
      </c>
      <c r="BF43" s="12">
        <v>1</v>
      </c>
      <c r="BG43" s="12">
        <v>0</v>
      </c>
      <c r="BH43" s="12">
        <v>0</v>
      </c>
      <c r="BI43" s="12">
        <v>0</v>
      </c>
      <c r="BO43" s="13"/>
      <c r="BP43" s="13"/>
    </row>
    <row r="44" spans="1:68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 t="e">
        <v>#VALUE!</v>
      </c>
      <c r="AX44" s="43" t="e">
        <v>#VALUE!</v>
      </c>
      <c r="AY44" s="13"/>
      <c r="AZ44" s="45">
        <v>1</v>
      </c>
      <c r="BA44" s="46">
        <f>BA43*$BB$41</f>
        <v>0.72900000000000009</v>
      </c>
      <c r="BC44" s="13"/>
      <c r="BD44" s="12">
        <v>1</v>
      </c>
      <c r="BE44" s="12">
        <v>1</v>
      </c>
      <c r="BF44" s="12">
        <v>1</v>
      </c>
      <c r="BG44" s="12">
        <v>1</v>
      </c>
      <c r="BH44" s="12">
        <v>0</v>
      </c>
      <c r="BI44" s="12">
        <v>0</v>
      </c>
      <c r="BP44" s="13"/>
    </row>
    <row r="45" spans="1:68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 t="e">
        <v>#VALUE!</v>
      </c>
      <c r="AX45" s="43" t="e">
        <v>#VALUE!</v>
      </c>
      <c r="AY45" s="13"/>
      <c r="AZ45" s="45">
        <v>1</v>
      </c>
      <c r="BA45" s="46">
        <f>BA44*$BB$41</f>
        <v>0.65610000000000013</v>
      </c>
      <c r="BC45" s="13"/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0</v>
      </c>
      <c r="BP45" s="13"/>
    </row>
    <row r="46" spans="1:68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 t="e">
        <v>#VALUE!</v>
      </c>
      <c r="AX46" s="43" t="e">
        <v>#VALUE!</v>
      </c>
      <c r="AY46" s="13"/>
      <c r="AZ46" s="45">
        <v>1</v>
      </c>
      <c r="BA46" s="46">
        <f>BA45*$BB$41</f>
        <v>0.59049000000000018</v>
      </c>
      <c r="BC46" s="13"/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P46" s="13"/>
    </row>
    <row r="47" spans="1:68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P47" s="13"/>
    </row>
    <row r="48" spans="1:68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1" t="s">
        <v>94</v>
      </c>
      <c r="BP48" s="13"/>
    </row>
    <row r="49" spans="1:74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v>0.81999</v>
      </c>
      <c r="T49">
        <v>0</v>
      </c>
      <c r="U49">
        <v>0</v>
      </c>
      <c r="V49">
        <v>-0.44748321391624352</v>
      </c>
      <c r="W49">
        <v>0</v>
      </c>
      <c r="X49">
        <v>0</v>
      </c>
      <c r="Y49">
        <v>0.26138472766841492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t="e" cm="1">
        <f t="array" ref="AX49:AX54">BB57:BB62-MMULT(BD41:BI46,MMULT(S49:AI54,BH19:BH35))</f>
        <v>#VALUE!</v>
      </c>
      <c r="AY49" s="13"/>
      <c r="AZ49" s="48">
        <v>0.05</v>
      </c>
      <c r="BA49" s="48">
        <v>0.99</v>
      </c>
      <c r="BB49" s="48">
        <v>0.5</v>
      </c>
      <c r="BC49" s="13"/>
      <c r="BD49" s="12">
        <v>1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O49" s="13"/>
      <c r="BP49" s="13"/>
    </row>
    <row r="50" spans="1:7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 t="e">
        <v>#VALUE!</v>
      </c>
      <c r="AY50" s="13"/>
      <c r="AZ50" s="48">
        <v>0.05</v>
      </c>
      <c r="BA50" s="48">
        <v>0.99</v>
      </c>
      <c r="BB50" s="48">
        <v>0.5</v>
      </c>
      <c r="BC50" s="13"/>
      <c r="BD50" s="12">
        <f>BD49*$BB$41</f>
        <v>0.9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O50" s="13"/>
      <c r="BP50" s="13"/>
    </row>
    <row r="51" spans="1:7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11" t="s">
        <v>206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 t="e">
        <v>#VALUE!</v>
      </c>
      <c r="AY51" s="13"/>
      <c r="AZ51" s="48">
        <v>0.05</v>
      </c>
      <c r="BA51" s="48">
        <v>0.99</v>
      </c>
      <c r="BB51" s="48">
        <v>0.5</v>
      </c>
      <c r="BC51" s="13"/>
      <c r="BD51" s="12">
        <f>BD50*$BB$41</f>
        <v>0.81</v>
      </c>
      <c r="BE51" s="12">
        <f>BE50*$BB$41</f>
        <v>0.9</v>
      </c>
      <c r="BF51" s="12">
        <v>1</v>
      </c>
      <c r="BG51" s="12">
        <v>0</v>
      </c>
      <c r="BH51" s="12">
        <v>0</v>
      </c>
      <c r="BI51" s="12">
        <v>0</v>
      </c>
      <c r="BO51" s="13"/>
      <c r="BP51" s="13"/>
    </row>
    <row r="52" spans="1:7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cm="1">
        <f t="array" ref="S52:Z52">MMULT(S49:AI49,TRANSPOSE(S10:AI17))</f>
        <v>-4.4748321391624357E-3</v>
      </c>
      <c r="T52">
        <v>2.6138472766841492E-6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 t="e">
        <v>#VALUE!</v>
      </c>
      <c r="AY52" s="13"/>
      <c r="AZ52" s="48">
        <v>0.05</v>
      </c>
      <c r="BA52" s="48">
        <v>0.99</v>
      </c>
      <c r="BB52" s="48">
        <v>0.5</v>
      </c>
      <c r="BC52" s="13"/>
      <c r="BD52" s="12">
        <f>BD51*$BB$41</f>
        <v>0.72900000000000009</v>
      </c>
      <c r="BE52" s="12">
        <f>BE51*$BB$41</f>
        <v>0.81</v>
      </c>
      <c r="BF52" s="12">
        <f>BF51*$BB$41</f>
        <v>0.9</v>
      </c>
      <c r="BG52" s="12">
        <v>1</v>
      </c>
      <c r="BH52" s="12">
        <v>0</v>
      </c>
      <c r="BI52" s="12">
        <v>0</v>
      </c>
      <c r="BO52" s="13"/>
      <c r="BP52" s="11"/>
    </row>
    <row r="53" spans="1:7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 t="e">
        <v>#VALUE!</v>
      </c>
      <c r="AY53" s="13"/>
      <c r="AZ53" s="48">
        <v>0.05</v>
      </c>
      <c r="BA53" s="48">
        <v>0.99</v>
      </c>
      <c r="BB53" s="48">
        <v>0.5</v>
      </c>
      <c r="BC53" s="13"/>
      <c r="BD53" s="12">
        <f>BD52*$BB$41</f>
        <v>0.65610000000000013</v>
      </c>
      <c r="BE53" s="12">
        <f>BE52*$BB$41</f>
        <v>0.72900000000000009</v>
      </c>
      <c r="BF53" s="12">
        <f>BF52*$BB$41</f>
        <v>0.81</v>
      </c>
      <c r="BG53" s="12">
        <f>BG52*$BB$41</f>
        <v>0.9</v>
      </c>
      <c r="BH53" s="12">
        <v>1</v>
      </c>
      <c r="BI53" s="12">
        <v>0</v>
      </c>
      <c r="BO53" s="13"/>
    </row>
    <row r="54" spans="1:7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 t="e">
        <v>#VALUE!</v>
      </c>
      <c r="AY54" s="13"/>
      <c r="AZ54" s="48">
        <v>0.05</v>
      </c>
      <c r="BA54" s="48">
        <v>0.99</v>
      </c>
      <c r="BB54" s="48">
        <v>0.5</v>
      </c>
      <c r="BC54" s="13"/>
      <c r="BD54" s="12">
        <f>BD53*$BB$41</f>
        <v>0.59049000000000018</v>
      </c>
      <c r="BE54" s="12">
        <f>BE53*$BB$41</f>
        <v>0.65610000000000013</v>
      </c>
      <c r="BF54" s="12">
        <f>BF53*$BB$41</f>
        <v>0.72900000000000009</v>
      </c>
      <c r="BG54" s="12">
        <f>BG53*$BB$41</f>
        <v>0.81</v>
      </c>
      <c r="BH54" s="12">
        <f>BH53*$BB$41</f>
        <v>0.9</v>
      </c>
      <c r="BI54" s="12">
        <v>1</v>
      </c>
      <c r="BO54" s="13"/>
      <c r="BP54" s="11"/>
    </row>
    <row r="55" spans="1:74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AJ55" s="13"/>
      <c r="AQ55" s="14">
        <v>0</v>
      </c>
      <c r="AR55" s="14">
        <v>0</v>
      </c>
      <c r="AS55" s="48">
        <v>-0.6</v>
      </c>
      <c r="AT55" s="48">
        <v>-0.8</v>
      </c>
      <c r="BO55" s="13"/>
      <c r="BP55" s="36"/>
    </row>
    <row r="56" spans="1:74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74" x14ac:dyDescent="0.2">
      <c r="A57" s="3" t="s">
        <v>1</v>
      </c>
      <c r="B57" s="3" t="s">
        <v>4</v>
      </c>
      <c r="S57" s="33" cm="1">
        <f t="array" ref="S57:AI57">MMULT(S49:AI49,_xlfn.MUNIT(17)*S37:AI37)</f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BP57" s="11" t="s">
        <v>150</v>
      </c>
    </row>
    <row r="58" spans="1:74" x14ac:dyDescent="0.2">
      <c r="A58" s="3" t="s">
        <v>1</v>
      </c>
      <c r="B58" s="3" t="s">
        <v>5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G58" s="13"/>
      <c r="BH58" s="13"/>
      <c r="BP58" s="36" cm="1">
        <f t="array" ref="BP58:BV59">TRANSPOSE(_xlfn.ANCHORARRAY(W73)-W49:X55)</f>
        <v>6</v>
      </c>
      <c r="BQ58">
        <v>6</v>
      </c>
      <c r="BR58">
        <v>6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s="3" t="s">
        <v>1</v>
      </c>
      <c r="B59" s="3" t="s">
        <v>6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H59" s="13"/>
      <c r="BP59">
        <v>0</v>
      </c>
      <c r="BQ59">
        <v>0</v>
      </c>
      <c r="BR59">
        <v>0</v>
      </c>
      <c r="BS59">
        <v>6</v>
      </c>
      <c r="BT59">
        <v>6</v>
      </c>
      <c r="BU59">
        <v>6</v>
      </c>
      <c r="BV59">
        <v>6</v>
      </c>
    </row>
    <row r="60" spans="1:74" x14ac:dyDescent="0.2">
      <c r="A60" s="3" t="s">
        <v>2</v>
      </c>
      <c r="B60" s="3" t="s">
        <v>4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H60" s="13"/>
    </row>
    <row r="61" spans="1:74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H61" s="13"/>
    </row>
    <row r="62" spans="1:74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H62" s="13"/>
      <c r="BO62" s="13"/>
      <c r="BP62" s="13"/>
    </row>
    <row r="63" spans="1:74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/>
      <c r="K63" s="56"/>
      <c r="L63" s="3"/>
      <c r="M63" s="3"/>
      <c r="N63" s="3"/>
      <c r="O63" s="3"/>
      <c r="P63" s="3"/>
      <c r="Q63" s="3"/>
      <c r="R63" s="3"/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H63" s="13"/>
      <c r="BO63" s="13"/>
      <c r="BP63" s="13"/>
    </row>
    <row r="64" spans="1:74" x14ac:dyDescent="0.2">
      <c r="I64" s="13"/>
      <c r="J64" s="13"/>
      <c r="AK64" s="11" t="s">
        <v>97</v>
      </c>
      <c r="BH64" s="13"/>
    </row>
    <row r="65" spans="1:68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1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6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O65" s="13"/>
      <c r="BP65" s="13"/>
    </row>
    <row r="66" spans="1:68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1</v>
      </c>
      <c r="X66" s="14">
        <v>0</v>
      </c>
      <c r="AK66" s="34">
        <v>1.8</v>
      </c>
      <c r="AL66" s="34">
        <v>10.7</v>
      </c>
      <c r="AM66" s="34">
        <v>6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O66" s="13"/>
      <c r="BP66" s="13"/>
    </row>
    <row r="67" spans="1:68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1</v>
      </c>
      <c r="X67" s="14">
        <v>0</v>
      </c>
      <c r="AK67" s="34">
        <v>0.9</v>
      </c>
      <c r="AL67" s="34">
        <v>10.7</v>
      </c>
      <c r="AM67" s="34">
        <v>6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N67" s="11"/>
      <c r="BO67" s="13"/>
      <c r="BP67" s="13"/>
    </row>
    <row r="68" spans="1:68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/>
      <c r="J68" s="12"/>
      <c r="K68" s="12"/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6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O68" s="13"/>
      <c r="BP68" s="13"/>
    </row>
    <row r="69" spans="1:68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/>
      <c r="J69" s="12"/>
      <c r="K69" s="12"/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6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I69" s="13"/>
      <c r="BJ69" s="13"/>
      <c r="BK69" s="13"/>
      <c r="BM69" s="13"/>
      <c r="BN69" s="13"/>
      <c r="BO69" s="13"/>
      <c r="BP69" s="13"/>
    </row>
    <row r="70" spans="1:68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/>
      <c r="J70" s="12"/>
      <c r="K70" s="12"/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6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I70" s="13"/>
      <c r="BJ70" s="13"/>
      <c r="BK70" s="13"/>
      <c r="BM70" s="13"/>
      <c r="BN70" s="13"/>
      <c r="BO70" s="13"/>
      <c r="BP70" s="13"/>
    </row>
    <row r="71" spans="1:68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/>
      <c r="J71" s="12"/>
      <c r="K71" s="12"/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6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I71" s="13"/>
      <c r="BJ71" s="13"/>
      <c r="BK71" s="13"/>
      <c r="BM71" s="13"/>
      <c r="BN71" s="13"/>
      <c r="BO71" s="13"/>
      <c r="BP71" s="13"/>
    </row>
    <row r="72" spans="1:68" x14ac:dyDescent="0.2">
      <c r="D72" s="3"/>
      <c r="E72" s="3"/>
      <c r="F72" s="3"/>
      <c r="G72" s="3"/>
      <c r="H72" s="10"/>
      <c r="I72" s="12"/>
      <c r="J72" s="12"/>
      <c r="K72" s="12"/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N72" s="13"/>
      <c r="BO72" s="13"/>
      <c r="BP72" s="13"/>
    </row>
    <row r="73" spans="1:68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/>
      <c r="J73" s="12"/>
      <c r="K73" s="12"/>
      <c r="L73" s="3"/>
      <c r="M73" s="3"/>
      <c r="N73" s="3"/>
      <c r="O73" s="3"/>
      <c r="P73" s="3"/>
      <c r="Q73" s="3"/>
      <c r="R73" s="3"/>
      <c r="W73" s="59" cm="1">
        <f t="array" ref="W73:X79">W65:X71*W87:X87</f>
        <v>6</v>
      </c>
      <c r="X73" s="34">
        <v>0</v>
      </c>
      <c r="AK73" s="40" cm="1">
        <f t="array" ref="AK73:AX73">MMULT(S49:AI49,AK19:AX35)</f>
        <v>0.81999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-0.44748321391624352</v>
      </c>
      <c r="AX73" s="25">
        <v>0.26138472766841492</v>
      </c>
      <c r="BO73" s="13"/>
      <c r="BP73" s="13"/>
    </row>
    <row r="74" spans="1:68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6</v>
      </c>
      <c r="X74" s="34">
        <v>0</v>
      </c>
      <c r="AK74" s="26"/>
      <c r="AX74" s="27"/>
      <c r="BO74" s="13"/>
      <c r="BP74" s="13"/>
    </row>
    <row r="75" spans="1:68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6</v>
      </c>
      <c r="X75" s="34">
        <v>0</v>
      </c>
      <c r="AK75" s="26"/>
      <c r="AX75" s="27"/>
      <c r="BO75" s="13"/>
      <c r="BP75" s="13"/>
    </row>
    <row r="76" spans="1:68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6</v>
      </c>
      <c r="AK76" s="26"/>
      <c r="AX76" s="27"/>
      <c r="BO76" s="13"/>
      <c r="BP76" s="13"/>
    </row>
    <row r="77" spans="1:68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6</v>
      </c>
      <c r="AK77" s="26"/>
      <c r="AX77" s="27"/>
    </row>
    <row r="78" spans="1:68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6</v>
      </c>
      <c r="AK78" s="28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9"/>
    </row>
    <row r="79" spans="1:68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6</v>
      </c>
      <c r="AK79" s="28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29"/>
    </row>
    <row r="80" spans="1:68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6</v>
      </c>
      <c r="X87" s="34">
        <v>6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6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S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home_buccinasco</vt:lpstr>
      <vt:lpstr>Test_results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2024-09-03T13:09:26Z</dcterms:modified>
</cp:coreProperties>
</file>