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0b - year_filters\"/>
    </mc:Choice>
  </mc:AlternateContent>
  <xr:revisionPtr revIDLastSave="0" documentId="13_ncr:1_{19D5BD7B-6A7C-4E4B-9B8B-7554C0E65D13}" xr6:coauthVersionLast="47" xr6:coauthVersionMax="47" xr10:uidLastSave="{00000000-0000-0000-0000-000000000000}"/>
  <bookViews>
    <workbookView xWindow="13890" yWindow="0" windowWidth="24615" windowHeight="15585" xr2:uid="{E114F217-1283-47A9-999D-63924FD6D4FE}"/>
  </bookViews>
  <sheets>
    <sheet name="concept" sheetId="2" r:id="rId1"/>
    <sheet name="coordinates" sheetId="5" r:id="rId2"/>
    <sheet name="legends" sheetId="3" r:id="rId3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concept!$K$23:$O$29,concept!$Q$23:$S$29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concept!$AK$12:$AQ$13</definedName>
    <definedName name="solver_lhs2" localSheetId="0" hidden="1">concept!$AK$15:$AQ$17</definedName>
    <definedName name="solver_lhs3" localSheetId="0" hidden="1">concept!$K$28:$K$29</definedName>
    <definedName name="solver_lhs4" localSheetId="0" hidden="1">concept!$W$20</definedName>
    <definedName name="solver_lhs5" localSheetId="0" hidden="1">concept!$R$24:$R$25</definedName>
    <definedName name="solver_neg" localSheetId="0" hidden="1">1</definedName>
    <definedName name="solver_num" localSheetId="0" hidden="1">5</definedName>
    <definedName name="solver_nwt" localSheetId="0" hidden="1">1</definedName>
    <definedName name="solver_opt" localSheetId="0" hidden="1">concept!$U$17</definedName>
    <definedName name="solver_rel1" localSheetId="0" hidden="1">2</definedName>
    <definedName name="solver_rel2" localSheetId="0" hidden="1">2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0</definedName>
    <definedName name="solver_rhs2" localSheetId="0" hidden="1">0</definedName>
    <definedName name="solver_rhs3" localSheetId="0" hidden="1">concept!$U$28:$U$29</definedName>
    <definedName name="solver_rhs4" localSheetId="0" hidden="1">0</definedName>
    <definedName name="solver_rhs5" localSheetId="0" hidden="1">concept!$U$24:$U$25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" i="2" l="1" a="1"/>
  <c r="K32" i="2" s="1"/>
  <c r="W20" i="2" s="1"/>
  <c r="Q41" i="2" a="1"/>
  <c r="Q41" i="2" s="1"/>
  <c r="U17" i="2" s="1"/>
  <c r="AK15" i="2" a="1"/>
  <c r="AK15" i="2" s="1"/>
  <c r="AC12" i="2" a="1"/>
  <c r="AC12" i="2" s="1"/>
  <c r="AK12" i="2" s="1" a="1"/>
  <c r="AK1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<sst xmlns="http://schemas.openxmlformats.org/spreadsheetml/2006/main" count="317" uniqueCount="101">
  <si>
    <t>flows</t>
  </si>
  <si>
    <t>techs</t>
  </si>
  <si>
    <t>t.1</t>
  </si>
  <si>
    <t>t.2</t>
  </si>
  <si>
    <t>name</t>
  </si>
  <si>
    <t>unit</t>
  </si>
  <si>
    <t>I_ff</t>
  </si>
  <si>
    <t>Y</t>
  </si>
  <si>
    <t>Q_agg == I_ff * Q'</t>
  </si>
  <si>
    <t>d</t>
  </si>
  <si>
    <t>X' - d*Q' == 0</t>
  </si>
  <si>
    <t>€</t>
  </si>
  <si>
    <t>Q</t>
  </si>
  <si>
    <t>X</t>
  </si>
  <si>
    <t>Color legends</t>
  </si>
  <si>
    <t>Operators colors</t>
  </si>
  <si>
    <t>Exogenous variables</t>
  </si>
  <si>
    <t>Constants</t>
  </si>
  <si>
    <t>Endogenous decision variables</t>
  </si>
  <si>
    <t>Derived endogenous variables</t>
  </si>
  <si>
    <t>Objective function</t>
  </si>
  <si>
    <t>c_om</t>
  </si>
  <si>
    <t>Min(sum(C_tot_om,C_tot_inv))</t>
  </si>
  <si>
    <t>t.3</t>
  </si>
  <si>
    <t>kg</t>
  </si>
  <si>
    <t>e</t>
  </si>
  <si>
    <t>Q_agg</t>
  </si>
  <si>
    <t>C_om</t>
  </si>
  <si>
    <t>variables</t>
  </si>
  <si>
    <t>rows</t>
  </si>
  <si>
    <t>cols</t>
  </si>
  <si>
    <t>intra</t>
  </si>
  <si>
    <t>inter</t>
  </si>
  <si>
    <t>flows_agg</t>
  </si>
  <si>
    <t>Q_agg == I_ff @ tran(Q)</t>
  </si>
  <si>
    <t>tran(X) - d @ tran(Q) == 0</t>
  </si>
  <si>
    <t>icev</t>
  </si>
  <si>
    <t>bev</t>
  </si>
  <si>
    <t>km</t>
  </si>
  <si>
    <t>Q_agg - Y == 0</t>
  </si>
  <si>
    <t>fa.1</t>
  </si>
  <si>
    <t>fa.2</t>
  </si>
  <si>
    <t>fa.3</t>
  </si>
  <si>
    <t>urban transport</t>
  </si>
  <si>
    <t>motorway transport</t>
  </si>
  <si>
    <t>fa</t>
  </si>
  <si>
    <t>fb</t>
  </si>
  <si>
    <t>fb.1</t>
  </si>
  <si>
    <t>fb.3</t>
  </si>
  <si>
    <t>co2 emissions</t>
  </si>
  <si>
    <t>mon</t>
  </si>
  <si>
    <t>tue</t>
  </si>
  <si>
    <t>wed</t>
  </si>
  <si>
    <t>thu</t>
  </si>
  <si>
    <t>fri</t>
  </si>
  <si>
    <t>sat</t>
  </si>
  <si>
    <t>sun</t>
  </si>
  <si>
    <t>we</t>
  </si>
  <si>
    <t>days</t>
  </si>
  <si>
    <t>Q_max_urban_icev</t>
  </si>
  <si>
    <t>E</t>
  </si>
  <si>
    <t>E== Q * diag(e)</t>
  </si>
  <si>
    <t>E_max_urban</t>
  </si>
  <si>
    <t>urban</t>
  </si>
  <si>
    <t>motorway</t>
  </si>
  <si>
    <t>sum(E_urban) - E_max_urban&lt;= 0</t>
  </si>
  <si>
    <t>strikes</t>
  </si>
  <si>
    <t>operation costs</t>
  </si>
  <si>
    <t>modes</t>
  </si>
  <si>
    <t>normal</t>
  </si>
  <si>
    <t>wd</t>
  </si>
  <si>
    <t xml:space="preserve">public </t>
  </si>
  <si>
    <t>private</t>
  </si>
  <si>
    <t>ownership</t>
  </si>
  <si>
    <t>powertrain</t>
  </si>
  <si>
    <t>C_om== X * diag(c_om)</t>
  </si>
  <si>
    <t>X_max_pub_strike</t>
  </si>
  <si>
    <t>icev short range</t>
  </si>
  <si>
    <t>bus route</t>
  </si>
  <si>
    <t>bev short range</t>
  </si>
  <si>
    <t>icev long range</t>
  </si>
  <si>
    <t>bev long range</t>
  </si>
  <si>
    <t>icev car</t>
  </si>
  <si>
    <t>bus</t>
  </si>
  <si>
    <t>bev car</t>
  </si>
  <si>
    <t>{'techs': ['icev car', 'bus', 'bev car']}</t>
  </si>
  <si>
    <t>{'flows': ['icev short range', 'bus route', 'bev short range', 'icev long range', 'bev long range']}</t>
  </si>
  <si>
    <t>{}</t>
  </si>
  <si>
    <t>{'scenarios': ['reference']}</t>
  </si>
  <si>
    <t>{'flows_agg': ['urban transport', 'motorway transport']}</t>
  </si>
  <si>
    <t>{'days': ['mon', 'tue', 'wed', 'thu', 'fri', 'sat', 'sun']}</t>
  </si>
  <si>
    <t>{'days': ['tue', 'wed']}</t>
  </si>
  <si>
    <t>{'days': ['sat', 'sun']}</t>
  </si>
  <si>
    <t>{'flows': ['icev short range']}</t>
  </si>
  <si>
    <t>Q_urban_icev_we</t>
  </si>
  <si>
    <t>X_pub_strike</t>
  </si>
  <si>
    <t>E_urban</t>
  </si>
  <si>
    <t>{'flows': ['icev short range', 'bus route', 'bev short range']}</t>
  </si>
  <si>
    <t>{'techs': ['bus']}</t>
  </si>
  <si>
    <t>Q_max_urban_icev_we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</si>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</sst>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 textRotation="90"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1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8" borderId="0" xfId="0" applyFill="1" applyAlignment="1">
      <alignment vertical="top"/>
    </xf>
    <xf numFmtId="0" fontId="0" fillId="2" borderId="0" xfId="0" applyFill="1" applyAlignment="1">
      <alignment vertical="top"/>
    </xf>
    <xf numFmtId="0" fontId="5" fillId="7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4" fillId="4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2" fillId="0" borderId="10" xfId="0" applyFont="1" applyBorder="1"/>
    <xf numFmtId="0" fontId="2" fillId="0" borderId="11" xfId="0" applyFont="1" applyBorder="1"/>
    <xf numFmtId="0" fontId="2" fillId="0" borderId="2" xfId="0" applyFont="1" applyBorder="1"/>
    <xf numFmtId="0" fontId="2" fillId="0" borderId="12" xfId="0" applyFont="1" applyBorder="1"/>
    <xf numFmtId="1" fontId="0" fillId="3" borderId="0" xfId="0" applyNumberFormat="1" applyFill="1" applyBorder="1"/>
    <xf numFmtId="1" fontId="0" fillId="4" borderId="0" xfId="0" applyNumberFormat="1" applyFill="1" applyBorder="1"/>
    <xf numFmtId="164" fontId="0" fillId="0" borderId="2" xfId="0" applyNumberFormat="1" applyBorder="1"/>
    <xf numFmtId="164" fontId="0" fillId="0" borderId="4" xfId="0" applyNumberFormat="1" applyBorder="1"/>
    <xf numFmtId="1" fontId="4" fillId="6" borderId="0" xfId="0" applyNumberFormat="1" applyFont="1" applyFill="1" applyBorder="1"/>
    <xf numFmtId="0" fontId="0" fillId="0" borderId="0" xfId="0" applyBorder="1"/>
    <xf numFmtId="0" fontId="1" fillId="0" borderId="0" xfId="0" applyFont="1" applyBorder="1"/>
    <xf numFmtId="0" fontId="0" fillId="4" borderId="0" xfId="0" applyFill="1" applyBorder="1"/>
    <xf numFmtId="164" fontId="0" fillId="0" borderId="0" xfId="0" applyNumberFormat="1" applyBorder="1"/>
    <xf numFmtId="1" fontId="0" fillId="5" borderId="0" xfId="0" applyNumberFormat="1" applyFill="1" applyBorder="1"/>
    <xf numFmtId="0" fontId="0" fillId="0" borderId="0" xfId="0" applyAlignment="1">
      <alignment horizontal="center" textRotation="90" wrapText="1"/>
    </xf>
    <xf numFmtId="1" fontId="0" fillId="0" borderId="10" xfId="0" applyNumberFormat="1" applyBorder="1"/>
    <xf numFmtId="1" fontId="0" fillId="0" borderId="2" xfId="0" applyNumberFormat="1" applyBorder="1"/>
    <xf numFmtId="1" fontId="0" fillId="0" borderId="14" xfId="0" applyNumberFormat="1" applyBorder="1"/>
    <xf numFmtId="0" fontId="0" fillId="0" borderId="14" xfId="0" applyBorder="1"/>
    <xf numFmtId="0" fontId="0" fillId="0" borderId="11" xfId="0" applyBorder="1"/>
    <xf numFmtId="1" fontId="0" fillId="0" borderId="3" xfId="0" applyNumberFormat="1" applyBorder="1"/>
    <xf numFmtId="0" fontId="0" fillId="0" borderId="3" xfId="0" applyBorder="1"/>
    <xf numFmtId="0" fontId="0" fillId="0" borderId="12" xfId="0" applyBorder="1"/>
    <xf numFmtId="164" fontId="0" fillId="0" borderId="14" xfId="0" applyNumberFormat="1" applyBorder="1"/>
    <xf numFmtId="0" fontId="0" fillId="0" borderId="5" xfId="0" applyBorder="1"/>
    <xf numFmtId="164" fontId="0" fillId="0" borderId="3" xfId="0" applyNumberFormat="1" applyBorder="1"/>
    <xf numFmtId="0" fontId="0" fillId="8" borderId="0" xfId="0" applyFill="1"/>
    <xf numFmtId="0" fontId="1" fillId="0" borderId="0" xfId="0" applyFont="1" applyAlignment="1">
      <alignment horizontal="left"/>
    </xf>
    <xf numFmtId="0" fontId="0" fillId="0" borderId="9" xfId="0" applyBorder="1"/>
    <xf numFmtId="0" fontId="0" fillId="0" borderId="0" xfId="0" applyAlignment="1"/>
    <xf numFmtId="0" fontId="2" fillId="0" borderId="14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6" fillId="0" borderId="9" xfId="0" applyFont="1" applyBorder="1" applyAlignment="1">
      <alignment horizontal="center" vertical="top"/>
    </xf>
    <xf numFmtId="0" fontId="6" fillId="0" borderId="9" xfId="0" applyFont="1" applyBorder="1" applyAlignment="1">
      <alignment horizontal="left" vertical="top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5235-892E-456B-BF7F-0596A6B82F2A}">
  <dimension ref="A1:AQ48"/>
  <sheetViews>
    <sheetView tabSelected="1" zoomScaleNormal="100" workbookViewId="0">
      <pane xSplit="9" ySplit="10" topLeftCell="J11" activePane="bottomRight" state="frozen"/>
      <selection pane="topRight" activeCell="H1" sqref="H1"/>
      <selection pane="bottomLeft" activeCell="A8" sqref="A8"/>
      <selection pane="bottomRight" activeCell="Z27" sqref="Z27"/>
    </sheetView>
  </sheetViews>
  <sheetFormatPr defaultRowHeight="15" x14ac:dyDescent="0.25"/>
  <cols>
    <col min="1" max="1" width="5.7109375" bestFit="1" customWidth="1"/>
    <col min="2" max="2" width="7.28515625" bestFit="1" customWidth="1"/>
    <col min="3" max="3" width="4.140625" bestFit="1" customWidth="1"/>
    <col min="4" max="4" width="11.28515625" bestFit="1" customWidth="1"/>
    <col min="5" max="6" width="6.5703125" customWidth="1"/>
    <col min="7" max="7" width="10.7109375" bestFit="1" customWidth="1"/>
    <col min="8" max="8" width="18.85546875" bestFit="1" customWidth="1"/>
    <col min="9" max="9" width="5" bestFit="1" customWidth="1"/>
    <col min="10" max="10" width="3.7109375" customWidth="1"/>
    <col min="11" max="15" width="6.85546875" customWidth="1"/>
    <col min="16" max="16" width="6.140625" customWidth="1"/>
    <col min="17" max="19" width="6.85546875" customWidth="1"/>
    <col min="20" max="20" width="6.140625" customWidth="1"/>
    <col min="21" max="27" width="6.85546875" customWidth="1"/>
    <col min="28" max="28" width="6.140625" customWidth="1"/>
    <col min="29" max="35" width="6.85546875" customWidth="1"/>
    <col min="36" max="36" width="6.140625" customWidth="1"/>
    <col min="37" max="38" width="6.85546875" customWidth="1"/>
    <col min="39" max="56" width="6.140625" customWidth="1"/>
  </cols>
  <sheetData>
    <row r="1" spans="1:43" x14ac:dyDescent="0.25">
      <c r="A1" s="18" t="s">
        <v>58</v>
      </c>
      <c r="B1" s="48"/>
      <c r="C1" s="19"/>
      <c r="D1" s="2"/>
      <c r="E1" s="2"/>
      <c r="F1" s="2"/>
      <c r="G1" s="2"/>
      <c r="H1" s="2"/>
      <c r="I1" s="2"/>
      <c r="K1" s="1"/>
      <c r="L1" s="1"/>
      <c r="M1" s="1"/>
      <c r="N1" s="1"/>
      <c r="O1" s="1"/>
      <c r="P1" s="1"/>
      <c r="Q1" s="1"/>
      <c r="R1" s="1"/>
      <c r="S1" s="1"/>
      <c r="T1" s="3"/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s="1"/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s="1"/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</row>
    <row r="2" spans="1:43" x14ac:dyDescent="0.25">
      <c r="A2" s="50"/>
      <c r="B2" s="51" t="s">
        <v>66</v>
      </c>
      <c r="C2" s="52"/>
      <c r="D2" s="2"/>
      <c r="E2" s="2"/>
      <c r="F2" s="2"/>
      <c r="G2" s="2"/>
      <c r="H2" s="2"/>
      <c r="I2" s="2"/>
      <c r="K2" s="1"/>
      <c r="L2" s="1"/>
      <c r="M2" s="1"/>
      <c r="N2" s="1"/>
      <c r="O2" s="1"/>
      <c r="P2" s="1"/>
      <c r="Q2" s="1"/>
      <c r="R2" s="1"/>
      <c r="S2" s="1"/>
      <c r="T2" s="3"/>
      <c r="U2" t="s">
        <v>69</v>
      </c>
      <c r="V2" t="s">
        <v>66</v>
      </c>
      <c r="W2" t="s">
        <v>66</v>
      </c>
      <c r="X2" t="s">
        <v>69</v>
      </c>
      <c r="Y2" t="s">
        <v>69</v>
      </c>
      <c r="Z2" t="s">
        <v>69</v>
      </c>
      <c r="AA2" t="s">
        <v>69</v>
      </c>
      <c r="AB2" s="1"/>
      <c r="AC2" t="s">
        <v>69</v>
      </c>
      <c r="AD2" t="s">
        <v>66</v>
      </c>
      <c r="AE2" t="s">
        <v>66</v>
      </c>
      <c r="AF2" t="s">
        <v>69</v>
      </c>
      <c r="AG2" t="s">
        <v>69</v>
      </c>
      <c r="AH2" t="s">
        <v>69</v>
      </c>
      <c r="AI2" t="s">
        <v>69</v>
      </c>
      <c r="AJ2" s="1"/>
      <c r="AK2" t="s">
        <v>69</v>
      </c>
      <c r="AL2" t="s">
        <v>66</v>
      </c>
      <c r="AM2" t="s">
        <v>66</v>
      </c>
      <c r="AN2" t="s">
        <v>69</v>
      </c>
      <c r="AO2" t="s">
        <v>69</v>
      </c>
      <c r="AP2" t="s">
        <v>69</v>
      </c>
      <c r="AQ2" t="s">
        <v>69</v>
      </c>
    </row>
    <row r="3" spans="1:43" x14ac:dyDescent="0.25">
      <c r="A3" s="20"/>
      <c r="B3" s="49"/>
      <c r="C3" s="21" t="s">
        <v>57</v>
      </c>
      <c r="D3" s="2"/>
      <c r="E3" s="2"/>
      <c r="F3" s="2"/>
      <c r="G3" s="2"/>
      <c r="H3" s="2"/>
      <c r="I3" s="2"/>
      <c r="K3" s="1"/>
      <c r="L3" s="1"/>
      <c r="M3" s="1"/>
      <c r="N3" s="1"/>
      <c r="O3" s="1"/>
      <c r="P3" s="1"/>
      <c r="Q3" s="1"/>
      <c r="R3" s="1"/>
      <c r="S3" s="1"/>
      <c r="T3" s="3"/>
      <c r="U3" t="s">
        <v>70</v>
      </c>
      <c r="V3" t="s">
        <v>70</v>
      </c>
      <c r="W3" t="s">
        <v>70</v>
      </c>
      <c r="X3" t="s">
        <v>70</v>
      </c>
      <c r="Y3" t="s">
        <v>70</v>
      </c>
      <c r="Z3" t="s">
        <v>57</v>
      </c>
      <c r="AA3" t="s">
        <v>57</v>
      </c>
      <c r="AB3" s="1"/>
      <c r="AC3" t="s">
        <v>70</v>
      </c>
      <c r="AD3" t="s">
        <v>70</v>
      </c>
      <c r="AE3" t="s">
        <v>70</v>
      </c>
      <c r="AF3" t="s">
        <v>70</v>
      </c>
      <c r="AG3" t="s">
        <v>70</v>
      </c>
      <c r="AH3" t="s">
        <v>57</v>
      </c>
      <c r="AI3" t="s">
        <v>57</v>
      </c>
      <c r="AJ3" s="1"/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57</v>
      </c>
      <c r="AQ3" t="s">
        <v>57</v>
      </c>
    </row>
    <row r="4" spans="1:43" x14ac:dyDescent="0.25">
      <c r="A4" s="2"/>
      <c r="B4" s="2"/>
      <c r="C4" s="2"/>
      <c r="D4" s="55" t="s">
        <v>0</v>
      </c>
      <c r="E4" s="2"/>
      <c r="F4" s="2"/>
      <c r="G4" s="2"/>
      <c r="H4" s="2"/>
      <c r="I4" s="2"/>
      <c r="K4" s="1" t="s">
        <v>40</v>
      </c>
      <c r="L4" s="1" t="s">
        <v>41</v>
      </c>
      <c r="M4" s="1" t="s">
        <v>42</v>
      </c>
      <c r="N4" s="1" t="s">
        <v>47</v>
      </c>
      <c r="O4" s="1" t="s">
        <v>48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43" x14ac:dyDescent="0.25">
      <c r="A5" s="2"/>
      <c r="B5" s="2"/>
      <c r="C5" s="2"/>
      <c r="D5" s="56" t="s">
        <v>74</v>
      </c>
      <c r="E5" s="2"/>
      <c r="F5" s="2"/>
      <c r="G5" s="2"/>
      <c r="H5" s="2"/>
      <c r="I5" s="2"/>
      <c r="K5" s="1" t="s">
        <v>36</v>
      </c>
      <c r="L5" s="1" t="s">
        <v>37</v>
      </c>
      <c r="M5" s="1" t="s">
        <v>37</v>
      </c>
      <c r="N5" s="1" t="s">
        <v>36</v>
      </c>
      <c r="O5" s="1" t="s">
        <v>37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43" x14ac:dyDescent="0.25">
      <c r="A6" s="2"/>
      <c r="B6" s="2"/>
      <c r="C6" s="2"/>
      <c r="D6" s="57" t="s">
        <v>68</v>
      </c>
      <c r="F6" s="2"/>
      <c r="G6" s="2"/>
      <c r="H6" s="2"/>
      <c r="I6" s="2"/>
      <c r="K6" s="47" t="s">
        <v>63</v>
      </c>
      <c r="L6" s="47"/>
      <c r="M6" s="47"/>
      <c r="N6" s="47" t="s">
        <v>64</v>
      </c>
      <c r="O6" s="47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43" x14ac:dyDescent="0.25">
      <c r="A7" s="2"/>
      <c r="B7" s="2"/>
      <c r="C7" s="2"/>
      <c r="D7" s="2"/>
      <c r="E7" s="2" t="s">
        <v>33</v>
      </c>
      <c r="F7" s="2"/>
      <c r="G7" s="2"/>
      <c r="H7" s="2"/>
      <c r="I7" s="2"/>
      <c r="K7" t="s">
        <v>45</v>
      </c>
      <c r="L7" t="s">
        <v>45</v>
      </c>
      <c r="M7" t="s">
        <v>45</v>
      </c>
      <c r="N7" t="s">
        <v>46</v>
      </c>
      <c r="O7" t="s">
        <v>46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43" x14ac:dyDescent="0.25">
      <c r="A8" s="2"/>
      <c r="B8" s="2"/>
      <c r="C8" s="2"/>
      <c r="D8" s="2"/>
      <c r="E8" s="2"/>
      <c r="F8" s="58" t="s">
        <v>1</v>
      </c>
      <c r="G8" s="59" t="s">
        <v>73</v>
      </c>
      <c r="H8" s="2"/>
      <c r="I8" s="2"/>
      <c r="P8" s="1"/>
      <c r="Q8" t="s">
        <v>2</v>
      </c>
      <c r="R8" t="s">
        <v>3</v>
      </c>
      <c r="S8" t="s">
        <v>23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43" ht="54.75" customHeight="1" x14ac:dyDescent="0.25">
      <c r="A9" s="2"/>
      <c r="B9" s="2"/>
      <c r="C9" s="2"/>
      <c r="D9" s="2"/>
      <c r="E9" s="2"/>
      <c r="F9" s="2"/>
      <c r="G9" s="2"/>
      <c r="H9" s="2" t="s">
        <v>4</v>
      </c>
      <c r="I9" s="2"/>
      <c r="K9" s="32" t="s">
        <v>77</v>
      </c>
      <c r="L9" s="32" t="s">
        <v>78</v>
      </c>
      <c r="M9" s="32" t="s">
        <v>79</v>
      </c>
      <c r="N9" s="32" t="s">
        <v>80</v>
      </c>
      <c r="O9" s="32" t="s">
        <v>81</v>
      </c>
      <c r="P9" s="4"/>
      <c r="Q9" s="4"/>
      <c r="R9" s="4"/>
      <c r="S9" s="4"/>
      <c r="T9" s="4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43" x14ac:dyDescent="0.25">
      <c r="A10" s="2"/>
      <c r="B10" s="2"/>
      <c r="C10" s="2"/>
      <c r="D10" s="2"/>
      <c r="E10" s="2"/>
      <c r="F10" s="2"/>
      <c r="G10" s="2"/>
      <c r="H10" s="2"/>
      <c r="I10" s="2" t="s">
        <v>5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43" x14ac:dyDescent="0.25">
      <c r="K11" s="5" t="s">
        <v>6</v>
      </c>
      <c r="L11" s="5"/>
      <c r="Q11" s="1"/>
      <c r="R11" s="1"/>
      <c r="S11" s="1"/>
      <c r="U11" s="5" t="s">
        <v>7</v>
      </c>
      <c r="V11" s="5"/>
      <c r="W11" s="5"/>
      <c r="X11" s="5"/>
      <c r="Y11" s="5"/>
      <c r="Z11" s="5"/>
      <c r="AC11" s="5" t="s">
        <v>8</v>
      </c>
      <c r="AD11" s="5"/>
      <c r="AE11" s="5"/>
      <c r="AF11" s="5"/>
      <c r="AG11" s="5"/>
      <c r="AH11" s="5"/>
      <c r="AK11" s="5" t="s">
        <v>39</v>
      </c>
    </row>
    <row r="12" spans="1:43" x14ac:dyDescent="0.25">
      <c r="E12" t="s">
        <v>45</v>
      </c>
      <c r="H12" t="s">
        <v>43</v>
      </c>
      <c r="I12" t="s">
        <v>38</v>
      </c>
      <c r="K12" s="6">
        <v>1</v>
      </c>
      <c r="L12" s="6">
        <v>1</v>
      </c>
      <c r="M12" s="6">
        <v>1</v>
      </c>
      <c r="N12" s="6">
        <v>0</v>
      </c>
      <c r="O12" s="6">
        <v>0</v>
      </c>
      <c r="Q12" s="1"/>
      <c r="R12" s="1"/>
      <c r="S12" s="1"/>
      <c r="U12" s="22">
        <v>30</v>
      </c>
      <c r="V12" s="22">
        <v>30</v>
      </c>
      <c r="W12" s="22">
        <v>30</v>
      </c>
      <c r="X12" s="22">
        <v>30</v>
      </c>
      <c r="Y12" s="22">
        <v>30</v>
      </c>
      <c r="Z12" s="22">
        <v>15</v>
      </c>
      <c r="AA12" s="22">
        <v>15</v>
      </c>
      <c r="AB12" s="27"/>
      <c r="AC12" s="23" cm="1">
        <f t="array" ref="AC12:AI13">MMULT($K$12:$O$13,TRANSPOSE($K23:$O29))</f>
        <v>30</v>
      </c>
      <c r="AD12" s="23">
        <v>30.0000003</v>
      </c>
      <c r="AE12" s="23">
        <v>30</v>
      </c>
      <c r="AF12" s="23">
        <v>30</v>
      </c>
      <c r="AG12" s="23">
        <v>30</v>
      </c>
      <c r="AH12" s="23">
        <v>15</v>
      </c>
      <c r="AI12" s="23">
        <v>15</v>
      </c>
      <c r="AJ12" s="27"/>
      <c r="AK12" s="33" cm="1">
        <f t="array" ref="AK12:AQ13">_xlfn.ANCHORARRAY(AC12)-U$12:AA$13</f>
        <v>0</v>
      </c>
      <c r="AL12" s="35">
        <v>2.9999999995311555E-7</v>
      </c>
      <c r="AM12" s="36">
        <v>0</v>
      </c>
      <c r="AN12" s="36">
        <v>0</v>
      </c>
      <c r="AO12" s="36">
        <v>0</v>
      </c>
      <c r="AP12" s="36">
        <v>0</v>
      </c>
      <c r="AQ12" s="37">
        <v>0</v>
      </c>
    </row>
    <row r="13" spans="1:43" x14ac:dyDescent="0.25">
      <c r="E13" t="s">
        <v>46</v>
      </c>
      <c r="H13" t="s">
        <v>44</v>
      </c>
      <c r="I13" t="s">
        <v>38</v>
      </c>
      <c r="K13" s="6">
        <v>0</v>
      </c>
      <c r="L13" s="6">
        <v>0</v>
      </c>
      <c r="M13" s="6">
        <v>0</v>
      </c>
      <c r="N13" s="6">
        <v>1</v>
      </c>
      <c r="O13" s="6">
        <v>1</v>
      </c>
      <c r="Q13" s="1"/>
      <c r="R13" s="1"/>
      <c r="S13" s="1"/>
      <c r="U13" s="22">
        <v>0</v>
      </c>
      <c r="V13" s="22">
        <v>40</v>
      </c>
      <c r="W13" s="22">
        <v>0</v>
      </c>
      <c r="X13" s="22">
        <v>40</v>
      </c>
      <c r="Y13" s="22">
        <v>0</v>
      </c>
      <c r="Z13" s="22">
        <v>150</v>
      </c>
      <c r="AA13" s="22">
        <v>150</v>
      </c>
      <c r="AB13" s="27"/>
      <c r="AC13" s="23">
        <v>0</v>
      </c>
      <c r="AD13" s="23">
        <v>40</v>
      </c>
      <c r="AE13" s="23">
        <v>0</v>
      </c>
      <c r="AF13" s="23">
        <v>40</v>
      </c>
      <c r="AG13" s="23">
        <v>0</v>
      </c>
      <c r="AH13" s="23">
        <v>150</v>
      </c>
      <c r="AI13" s="23">
        <v>150</v>
      </c>
      <c r="AJ13" s="27"/>
      <c r="AK13" s="34">
        <v>0</v>
      </c>
      <c r="AL13" s="38">
        <v>0</v>
      </c>
      <c r="AM13" s="39">
        <v>0</v>
      </c>
      <c r="AN13" s="39">
        <v>0</v>
      </c>
      <c r="AO13" s="39">
        <v>0</v>
      </c>
      <c r="AP13" s="39">
        <v>0</v>
      </c>
      <c r="AQ13" s="40">
        <v>0</v>
      </c>
    </row>
    <row r="14" spans="1:43" x14ac:dyDescent="0.25">
      <c r="K14" s="5" t="s">
        <v>9</v>
      </c>
      <c r="L14" s="5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8" t="s">
        <v>10</v>
      </c>
      <c r="AL14" s="27"/>
    </row>
    <row r="15" spans="1:43" x14ac:dyDescent="0.25">
      <c r="F15" t="s">
        <v>2</v>
      </c>
      <c r="G15" t="s">
        <v>72</v>
      </c>
      <c r="H15" t="s">
        <v>82</v>
      </c>
      <c r="I15" t="s">
        <v>38</v>
      </c>
      <c r="K15" s="7">
        <v>1</v>
      </c>
      <c r="L15" s="7">
        <v>0</v>
      </c>
      <c r="M15" s="7">
        <v>0</v>
      </c>
      <c r="N15" s="7">
        <v>1</v>
      </c>
      <c r="O15" s="7">
        <v>0</v>
      </c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33" cm="1">
        <f t="array" ref="AK15:AQ17">TRANSPOSE($Q23:$S29)-MMULT($K$15:$O$17,TRANSPOSE($K23:$O29))</f>
        <v>0</v>
      </c>
      <c r="AL15" s="41">
        <v>-2.9999999640040187E-7</v>
      </c>
      <c r="AM15" s="36">
        <v>0</v>
      </c>
      <c r="AN15" s="36">
        <v>0</v>
      </c>
      <c r="AO15" s="36">
        <v>0</v>
      </c>
      <c r="AP15" s="36">
        <v>0</v>
      </c>
      <c r="AQ15" s="37">
        <v>0</v>
      </c>
    </row>
    <row r="16" spans="1:43" x14ac:dyDescent="0.25">
      <c r="F16" t="s">
        <v>3</v>
      </c>
      <c r="G16" t="s">
        <v>71</v>
      </c>
      <c r="H16" t="s">
        <v>83</v>
      </c>
      <c r="I16" t="s">
        <v>38</v>
      </c>
      <c r="K16" s="7">
        <v>0</v>
      </c>
      <c r="L16" s="7">
        <v>1</v>
      </c>
      <c r="M16" s="7">
        <v>0</v>
      </c>
      <c r="N16" s="7">
        <v>0</v>
      </c>
      <c r="O16" s="7">
        <v>0</v>
      </c>
      <c r="U16" s="28" t="s">
        <v>22</v>
      </c>
      <c r="V16" s="28"/>
      <c r="W16" s="28"/>
      <c r="X16" s="28"/>
      <c r="Y16" s="28"/>
      <c r="Z16" s="28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5">
        <v>0</v>
      </c>
      <c r="AL16" s="30">
        <v>0</v>
      </c>
      <c r="AM16" s="27">
        <v>0</v>
      </c>
      <c r="AN16" s="27">
        <v>0</v>
      </c>
      <c r="AO16" s="27">
        <v>0</v>
      </c>
      <c r="AP16" s="27">
        <v>0</v>
      </c>
      <c r="AQ16" s="42">
        <v>0</v>
      </c>
    </row>
    <row r="17" spans="1:43" x14ac:dyDescent="0.25">
      <c r="F17" t="s">
        <v>23</v>
      </c>
      <c r="G17" t="s">
        <v>72</v>
      </c>
      <c r="H17" t="s">
        <v>84</v>
      </c>
      <c r="I17" t="s">
        <v>38</v>
      </c>
      <c r="K17" s="7">
        <v>0</v>
      </c>
      <c r="L17" s="7">
        <v>0</v>
      </c>
      <c r="M17" s="7">
        <v>1</v>
      </c>
      <c r="N17" s="7">
        <v>0</v>
      </c>
      <c r="O17" s="7">
        <v>1</v>
      </c>
      <c r="U17" s="31">
        <f>SUM(Q41:S47)</f>
        <v>417.33333340000001</v>
      </c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4">
        <v>0</v>
      </c>
      <c r="AL17" s="43">
        <v>0</v>
      </c>
      <c r="AM17" s="39">
        <v>0</v>
      </c>
      <c r="AN17" s="39">
        <v>0</v>
      </c>
      <c r="AO17" s="39">
        <v>0</v>
      </c>
      <c r="AP17" s="39">
        <v>0</v>
      </c>
      <c r="AQ17" s="40">
        <v>0</v>
      </c>
    </row>
    <row r="18" spans="1:43" x14ac:dyDescent="0.25">
      <c r="Q18" s="45" t="s">
        <v>21</v>
      </c>
    </row>
    <row r="19" spans="1:43" x14ac:dyDescent="0.25">
      <c r="H19" t="s">
        <v>67</v>
      </c>
      <c r="I19" t="s">
        <v>11</v>
      </c>
      <c r="K19" s="45" t="s">
        <v>25</v>
      </c>
      <c r="Q19" s="7">
        <v>0.8</v>
      </c>
      <c r="R19" s="7">
        <v>0.5</v>
      </c>
      <c r="S19" s="7">
        <v>1</v>
      </c>
      <c r="U19" s="5" t="s">
        <v>62</v>
      </c>
      <c r="W19" s="5" t="s">
        <v>65</v>
      </c>
    </row>
    <row r="20" spans="1:43" x14ac:dyDescent="0.25">
      <c r="H20" t="s">
        <v>49</v>
      </c>
      <c r="I20" t="s">
        <v>24</v>
      </c>
      <c r="K20" s="7">
        <v>1.5</v>
      </c>
      <c r="L20" s="7">
        <v>0</v>
      </c>
      <c r="M20" s="7">
        <v>0</v>
      </c>
      <c r="N20" s="7">
        <v>2</v>
      </c>
      <c r="O20" s="7">
        <v>0</v>
      </c>
      <c r="U20" s="44">
        <v>50</v>
      </c>
      <c r="W20" s="46">
        <f>SUM(K32:M38)-U20</f>
        <v>-4.9999997031591192E-8</v>
      </c>
      <c r="AK20" s="8"/>
    </row>
    <row r="21" spans="1:43" x14ac:dyDescent="0.25">
      <c r="AK21" s="8"/>
    </row>
    <row r="22" spans="1:43" x14ac:dyDescent="0.25">
      <c r="K22" s="5" t="s">
        <v>12</v>
      </c>
      <c r="L22" s="5"/>
      <c r="Q22" s="5" t="s">
        <v>13</v>
      </c>
      <c r="R22" s="5"/>
    </row>
    <row r="23" spans="1:43" x14ac:dyDescent="0.25">
      <c r="A23" t="s">
        <v>50</v>
      </c>
      <c r="B23" t="s">
        <v>69</v>
      </c>
      <c r="C23" t="s">
        <v>70</v>
      </c>
      <c r="K23" s="26">
        <v>0</v>
      </c>
      <c r="L23" s="26">
        <v>30</v>
      </c>
      <c r="M23" s="26">
        <v>0</v>
      </c>
      <c r="N23" s="26">
        <v>0</v>
      </c>
      <c r="O23" s="26">
        <v>0</v>
      </c>
      <c r="P23" s="27"/>
      <c r="Q23" s="26">
        <v>0</v>
      </c>
      <c r="R23" s="26">
        <v>30</v>
      </c>
      <c r="S23" s="26">
        <v>0</v>
      </c>
      <c r="U23" s="5" t="s">
        <v>76</v>
      </c>
    </row>
    <row r="24" spans="1:43" x14ac:dyDescent="0.25">
      <c r="A24" t="s">
        <v>51</v>
      </c>
      <c r="B24" t="s">
        <v>66</v>
      </c>
      <c r="C24" t="s">
        <v>70</v>
      </c>
      <c r="K24" s="26">
        <v>3.3333333000000001</v>
      </c>
      <c r="L24" s="26">
        <v>0</v>
      </c>
      <c r="M24" s="26">
        <v>26.666667</v>
      </c>
      <c r="N24" s="26">
        <v>40</v>
      </c>
      <c r="O24" s="26">
        <v>0</v>
      </c>
      <c r="P24" s="27"/>
      <c r="Q24" s="26">
        <v>43.333333000000003</v>
      </c>
      <c r="R24" s="26">
        <v>0</v>
      </c>
      <c r="S24" s="26">
        <v>26.666667</v>
      </c>
      <c r="U24" s="44">
        <v>0</v>
      </c>
    </row>
    <row r="25" spans="1:43" x14ac:dyDescent="0.25">
      <c r="A25" t="s">
        <v>52</v>
      </c>
      <c r="B25" t="s">
        <v>66</v>
      </c>
      <c r="C25" t="s">
        <v>70</v>
      </c>
      <c r="K25" s="26">
        <v>30</v>
      </c>
      <c r="L25" s="26">
        <v>0</v>
      </c>
      <c r="M25" s="26">
        <v>0</v>
      </c>
      <c r="N25" s="26">
        <v>0</v>
      </c>
      <c r="O25" s="26">
        <v>0</v>
      </c>
      <c r="P25" s="27"/>
      <c r="Q25" s="26">
        <v>30</v>
      </c>
      <c r="R25" s="26">
        <v>0</v>
      </c>
      <c r="S25" s="26">
        <v>0</v>
      </c>
      <c r="U25" s="44">
        <v>0</v>
      </c>
    </row>
    <row r="26" spans="1:43" x14ac:dyDescent="0.25">
      <c r="A26" t="s">
        <v>53</v>
      </c>
      <c r="B26" t="s">
        <v>69</v>
      </c>
      <c r="C26" t="s">
        <v>70</v>
      </c>
      <c r="K26" s="26">
        <v>0</v>
      </c>
      <c r="L26" s="26">
        <v>30</v>
      </c>
      <c r="M26" s="26">
        <v>0</v>
      </c>
      <c r="N26" s="26">
        <v>40</v>
      </c>
      <c r="O26" s="26">
        <v>0</v>
      </c>
      <c r="P26" s="27"/>
      <c r="Q26" s="26">
        <v>40</v>
      </c>
      <c r="R26" s="26">
        <v>30</v>
      </c>
      <c r="S26" s="26">
        <v>0</v>
      </c>
    </row>
    <row r="27" spans="1:43" x14ac:dyDescent="0.25">
      <c r="A27" t="s">
        <v>54</v>
      </c>
      <c r="B27" t="s">
        <v>69</v>
      </c>
      <c r="C27" t="s">
        <v>70</v>
      </c>
      <c r="K27" s="26">
        <v>0</v>
      </c>
      <c r="L27" s="26">
        <v>30</v>
      </c>
      <c r="M27" s="26">
        <v>0</v>
      </c>
      <c r="N27" s="26">
        <v>0</v>
      </c>
      <c r="O27" s="26">
        <v>0</v>
      </c>
      <c r="P27" s="27"/>
      <c r="Q27" s="26">
        <v>0</v>
      </c>
      <c r="R27" s="26">
        <v>30</v>
      </c>
      <c r="S27" s="26">
        <v>0</v>
      </c>
      <c r="U27" s="5" t="s">
        <v>59</v>
      </c>
    </row>
    <row r="28" spans="1:43" x14ac:dyDescent="0.25">
      <c r="A28" t="s">
        <v>55</v>
      </c>
      <c r="B28" t="s">
        <v>69</v>
      </c>
      <c r="C28" t="s">
        <v>57</v>
      </c>
      <c r="K28" s="26">
        <v>0</v>
      </c>
      <c r="L28" s="26">
        <v>15</v>
      </c>
      <c r="M28" s="26">
        <v>0</v>
      </c>
      <c r="N28" s="26">
        <v>150</v>
      </c>
      <c r="O28" s="26">
        <v>0</v>
      </c>
      <c r="P28" s="27"/>
      <c r="Q28" s="26">
        <v>150</v>
      </c>
      <c r="R28" s="26">
        <v>15</v>
      </c>
      <c r="S28" s="26">
        <v>0</v>
      </c>
      <c r="U28" s="44">
        <v>0</v>
      </c>
    </row>
    <row r="29" spans="1:43" x14ac:dyDescent="0.25">
      <c r="A29" t="s">
        <v>56</v>
      </c>
      <c r="B29" t="s">
        <v>69</v>
      </c>
      <c r="C29" t="s">
        <v>57</v>
      </c>
      <c r="K29" s="26">
        <v>0</v>
      </c>
      <c r="L29" s="26">
        <v>15</v>
      </c>
      <c r="M29" s="26">
        <v>0</v>
      </c>
      <c r="N29" s="26">
        <v>150</v>
      </c>
      <c r="O29" s="26">
        <v>0</v>
      </c>
      <c r="P29" s="27"/>
      <c r="Q29" s="26">
        <v>150</v>
      </c>
      <c r="R29" s="26">
        <v>15</v>
      </c>
      <c r="S29" s="26">
        <v>0</v>
      </c>
      <c r="U29" s="44">
        <v>0</v>
      </c>
    </row>
    <row r="31" spans="1:43" x14ac:dyDescent="0.25">
      <c r="K31" s="5" t="s">
        <v>61</v>
      </c>
    </row>
    <row r="32" spans="1:43" x14ac:dyDescent="0.25">
      <c r="A32" t="s">
        <v>50</v>
      </c>
      <c r="B32" t="s">
        <v>69</v>
      </c>
      <c r="C32" t="s">
        <v>70</v>
      </c>
      <c r="K32" s="29" cm="1">
        <f t="array" ref="K32:O38">$K23:$O29*$K$20:$O$20</f>
        <v>0</v>
      </c>
      <c r="L32" s="29">
        <v>0</v>
      </c>
      <c r="M32" s="29">
        <v>0</v>
      </c>
      <c r="N32" s="29">
        <v>0</v>
      </c>
      <c r="O32" s="29">
        <v>0</v>
      </c>
    </row>
    <row r="33" spans="1:19" x14ac:dyDescent="0.25">
      <c r="A33" t="s">
        <v>51</v>
      </c>
      <c r="B33" t="s">
        <v>66</v>
      </c>
      <c r="C33" t="s">
        <v>70</v>
      </c>
      <c r="K33" s="29">
        <v>4.9999999500000003</v>
      </c>
      <c r="L33" s="29">
        <v>0</v>
      </c>
      <c r="M33" s="29">
        <v>0</v>
      </c>
      <c r="N33" s="29">
        <v>80</v>
      </c>
      <c r="O33" s="29">
        <v>0</v>
      </c>
    </row>
    <row r="34" spans="1:19" x14ac:dyDescent="0.25">
      <c r="A34" t="s">
        <v>52</v>
      </c>
      <c r="B34" t="s">
        <v>66</v>
      </c>
      <c r="C34" t="s">
        <v>70</v>
      </c>
      <c r="K34" s="29">
        <v>45</v>
      </c>
      <c r="L34" s="29">
        <v>0</v>
      </c>
      <c r="M34" s="29">
        <v>0</v>
      </c>
      <c r="N34" s="29">
        <v>0</v>
      </c>
      <c r="O34" s="29">
        <v>0</v>
      </c>
    </row>
    <row r="35" spans="1:19" x14ac:dyDescent="0.25">
      <c r="A35" t="s">
        <v>53</v>
      </c>
      <c r="B35" t="s">
        <v>69</v>
      </c>
      <c r="C35" t="s">
        <v>70</v>
      </c>
      <c r="K35" s="29">
        <v>0</v>
      </c>
      <c r="L35" s="29">
        <v>0</v>
      </c>
      <c r="M35" s="29">
        <v>0</v>
      </c>
      <c r="N35" s="29">
        <v>80</v>
      </c>
      <c r="O35" s="29">
        <v>0</v>
      </c>
    </row>
    <row r="36" spans="1:19" x14ac:dyDescent="0.25">
      <c r="A36" t="s">
        <v>54</v>
      </c>
      <c r="B36" t="s">
        <v>69</v>
      </c>
      <c r="C36" t="s">
        <v>70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</row>
    <row r="37" spans="1:19" x14ac:dyDescent="0.25">
      <c r="A37" t="s">
        <v>55</v>
      </c>
      <c r="B37" t="s">
        <v>69</v>
      </c>
      <c r="C37" t="s">
        <v>57</v>
      </c>
      <c r="K37" s="29">
        <v>0</v>
      </c>
      <c r="L37" s="29">
        <v>0</v>
      </c>
      <c r="M37" s="29">
        <v>0</v>
      </c>
      <c r="N37" s="29">
        <v>300</v>
      </c>
      <c r="O37" s="29">
        <v>0</v>
      </c>
    </row>
    <row r="38" spans="1:19" x14ac:dyDescent="0.25">
      <c r="A38" t="s">
        <v>56</v>
      </c>
      <c r="B38" t="s">
        <v>69</v>
      </c>
      <c r="C38" t="s">
        <v>57</v>
      </c>
      <c r="K38" s="29">
        <v>0</v>
      </c>
      <c r="L38" s="29">
        <v>0</v>
      </c>
      <c r="M38" s="29">
        <v>0</v>
      </c>
      <c r="N38" s="29">
        <v>300</v>
      </c>
      <c r="O38" s="29">
        <v>0</v>
      </c>
    </row>
    <row r="39" spans="1:19" x14ac:dyDescent="0.25">
      <c r="K39" s="27"/>
      <c r="L39" s="27"/>
      <c r="M39" s="27"/>
      <c r="N39" s="27"/>
      <c r="O39" s="27"/>
      <c r="P39" s="27"/>
      <c r="Q39" s="27"/>
      <c r="R39" s="27"/>
      <c r="S39" s="27"/>
    </row>
    <row r="40" spans="1:19" x14ac:dyDescent="0.25">
      <c r="K40" s="27"/>
      <c r="L40" s="27"/>
      <c r="M40" s="27"/>
      <c r="N40" s="27"/>
      <c r="O40" s="27"/>
      <c r="P40" s="27"/>
      <c r="Q40" s="28" t="s">
        <v>75</v>
      </c>
      <c r="R40" s="28"/>
      <c r="S40" s="27"/>
    </row>
    <row r="41" spans="1:19" x14ac:dyDescent="0.25">
      <c r="A41" t="s">
        <v>50</v>
      </c>
      <c r="B41" t="s">
        <v>69</v>
      </c>
      <c r="C41" t="s">
        <v>70</v>
      </c>
      <c r="K41" s="27"/>
      <c r="L41" s="27"/>
      <c r="M41" s="27"/>
      <c r="N41" s="27"/>
      <c r="O41" s="27"/>
      <c r="P41" s="27"/>
      <c r="Q41" s="29" cm="1">
        <f t="array" ref="Q41:S47">$Q23:$S29*$Q$19:$S$19</f>
        <v>0</v>
      </c>
      <c r="R41" s="29">
        <v>15</v>
      </c>
      <c r="S41" s="29">
        <v>0</v>
      </c>
    </row>
    <row r="42" spans="1:19" x14ac:dyDescent="0.25">
      <c r="A42" t="s">
        <v>51</v>
      </c>
      <c r="B42" t="s">
        <v>66</v>
      </c>
      <c r="C42" t="s">
        <v>70</v>
      </c>
      <c r="K42" s="27"/>
      <c r="L42" s="27"/>
      <c r="M42" s="27"/>
      <c r="N42" s="27"/>
      <c r="O42" s="27"/>
      <c r="P42" s="27"/>
      <c r="Q42" s="29">
        <v>34.666666400000004</v>
      </c>
      <c r="R42" s="29">
        <v>0</v>
      </c>
      <c r="S42" s="29">
        <v>26.666667</v>
      </c>
    </row>
    <row r="43" spans="1:19" x14ac:dyDescent="0.25">
      <c r="A43" t="s">
        <v>52</v>
      </c>
      <c r="B43" t="s">
        <v>66</v>
      </c>
      <c r="C43" t="s">
        <v>70</v>
      </c>
      <c r="K43" s="27"/>
      <c r="L43" s="27"/>
      <c r="M43" s="27"/>
      <c r="N43" s="27"/>
      <c r="O43" s="27"/>
      <c r="P43" s="27"/>
      <c r="Q43" s="29">
        <v>24</v>
      </c>
      <c r="R43" s="29">
        <v>0</v>
      </c>
      <c r="S43" s="29">
        <v>0</v>
      </c>
    </row>
    <row r="44" spans="1:19" x14ac:dyDescent="0.25">
      <c r="A44" t="s">
        <v>53</v>
      </c>
      <c r="B44" t="s">
        <v>69</v>
      </c>
      <c r="C44" t="s">
        <v>70</v>
      </c>
      <c r="K44" s="27"/>
      <c r="L44" s="27"/>
      <c r="M44" s="27"/>
      <c r="N44" s="27"/>
      <c r="O44" s="27"/>
      <c r="P44" s="27"/>
      <c r="Q44" s="29">
        <v>32</v>
      </c>
      <c r="R44" s="29">
        <v>15</v>
      </c>
      <c r="S44" s="29">
        <v>0</v>
      </c>
    </row>
    <row r="45" spans="1:19" x14ac:dyDescent="0.25">
      <c r="A45" t="s">
        <v>54</v>
      </c>
      <c r="B45" t="s">
        <v>69</v>
      </c>
      <c r="C45" t="s">
        <v>70</v>
      </c>
      <c r="K45" s="27"/>
      <c r="L45" s="27"/>
      <c r="M45" s="27"/>
      <c r="N45" s="27"/>
      <c r="O45" s="27"/>
      <c r="P45" s="27"/>
      <c r="Q45" s="29">
        <v>0</v>
      </c>
      <c r="R45" s="29">
        <v>15</v>
      </c>
      <c r="S45" s="29">
        <v>0</v>
      </c>
    </row>
    <row r="46" spans="1:19" x14ac:dyDescent="0.25">
      <c r="A46" t="s">
        <v>55</v>
      </c>
      <c r="B46" t="s">
        <v>69</v>
      </c>
      <c r="C46" t="s">
        <v>57</v>
      </c>
      <c r="K46" s="27"/>
      <c r="L46" s="27"/>
      <c r="M46" s="27"/>
      <c r="N46" s="27"/>
      <c r="O46" s="27"/>
      <c r="P46" s="27"/>
      <c r="Q46" s="29">
        <v>120</v>
      </c>
      <c r="R46" s="29">
        <v>7.5</v>
      </c>
      <c r="S46" s="29">
        <v>0</v>
      </c>
    </row>
    <row r="47" spans="1:19" x14ac:dyDescent="0.25">
      <c r="A47" t="s">
        <v>56</v>
      </c>
      <c r="B47" t="s">
        <v>69</v>
      </c>
      <c r="C47" t="s">
        <v>57</v>
      </c>
      <c r="K47" s="27"/>
      <c r="L47" s="27"/>
      <c r="M47" s="27"/>
      <c r="N47" s="27"/>
      <c r="O47" s="27"/>
      <c r="P47" s="27"/>
      <c r="Q47" s="29">
        <v>120</v>
      </c>
      <c r="R47" s="29">
        <v>7.5</v>
      </c>
      <c r="S47" s="29">
        <v>0</v>
      </c>
    </row>
    <row r="48" spans="1:19" x14ac:dyDescent="0.25">
      <c r="K48" s="27"/>
      <c r="L48" s="27"/>
      <c r="M48" s="27"/>
      <c r="N48" s="27"/>
      <c r="O48" s="27"/>
      <c r="P48" s="27"/>
      <c r="Q48" s="27"/>
      <c r="R48" s="27"/>
      <c r="S48" s="2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C0D6-7417-497F-BBDB-F90DE05174FB}">
  <dimension ref="A1:F19"/>
  <sheetViews>
    <sheetView zoomScale="85" zoomScaleNormal="85" workbookViewId="0">
      <selection activeCell="A2" sqref="A2"/>
    </sheetView>
  </sheetViews>
  <sheetFormatPr defaultRowHeight="15" x14ac:dyDescent="0.25"/>
  <cols>
    <col min="1" max="1" width="23.85546875" style="1" bestFit="1" customWidth="1"/>
    <col min="2" max="2" width="18.140625" style="1" bestFit="1" customWidth="1"/>
    <col min="3" max="3" width="51.85546875" bestFit="1" customWidth="1"/>
    <col min="4" max="4" width="87.5703125" bestFit="1" customWidth="1"/>
    <col min="5" max="5" width="5.140625" bestFit="1" customWidth="1"/>
    <col min="6" max="6" width="25" bestFit="1" customWidth="1"/>
  </cols>
  <sheetData>
    <row r="1" spans="1:6" x14ac:dyDescent="0.25">
      <c r="A1" s="54" t="s">
        <v>100</v>
      </c>
      <c r="B1" s="54" t="s">
        <v>28</v>
      </c>
      <c r="C1" s="53" t="s">
        <v>29</v>
      </c>
      <c r="D1" s="53" t="s">
        <v>30</v>
      </c>
      <c r="E1" s="53" t="s">
        <v>31</v>
      </c>
      <c r="F1" s="53" t="s">
        <v>32</v>
      </c>
    </row>
    <row r="2" spans="1:6" x14ac:dyDescent="0.25">
      <c r="A2" t="s">
        <v>35</v>
      </c>
      <c r="B2" t="s">
        <v>9</v>
      </c>
      <c r="C2" t="s">
        <v>85</v>
      </c>
      <c r="D2" t="s">
        <v>86</v>
      </c>
      <c r="E2" t="s">
        <v>87</v>
      </c>
      <c r="F2" t="s">
        <v>88</v>
      </c>
    </row>
    <row r="3" spans="1:6" x14ac:dyDescent="0.25">
      <c r="A3" t="s">
        <v>39</v>
      </c>
      <c r="B3" t="s">
        <v>7</v>
      </c>
      <c r="C3" t="s">
        <v>89</v>
      </c>
      <c r="D3" t="s">
        <v>90</v>
      </c>
      <c r="E3" t="s">
        <v>87</v>
      </c>
      <c r="F3" t="s">
        <v>88</v>
      </c>
    </row>
    <row r="4" spans="1:6" x14ac:dyDescent="0.25">
      <c r="A4"/>
      <c r="B4" t="s">
        <v>21</v>
      </c>
      <c r="C4" t="s">
        <v>87</v>
      </c>
      <c r="D4" t="s">
        <v>85</v>
      </c>
      <c r="E4" t="s">
        <v>87</v>
      </c>
      <c r="F4" t="s">
        <v>88</v>
      </c>
    </row>
    <row r="5" spans="1:6" x14ac:dyDescent="0.25">
      <c r="A5"/>
      <c r="B5" t="s">
        <v>25</v>
      </c>
      <c r="C5" t="s">
        <v>87</v>
      </c>
      <c r="D5" t="s">
        <v>86</v>
      </c>
      <c r="E5" t="s">
        <v>87</v>
      </c>
      <c r="F5" t="s">
        <v>88</v>
      </c>
    </row>
    <row r="6" spans="1:6" x14ac:dyDescent="0.25">
      <c r="A6"/>
      <c r="B6" t="s">
        <v>62</v>
      </c>
      <c r="C6" t="s">
        <v>87</v>
      </c>
      <c r="D6" t="s">
        <v>87</v>
      </c>
      <c r="E6" t="s">
        <v>87</v>
      </c>
      <c r="F6" t="s">
        <v>88</v>
      </c>
    </row>
    <row r="7" spans="1:6" x14ac:dyDescent="0.25">
      <c r="A7"/>
      <c r="B7" t="s">
        <v>76</v>
      </c>
      <c r="C7" t="s">
        <v>91</v>
      </c>
      <c r="D7" t="s">
        <v>98</v>
      </c>
      <c r="E7" t="s">
        <v>87</v>
      </c>
      <c r="F7" t="s">
        <v>88</v>
      </c>
    </row>
    <row r="8" spans="1:6" x14ac:dyDescent="0.25">
      <c r="A8"/>
      <c r="B8" t="s">
        <v>99</v>
      </c>
      <c r="C8" t="s">
        <v>92</v>
      </c>
      <c r="D8" t="s">
        <v>93</v>
      </c>
      <c r="E8" t="s">
        <v>87</v>
      </c>
      <c r="F8" t="s">
        <v>88</v>
      </c>
    </row>
    <row r="9" spans="1:6" x14ac:dyDescent="0.25">
      <c r="A9" t="s">
        <v>34</v>
      </c>
      <c r="B9" t="s">
        <v>6</v>
      </c>
      <c r="C9" t="s">
        <v>89</v>
      </c>
      <c r="D9" t="s">
        <v>86</v>
      </c>
      <c r="E9" t="s">
        <v>87</v>
      </c>
      <c r="F9" t="s">
        <v>88</v>
      </c>
    </row>
    <row r="10" spans="1:6" x14ac:dyDescent="0.25">
      <c r="A10" t="s">
        <v>34</v>
      </c>
      <c r="B10" t="s">
        <v>12</v>
      </c>
      <c r="C10" t="s">
        <v>90</v>
      </c>
      <c r="D10" t="s">
        <v>86</v>
      </c>
      <c r="E10" t="s">
        <v>87</v>
      </c>
      <c r="F10" t="s">
        <v>88</v>
      </c>
    </row>
    <row r="11" spans="1:6" x14ac:dyDescent="0.25">
      <c r="A11" t="s">
        <v>35</v>
      </c>
      <c r="B11" t="s">
        <v>12</v>
      </c>
      <c r="C11" t="s">
        <v>90</v>
      </c>
      <c r="D11" t="s">
        <v>86</v>
      </c>
      <c r="E11" t="s">
        <v>87</v>
      </c>
      <c r="F11" t="s">
        <v>88</v>
      </c>
    </row>
    <row r="12" spans="1:6" x14ac:dyDescent="0.25">
      <c r="A12"/>
      <c r="B12" t="s">
        <v>94</v>
      </c>
      <c r="C12" t="s">
        <v>92</v>
      </c>
      <c r="D12" t="s">
        <v>93</v>
      </c>
      <c r="E12" t="s">
        <v>87</v>
      </c>
      <c r="F12" t="s">
        <v>88</v>
      </c>
    </row>
    <row r="13" spans="1:6" x14ac:dyDescent="0.25">
      <c r="A13" t="s">
        <v>34</v>
      </c>
      <c r="B13" t="s">
        <v>26</v>
      </c>
      <c r="C13" t="s">
        <v>89</v>
      </c>
      <c r="D13" t="s">
        <v>90</v>
      </c>
      <c r="E13" t="s">
        <v>87</v>
      </c>
      <c r="F13" t="s">
        <v>88</v>
      </c>
    </row>
    <row r="14" spans="1:6" x14ac:dyDescent="0.25">
      <c r="A14" t="s">
        <v>39</v>
      </c>
      <c r="B14" t="s">
        <v>26</v>
      </c>
      <c r="C14" t="s">
        <v>89</v>
      </c>
      <c r="D14" t="s">
        <v>90</v>
      </c>
      <c r="E14" t="s">
        <v>87</v>
      </c>
      <c r="F14" t="s">
        <v>88</v>
      </c>
    </row>
    <row r="15" spans="1:6" x14ac:dyDescent="0.25">
      <c r="A15" t="s">
        <v>35</v>
      </c>
      <c r="B15" t="s">
        <v>13</v>
      </c>
      <c r="C15" t="s">
        <v>90</v>
      </c>
      <c r="D15" t="s">
        <v>85</v>
      </c>
      <c r="E15" t="s">
        <v>87</v>
      </c>
      <c r="F15" t="s">
        <v>88</v>
      </c>
    </row>
    <row r="16" spans="1:6" x14ac:dyDescent="0.25">
      <c r="A16"/>
      <c r="B16" t="s">
        <v>95</v>
      </c>
      <c r="C16" t="s">
        <v>91</v>
      </c>
      <c r="D16" t="s">
        <v>98</v>
      </c>
      <c r="E16" t="s">
        <v>87</v>
      </c>
      <c r="F16" t="s">
        <v>88</v>
      </c>
    </row>
    <row r="17" spans="1:6" x14ac:dyDescent="0.25">
      <c r="A17"/>
      <c r="B17" t="s">
        <v>60</v>
      </c>
      <c r="C17" t="s">
        <v>90</v>
      </c>
      <c r="D17" t="s">
        <v>86</v>
      </c>
      <c r="E17" t="s">
        <v>87</v>
      </c>
      <c r="F17" t="s">
        <v>88</v>
      </c>
    </row>
    <row r="18" spans="1:6" x14ac:dyDescent="0.25">
      <c r="A18"/>
      <c r="B18" t="s">
        <v>96</v>
      </c>
      <c r="C18" t="s">
        <v>90</v>
      </c>
      <c r="D18" t="s">
        <v>97</v>
      </c>
      <c r="E18" t="s">
        <v>87</v>
      </c>
      <c r="F18" t="s">
        <v>88</v>
      </c>
    </row>
    <row r="19" spans="1:6" x14ac:dyDescent="0.25">
      <c r="A19"/>
      <c r="B19" t="s">
        <v>27</v>
      </c>
      <c r="C19" t="s">
        <v>90</v>
      </c>
      <c r="D19" t="s">
        <v>85</v>
      </c>
      <c r="E19" t="s">
        <v>87</v>
      </c>
      <c r="F19" t="s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0DED-B757-4B28-8AE4-03860A37D6D5}">
  <dimension ref="B1:H12"/>
  <sheetViews>
    <sheetView workbookViewId="0"/>
  </sheetViews>
  <sheetFormatPr defaultRowHeight="15" x14ac:dyDescent="0.25"/>
  <cols>
    <col min="1" max="1" width="0.85546875" customWidth="1"/>
  </cols>
  <sheetData>
    <row r="1" spans="2:8" x14ac:dyDescent="0.25">
      <c r="B1" s="9" t="s">
        <v>14</v>
      </c>
      <c r="C1" s="10"/>
      <c r="D1" s="10"/>
      <c r="E1" s="10"/>
      <c r="F1" s="10"/>
      <c r="G1" s="10"/>
      <c r="H1" s="10"/>
    </row>
    <row r="2" spans="2:8" ht="3" customHeight="1" x14ac:dyDescent="0.25">
      <c r="B2" s="9"/>
      <c r="C2" s="10"/>
      <c r="D2" s="10"/>
      <c r="E2" s="10"/>
      <c r="F2" s="10"/>
      <c r="G2" s="10"/>
      <c r="H2" s="10"/>
    </row>
    <row r="3" spans="2:8" x14ac:dyDescent="0.25">
      <c r="B3" s="11" t="s">
        <v>15</v>
      </c>
      <c r="C3" s="10"/>
      <c r="D3" s="10"/>
    </row>
    <row r="4" spans="2:8" x14ac:dyDescent="0.25">
      <c r="B4" s="12"/>
      <c r="C4" s="10" t="s">
        <v>16</v>
      </c>
      <c r="D4" s="10"/>
    </row>
    <row r="5" spans="2:8" ht="3" customHeight="1" x14ac:dyDescent="0.25">
      <c r="B5" s="10"/>
      <c r="C5" s="10"/>
      <c r="D5" s="10"/>
    </row>
    <row r="6" spans="2:8" x14ac:dyDescent="0.25">
      <c r="B6" s="13"/>
      <c r="C6" s="10" t="s">
        <v>17</v>
      </c>
      <c r="D6" s="10"/>
    </row>
    <row r="7" spans="2:8" ht="3" customHeight="1" x14ac:dyDescent="0.25">
      <c r="B7" s="10"/>
      <c r="C7" s="10"/>
      <c r="D7" s="10"/>
    </row>
    <row r="8" spans="2:8" x14ac:dyDescent="0.25">
      <c r="B8" s="14"/>
      <c r="C8" s="15" t="s">
        <v>18</v>
      </c>
      <c r="D8" s="10"/>
    </row>
    <row r="9" spans="2:8" ht="3" customHeight="1" x14ac:dyDescent="0.25">
      <c r="B9" s="15"/>
      <c r="C9" s="10"/>
      <c r="D9" s="10"/>
    </row>
    <row r="10" spans="2:8" x14ac:dyDescent="0.25">
      <c r="B10" s="16"/>
      <c r="C10" s="15" t="s">
        <v>19</v>
      </c>
      <c r="D10" s="10"/>
    </row>
    <row r="11" spans="2:8" ht="3" customHeight="1" x14ac:dyDescent="0.25">
      <c r="B11" s="10"/>
      <c r="C11" s="10"/>
      <c r="D11" s="10"/>
    </row>
    <row r="12" spans="2:8" x14ac:dyDescent="0.25">
      <c r="B12" s="17"/>
      <c r="C12" s="10" t="s">
        <v>20</v>
      </c>
      <c r="D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</vt:lpstr>
      <vt:lpstr>coordinates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2024-04-26T15:35:33Z</dcterms:modified>
</cp:coreProperties>
</file>