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i/Documents/GitHub/pyesm_thesis/tesi_camilla/casi_MarioU/Siracusa_emissions/"/>
    </mc:Choice>
  </mc:AlternateContent>
  <xr:revisionPtr revIDLastSave="0" documentId="13_ncr:1_{FEC4B9D0-DD90-8C4A-9704-60E8686C12C0}" xr6:coauthVersionLast="47" xr6:coauthVersionMax="47" xr10:uidLastSave="{00000000-0000-0000-0000-000000000000}"/>
  <bookViews>
    <workbookView xWindow="-60" yWindow="-17180" windowWidth="28780" windowHeight="16240" xr2:uid="{FA40FCB7-7324-F64A-A361-AFF354AC9B76}"/>
  </bookViews>
  <sheets>
    <sheet name="emis_op" sheetId="1" r:id="rId1"/>
    <sheet name="emis_embed" sheetId="2" r:id="rId2"/>
    <sheet name="Radiat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M17" i="3"/>
  <c r="N17" i="3"/>
  <c r="K17" i="3"/>
  <c r="K14" i="3"/>
  <c r="K15" i="3"/>
  <c r="D7" i="3"/>
  <c r="C16" i="3"/>
  <c r="D16" i="3"/>
  <c r="E16" i="3"/>
  <c r="B16" i="3"/>
  <c r="C15" i="3"/>
  <c r="D15" i="3"/>
  <c r="E15" i="3"/>
  <c r="B15" i="3"/>
  <c r="C14" i="3"/>
  <c r="D14" i="3"/>
  <c r="E14" i="3"/>
  <c r="B14" i="3"/>
  <c r="E13" i="3"/>
  <c r="D13" i="3"/>
  <c r="C13" i="3"/>
  <c r="B13" i="3"/>
  <c r="C4" i="1"/>
</calcChain>
</file>

<file path=xl/sharedStrings.xml><?xml version="1.0" encoding="utf-8"?>
<sst xmlns="http://schemas.openxmlformats.org/spreadsheetml/2006/main" count="98" uniqueCount="78">
  <si>
    <t>id</t>
  </si>
  <si>
    <t>a_names</t>
  </si>
  <si>
    <t>values</t>
  </si>
  <si>
    <t>PV</t>
  </si>
  <si>
    <t>National Grid import</t>
  </si>
  <si>
    <t>National Grid export</t>
  </si>
  <si>
    <t>Storing EE</t>
  </si>
  <si>
    <t>Gas Boiler heating</t>
  </si>
  <si>
    <t>HP heating winter</t>
  </si>
  <si>
    <t>HP heating summer</t>
  </si>
  <si>
    <t>HP cooling</t>
  </si>
  <si>
    <t>AC cooling</t>
  </si>
  <si>
    <t>Storing HW</t>
  </si>
  <si>
    <t>Radiators heater</t>
  </si>
  <si>
    <t>Floor heater</t>
  </si>
  <si>
    <t>Induction stove cooking</t>
  </si>
  <si>
    <t>Gas stove cooking</t>
  </si>
  <si>
    <t>Natural Gas supply grid</t>
  </si>
  <si>
    <t>s_names</t>
  </si>
  <si>
    <t>t_names</t>
  </si>
  <si>
    <t>UserA</t>
  </si>
  <si>
    <t>PV sys</t>
  </si>
  <si>
    <t>National Grid EE</t>
  </si>
  <si>
    <t>Storage EE</t>
  </si>
  <si>
    <t>Gas Boiler</t>
  </si>
  <si>
    <t>HP</t>
  </si>
  <si>
    <t>AC</t>
  </si>
  <si>
    <t>Storage HW</t>
  </si>
  <si>
    <t>Radiators</t>
  </si>
  <si>
    <t>Floor heating</t>
  </si>
  <si>
    <t>Induction stove</t>
  </si>
  <si>
    <t>Gas stove</t>
  </si>
  <si>
    <t>Gas National Grid</t>
  </si>
  <si>
    <t>gCO2eq/smc</t>
  </si>
  <si>
    <t>CO2</t>
  </si>
  <si>
    <t>CH4</t>
  </si>
  <si>
    <t>N2O</t>
  </si>
  <si>
    <t>kg/Sm3</t>
  </si>
  <si>
    <t>https://www.bancaditalia.it/pubblicazioni/rapporto-ambientale/2023-rapporto-ambientale/Rapporto-ambientale-2023-note.pdf</t>
  </si>
  <si>
    <t>GHG weight</t>
  </si>
  <si>
    <t>*</t>
  </si>
  <si>
    <t>Stelrad Novello</t>
  </si>
  <si>
    <t>factsheet</t>
  </si>
  <si>
    <t>https://www.stelrad.eu/wp-content/uploads/STR-PF-EN-NOV.pdf</t>
  </si>
  <si>
    <t>EPR</t>
  </si>
  <si>
    <t>https://api.environdec.com/api/v1/EPDLibrary/Files/f7b94121-6fc8-4984-1a89-08dc25c78130/Data</t>
  </si>
  <si>
    <t>Model</t>
  </si>
  <si>
    <t>T21-0,9m</t>
  </si>
  <si>
    <t>kg/m</t>
  </si>
  <si>
    <t>CO2/kg</t>
  </si>
  <si>
    <t>UserB</t>
  </si>
  <si>
    <t>UserD</t>
  </si>
  <si>
    <t>UserC</t>
  </si>
  <si>
    <t>Rad power</t>
  </si>
  <si>
    <t>m needed</t>
  </si>
  <si>
    <t>kW/m</t>
  </si>
  <si>
    <t>kg</t>
  </si>
  <si>
    <t>https://api.environdec.com/api/v1/EPDLibrary/Files/d18c1194-b258-41a0-16b0-08dbca69748b/Data</t>
  </si>
  <si>
    <t>Nordic FOOS floor heating Plate 162541</t>
  </si>
  <si>
    <t>kg/m2</t>
  </si>
  <si>
    <t>A1-A3</t>
  </si>
  <si>
    <t>A4</t>
  </si>
  <si>
    <t>A5</t>
  </si>
  <si>
    <t>C1</t>
  </si>
  <si>
    <t>C2</t>
  </si>
  <si>
    <t>C3</t>
  </si>
  <si>
    <t>C4</t>
  </si>
  <si>
    <t>D</t>
  </si>
  <si>
    <t>GWP</t>
  </si>
  <si>
    <t>kgCO2eq/kg</t>
  </si>
  <si>
    <t>kgCO2eq/m2</t>
  </si>
  <si>
    <t>A</t>
  </si>
  <si>
    <t>B</t>
  </si>
  <si>
    <t>C</t>
  </si>
  <si>
    <t>Insul</t>
  </si>
  <si>
    <t>Rad</t>
  </si>
  <si>
    <t>Floor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</si>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</sst>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FF0000"/>
      <name val="Aptos Narrow"/>
      <family val="2"/>
      <scheme val="minor"/>
    </font>
    <font>
      <b/>
      <sz val="11"/>
      <color theme="1"/>
      <name val="Palatino Linotype"/>
      <family val="1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B4C6E7"/>
      </bottom>
      <diagonal/>
    </border>
    <border>
      <left/>
      <right style="medium">
        <color rgb="FFB4C6E7"/>
      </right>
      <top style="medium">
        <color rgb="FFB4C6E7"/>
      </top>
      <bottom style="thick">
        <color rgb="FFB4C6E7"/>
      </bottom>
      <diagonal/>
    </border>
    <border>
      <left style="medium">
        <color rgb="FFB4C6E7"/>
      </left>
      <right style="medium">
        <color rgb="FFB4C6E7"/>
      </right>
      <top style="thick">
        <color rgb="FFB4C6E7"/>
      </top>
      <bottom style="thick">
        <color rgb="FFB4C6E7"/>
      </bottom>
      <diagonal/>
    </border>
    <border>
      <left/>
      <right style="medium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B699-582D-8349-A386-812AF171317B}">
  <dimension ref="A1:C16"/>
  <sheetViews>
    <sheetView tabSelected="1" topLeftCell="F1" zoomScale="135" workbookViewId="0">
      <selection activeCell="J4" sqref="J4:W14"/>
    </sheetView>
  </sheetViews>
  <sheetFormatPr baseColWidth="10" defaultColWidth="8.83203125" defaultRowHeight="15" x14ac:dyDescent="0.2"/>
  <cols>
    <col min="2" max="2" width="19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3</v>
      </c>
      <c r="C2">
        <v>0</v>
      </c>
    </row>
    <row r="3" spans="1:3" x14ac:dyDescent="0.2">
      <c r="A3">
        <v>2</v>
      </c>
      <c r="B3" t="s">
        <v>4</v>
      </c>
      <c r="C3">
        <v>0.2382</v>
      </c>
    </row>
    <row r="4" spans="1:3" x14ac:dyDescent="0.2">
      <c r="A4">
        <v>3</v>
      </c>
      <c r="B4" t="s">
        <v>5</v>
      </c>
      <c r="C4">
        <f>-C3</f>
        <v>-0.2382</v>
      </c>
    </row>
    <row r="5" spans="1:3" x14ac:dyDescent="0.2">
      <c r="A5">
        <v>4</v>
      </c>
      <c r="B5" t="s">
        <v>6</v>
      </c>
      <c r="C5">
        <v>0</v>
      </c>
    </row>
    <row r="6" spans="1:3" x14ac:dyDescent="0.2">
      <c r="A6">
        <v>5</v>
      </c>
      <c r="B6" t="s">
        <v>7</v>
      </c>
      <c r="C6">
        <v>0</v>
      </c>
    </row>
    <row r="7" spans="1:3" x14ac:dyDescent="0.2">
      <c r="A7">
        <v>6</v>
      </c>
      <c r="B7" t="s">
        <v>8</v>
      </c>
      <c r="C7">
        <v>0</v>
      </c>
    </row>
    <row r="8" spans="1:3" x14ac:dyDescent="0.2">
      <c r="A8">
        <v>7</v>
      </c>
      <c r="B8" t="s">
        <v>9</v>
      </c>
      <c r="C8">
        <v>0</v>
      </c>
    </row>
    <row r="9" spans="1:3" x14ac:dyDescent="0.2">
      <c r="A9">
        <v>8</v>
      </c>
      <c r="B9" t="s">
        <v>10</v>
      </c>
      <c r="C9">
        <v>0</v>
      </c>
    </row>
    <row r="10" spans="1:3" x14ac:dyDescent="0.2">
      <c r="A10">
        <v>9</v>
      </c>
      <c r="B10" t="s">
        <v>11</v>
      </c>
      <c r="C10">
        <v>0</v>
      </c>
    </row>
    <row r="11" spans="1:3" x14ac:dyDescent="0.2">
      <c r="A11">
        <v>10</v>
      </c>
      <c r="B11" t="s">
        <v>12</v>
      </c>
      <c r="C11">
        <v>0</v>
      </c>
    </row>
    <row r="12" spans="1:3" x14ac:dyDescent="0.2">
      <c r="A12">
        <v>11</v>
      </c>
      <c r="B12" t="s">
        <v>13</v>
      </c>
      <c r="C12">
        <v>0</v>
      </c>
    </row>
    <row r="13" spans="1:3" x14ac:dyDescent="0.2">
      <c r="A13">
        <v>12</v>
      </c>
      <c r="B13" t="s">
        <v>14</v>
      </c>
      <c r="C13">
        <v>0</v>
      </c>
    </row>
    <row r="14" spans="1:3" x14ac:dyDescent="0.2">
      <c r="A14">
        <v>13</v>
      </c>
      <c r="B14" t="s">
        <v>15</v>
      </c>
      <c r="C14">
        <v>0</v>
      </c>
    </row>
    <row r="15" spans="1:3" x14ac:dyDescent="0.2">
      <c r="A15">
        <v>14</v>
      </c>
      <c r="B15" t="s">
        <v>16</v>
      </c>
      <c r="C15">
        <v>0</v>
      </c>
    </row>
    <row r="16" spans="1:3" x14ac:dyDescent="0.2">
      <c r="A16">
        <v>15</v>
      </c>
      <c r="B16" t="s">
        <v>17</v>
      </c>
      <c r="C16">
        <v>1.986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A2E4-DC2E-1C45-B023-7618E8009EF0}">
  <dimension ref="A1:J46"/>
  <sheetViews>
    <sheetView zoomScale="133" workbookViewId="0">
      <selection activeCell="D2" sqref="D2:D13"/>
    </sheetView>
  </sheetViews>
  <sheetFormatPr baseColWidth="10" defaultRowHeight="15" x14ac:dyDescent="0.2"/>
  <sheetData>
    <row r="1" spans="1:10" x14ac:dyDescent="0.2">
      <c r="A1" s="1" t="s">
        <v>0</v>
      </c>
      <c r="B1" s="1" t="s">
        <v>18</v>
      </c>
      <c r="C1" s="1" t="s">
        <v>19</v>
      </c>
      <c r="D1" s="1" t="s">
        <v>2</v>
      </c>
    </row>
    <row r="2" spans="1:10" x14ac:dyDescent="0.2">
      <c r="A2">
        <v>1</v>
      </c>
      <c r="B2" t="s">
        <v>20</v>
      </c>
      <c r="C2" t="s">
        <v>21</v>
      </c>
      <c r="D2">
        <v>810</v>
      </c>
    </row>
    <row r="3" spans="1:10" x14ac:dyDescent="0.2">
      <c r="A3">
        <v>2</v>
      </c>
      <c r="B3" t="s">
        <v>20</v>
      </c>
      <c r="C3" t="s">
        <v>22</v>
      </c>
      <c r="D3">
        <v>0</v>
      </c>
    </row>
    <row r="4" spans="1:10" x14ac:dyDescent="0.2">
      <c r="A4">
        <v>3</v>
      </c>
      <c r="B4" t="s">
        <v>20</v>
      </c>
      <c r="C4" t="s">
        <v>23</v>
      </c>
      <c r="D4">
        <v>650</v>
      </c>
    </row>
    <row r="5" spans="1:10" ht="16" thickBot="1" x14ac:dyDescent="0.25">
      <c r="A5">
        <v>4</v>
      </c>
      <c r="B5" t="s">
        <v>20</v>
      </c>
      <c r="C5" t="s">
        <v>24</v>
      </c>
      <c r="D5">
        <v>160</v>
      </c>
      <c r="H5" t="s">
        <v>74</v>
      </c>
      <c r="I5" t="s">
        <v>75</v>
      </c>
      <c r="J5" t="s">
        <v>76</v>
      </c>
    </row>
    <row r="6" spans="1:10" ht="19" thickTop="1" thickBot="1" x14ac:dyDescent="0.25">
      <c r="A6">
        <v>5</v>
      </c>
      <c r="B6" t="s">
        <v>20</v>
      </c>
      <c r="C6" t="s">
        <v>25</v>
      </c>
      <c r="D6">
        <v>1100</v>
      </c>
      <c r="G6" t="s">
        <v>71</v>
      </c>
      <c r="H6">
        <v>787.5</v>
      </c>
      <c r="I6">
        <v>295</v>
      </c>
      <c r="J6" s="7">
        <v>865</v>
      </c>
    </row>
    <row r="7" spans="1:10" ht="19" thickTop="1" thickBot="1" x14ac:dyDescent="0.25">
      <c r="A7">
        <v>6</v>
      </c>
      <c r="B7" t="s">
        <v>20</v>
      </c>
      <c r="C7" t="s">
        <v>26</v>
      </c>
      <c r="D7">
        <v>690</v>
      </c>
      <c r="G7" t="s">
        <v>72</v>
      </c>
      <c r="H7">
        <v>1207.5</v>
      </c>
      <c r="I7" s="5">
        <v>535</v>
      </c>
      <c r="J7" s="8">
        <v>1735</v>
      </c>
    </row>
    <row r="8" spans="1:10" ht="19" thickTop="1" thickBot="1" x14ac:dyDescent="0.25">
      <c r="A8">
        <v>7</v>
      </c>
      <c r="B8" t="s">
        <v>20</v>
      </c>
      <c r="C8" t="s">
        <v>27</v>
      </c>
      <c r="D8">
        <v>55</v>
      </c>
      <c r="G8" t="s">
        <v>73</v>
      </c>
      <c r="H8">
        <v>1470</v>
      </c>
      <c r="I8" s="6">
        <v>770</v>
      </c>
      <c r="J8" s="8">
        <v>2602</v>
      </c>
    </row>
    <row r="9" spans="1:10" ht="19" thickTop="1" thickBot="1" x14ac:dyDescent="0.25">
      <c r="A9">
        <v>8</v>
      </c>
      <c r="B9" t="s">
        <v>20</v>
      </c>
      <c r="C9" t="s">
        <v>28</v>
      </c>
      <c r="G9" t="s">
        <v>67</v>
      </c>
      <c r="H9">
        <v>1680</v>
      </c>
      <c r="I9" s="6">
        <v>1010</v>
      </c>
      <c r="J9" s="8">
        <v>3470</v>
      </c>
    </row>
    <row r="10" spans="1:10" ht="16" thickTop="1" x14ac:dyDescent="0.2">
      <c r="A10">
        <v>9</v>
      </c>
      <c r="B10" t="s">
        <v>20</v>
      </c>
      <c r="C10" t="s">
        <v>29</v>
      </c>
    </row>
    <row r="11" spans="1:10" x14ac:dyDescent="0.2">
      <c r="A11">
        <v>10</v>
      </c>
      <c r="B11" t="s">
        <v>20</v>
      </c>
      <c r="C11" t="s">
        <v>30</v>
      </c>
      <c r="D11">
        <v>100</v>
      </c>
    </row>
    <row r="12" spans="1:10" x14ac:dyDescent="0.2">
      <c r="A12">
        <v>11</v>
      </c>
      <c r="B12" t="s">
        <v>20</v>
      </c>
      <c r="C12" t="s">
        <v>31</v>
      </c>
      <c r="D12">
        <v>60</v>
      </c>
    </row>
    <row r="13" spans="1:10" x14ac:dyDescent="0.2">
      <c r="A13">
        <v>12</v>
      </c>
      <c r="B13" t="s">
        <v>20</v>
      </c>
      <c r="C13" t="s">
        <v>32</v>
      </c>
      <c r="D13">
        <v>0</v>
      </c>
    </row>
    <row r="19" spans="4:4" x14ac:dyDescent="0.2">
      <c r="D19" s="2"/>
    </row>
    <row r="21" spans="4:4" x14ac:dyDescent="0.2">
      <c r="D21" s="2"/>
    </row>
    <row r="22" spans="4:4" x14ac:dyDescent="0.2">
      <c r="D22" s="2"/>
    </row>
    <row r="31" spans="4:4" x14ac:dyDescent="0.2">
      <c r="D31" s="2"/>
    </row>
    <row r="33" spans="4:4" x14ac:dyDescent="0.2">
      <c r="D33" s="2"/>
    </row>
    <row r="34" spans="4:4" x14ac:dyDescent="0.2">
      <c r="D34" s="2"/>
    </row>
    <row r="43" spans="4:4" x14ac:dyDescent="0.2">
      <c r="D43" s="2"/>
    </row>
    <row r="45" spans="4:4" x14ac:dyDescent="0.2">
      <c r="D45" s="2"/>
    </row>
    <row r="46" spans="4:4" x14ac:dyDescent="0.2">
      <c r="D4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C402-D4C8-F04C-89C4-1736640DBB20}">
  <dimension ref="A1:R29"/>
  <sheetViews>
    <sheetView zoomScale="135" workbookViewId="0">
      <selection activeCell="C20" sqref="C20"/>
    </sheetView>
  </sheetViews>
  <sheetFormatPr baseColWidth="10" defaultRowHeight="15" x14ac:dyDescent="0.2"/>
  <sheetData>
    <row r="1" spans="1:18" x14ac:dyDescent="0.2">
      <c r="A1" t="s">
        <v>41</v>
      </c>
      <c r="K1" t="s">
        <v>29</v>
      </c>
    </row>
    <row r="2" spans="1:18" x14ac:dyDescent="0.2">
      <c r="A2" t="s">
        <v>42</v>
      </c>
      <c r="B2" t="s">
        <v>43</v>
      </c>
      <c r="K2" t="s">
        <v>42</v>
      </c>
      <c r="L2" t="s">
        <v>58</v>
      </c>
    </row>
    <row r="3" spans="1:18" x14ac:dyDescent="0.2">
      <c r="A3" t="s">
        <v>44</v>
      </c>
      <c r="B3" t="s">
        <v>45</v>
      </c>
      <c r="K3" t="s">
        <v>44</v>
      </c>
      <c r="L3" t="s">
        <v>57</v>
      </c>
    </row>
    <row r="5" spans="1:18" x14ac:dyDescent="0.2">
      <c r="A5" t="s">
        <v>46</v>
      </c>
      <c r="B5" t="s">
        <v>47</v>
      </c>
      <c r="K5" t="s">
        <v>46</v>
      </c>
      <c r="L5">
        <v>162541</v>
      </c>
    </row>
    <row r="6" spans="1:18" x14ac:dyDescent="0.2">
      <c r="A6" t="s">
        <v>48</v>
      </c>
      <c r="B6">
        <v>29.3</v>
      </c>
      <c r="K6" t="s">
        <v>59</v>
      </c>
      <c r="L6">
        <v>1.2210000000000001</v>
      </c>
    </row>
    <row r="7" spans="1:18" x14ac:dyDescent="0.2">
      <c r="A7" t="s">
        <v>49</v>
      </c>
      <c r="B7">
        <v>2.54</v>
      </c>
      <c r="D7">
        <f>B7*B6</f>
        <v>74.421999999999997</v>
      </c>
    </row>
    <row r="8" spans="1:18" x14ac:dyDescent="0.2">
      <c r="A8" t="s">
        <v>55</v>
      </c>
      <c r="B8">
        <v>1.883</v>
      </c>
    </row>
    <row r="11" spans="1:18" x14ac:dyDescent="0.2">
      <c r="K11" t="s">
        <v>60</v>
      </c>
      <c r="L11" t="s">
        <v>61</v>
      </c>
      <c r="M11" t="s">
        <v>62</v>
      </c>
      <c r="N11" t="s">
        <v>63</v>
      </c>
      <c r="O11" t="s">
        <v>64</v>
      </c>
      <c r="P11" t="s">
        <v>65</v>
      </c>
      <c r="Q11" t="s">
        <v>66</v>
      </c>
      <c r="R11" t="s">
        <v>67</v>
      </c>
    </row>
    <row r="12" spans="1:18" x14ac:dyDescent="0.2">
      <c r="B12" t="s">
        <v>20</v>
      </c>
      <c r="C12" t="s">
        <v>50</v>
      </c>
      <c r="D12" t="s">
        <v>52</v>
      </c>
      <c r="E12" t="s">
        <v>51</v>
      </c>
      <c r="J12" t="s">
        <v>68</v>
      </c>
      <c r="K12" s="3">
        <v>9.5500000000000007</v>
      </c>
      <c r="L12" s="3">
        <v>1.53</v>
      </c>
      <c r="M12" s="3">
        <v>0.76100000000000001</v>
      </c>
      <c r="N12" s="3">
        <v>0</v>
      </c>
      <c r="O12" s="3">
        <v>2.2599999999999999E-4</v>
      </c>
      <c r="P12" s="3">
        <v>5.16</v>
      </c>
      <c r="Q12" s="3">
        <v>2.1299999999999999E-2</v>
      </c>
      <c r="R12" s="3">
        <v>-1.1399999999999999</v>
      </c>
    </row>
    <row r="13" spans="1:18" x14ac:dyDescent="0.2">
      <c r="A13" t="s">
        <v>53</v>
      </c>
      <c r="B13">
        <f>5*1.5</f>
        <v>7.5</v>
      </c>
      <c r="C13">
        <f>9*1.5</f>
        <v>13.5</v>
      </c>
      <c r="D13">
        <f>13*1.5</f>
        <v>19.5</v>
      </c>
      <c r="E13">
        <f>17*1.5</f>
        <v>25.5</v>
      </c>
    </row>
    <row r="14" spans="1:18" x14ac:dyDescent="0.2">
      <c r="A14" t="s">
        <v>54</v>
      </c>
      <c r="B14">
        <f>B13/$B$8</f>
        <v>3.9830058417419014</v>
      </c>
      <c r="C14">
        <f t="shared" ref="C14:E14" si="0">C13/$B$8</f>
        <v>7.1694105151354224</v>
      </c>
      <c r="D14">
        <f t="shared" si="0"/>
        <v>10.355815188528943</v>
      </c>
      <c r="E14">
        <f t="shared" si="0"/>
        <v>13.542219861922463</v>
      </c>
      <c r="J14" t="s">
        <v>69</v>
      </c>
      <c r="K14" s="4">
        <f>SUM(K12:M12)</f>
        <v>11.840999999999999</v>
      </c>
    </row>
    <row r="15" spans="1:18" x14ac:dyDescent="0.2">
      <c r="A15" t="s">
        <v>56</v>
      </c>
      <c r="B15">
        <f>B14*$B$6</f>
        <v>116.70207116303771</v>
      </c>
      <c r="C15">
        <f t="shared" ref="C15:E15" si="1">C14*$B$6</f>
        <v>210.06372809346789</v>
      </c>
      <c r="D15">
        <f t="shared" si="1"/>
        <v>303.42538502389806</v>
      </c>
      <c r="E15">
        <f t="shared" si="1"/>
        <v>396.78704195432817</v>
      </c>
      <c r="J15" t="s">
        <v>70</v>
      </c>
      <c r="K15">
        <f>K14*L6</f>
        <v>14.457860999999999</v>
      </c>
    </row>
    <row r="16" spans="1:18" ht="16" thickBot="1" x14ac:dyDescent="0.25">
      <c r="A16" t="s">
        <v>34</v>
      </c>
      <c r="B16">
        <f>B15*$B$7</f>
        <v>296.4232607541158</v>
      </c>
      <c r="C16">
        <f t="shared" ref="C16:E16" si="2">C15*$B$7</f>
        <v>533.56186935740845</v>
      </c>
      <c r="D16">
        <f t="shared" si="2"/>
        <v>770.70047796070105</v>
      </c>
      <c r="E16">
        <f t="shared" si="2"/>
        <v>1007.8390865639935</v>
      </c>
      <c r="K16">
        <v>60</v>
      </c>
      <c r="L16">
        <v>120</v>
      </c>
      <c r="M16">
        <v>180</v>
      </c>
      <c r="N16">
        <v>240</v>
      </c>
    </row>
    <row r="17" spans="1:14" ht="18" thickBot="1" x14ac:dyDescent="0.25">
      <c r="B17">
        <v>295</v>
      </c>
      <c r="C17" s="5">
        <v>535</v>
      </c>
      <c r="D17" s="6">
        <v>770</v>
      </c>
      <c r="E17" s="6">
        <v>1010</v>
      </c>
      <c r="K17">
        <f>$K$15*K16</f>
        <v>867.47165999999993</v>
      </c>
      <c r="L17">
        <f t="shared" ref="L17:N17" si="3">$K$15*L16</f>
        <v>1734.9433199999999</v>
      </c>
      <c r="M17">
        <f t="shared" si="3"/>
        <v>2602.41498</v>
      </c>
      <c r="N17">
        <f t="shared" si="3"/>
        <v>3469.8866399999997</v>
      </c>
    </row>
    <row r="18" spans="1:14" ht="16" thickTop="1" x14ac:dyDescent="0.2"/>
    <row r="21" spans="1:14" x14ac:dyDescent="0.2">
      <c r="A21" t="s">
        <v>77</v>
      </c>
    </row>
    <row r="22" spans="1:14" x14ac:dyDescent="0.2">
      <c r="A22" s="9"/>
      <c r="B22" s="9"/>
      <c r="C22" s="9"/>
      <c r="D22" s="9"/>
      <c r="E22" s="9"/>
      <c r="F22" s="9"/>
      <c r="G22" s="9"/>
      <c r="H22" s="9"/>
      <c r="I22" s="9"/>
    </row>
    <row r="23" spans="1:14" x14ac:dyDescent="0.2">
      <c r="A23" s="9"/>
      <c r="B23" s="9" t="s">
        <v>34</v>
      </c>
      <c r="C23" s="9" t="s">
        <v>35</v>
      </c>
      <c r="D23" s="9" t="s">
        <v>36</v>
      </c>
      <c r="E23" s="9"/>
      <c r="F23" s="9"/>
      <c r="G23" s="9"/>
      <c r="H23" s="9"/>
      <c r="I23" s="9"/>
    </row>
    <row r="24" spans="1:14" x14ac:dyDescent="0.2">
      <c r="A24" s="9" t="s">
        <v>37</v>
      </c>
      <c r="B24" s="9">
        <v>1.986</v>
      </c>
      <c r="C24" s="9">
        <v>8.5720000000000005E-2</v>
      </c>
      <c r="D24" s="9">
        <v>3.4290000000000001E-2</v>
      </c>
      <c r="E24" s="9" t="s">
        <v>38</v>
      </c>
      <c r="F24" s="9"/>
      <c r="G24" s="9"/>
      <c r="H24" s="9"/>
      <c r="I24" s="9"/>
    </row>
    <row r="25" spans="1:14" x14ac:dyDescent="0.2">
      <c r="A25" s="9" t="s">
        <v>39</v>
      </c>
      <c r="B25" s="9">
        <v>1</v>
      </c>
      <c r="C25" s="9">
        <v>27.9</v>
      </c>
      <c r="D25" s="9">
        <v>237</v>
      </c>
      <c r="E25" s="9"/>
      <c r="F25" s="9"/>
      <c r="G25" s="9"/>
      <c r="H25" s="9"/>
      <c r="I25" s="9"/>
    </row>
    <row r="26" spans="1:14" x14ac:dyDescent="0.2">
      <c r="A26" s="9" t="s">
        <v>40</v>
      </c>
      <c r="B26" s="9">
        <v>1.986</v>
      </c>
      <c r="C26" s="9">
        <v>2.391588</v>
      </c>
      <c r="D26" s="9">
        <v>8.1267300000000002</v>
      </c>
      <c r="E26" s="9">
        <v>12.50432</v>
      </c>
      <c r="F26" s="9" t="s">
        <v>33</v>
      </c>
      <c r="G26" s="9"/>
      <c r="H26" s="9"/>
      <c r="I26" s="9"/>
    </row>
    <row r="27" spans="1:14" x14ac:dyDescent="0.2">
      <c r="A27" s="9"/>
      <c r="B27" s="9"/>
      <c r="C27" s="9"/>
      <c r="D27" s="9"/>
      <c r="E27" s="9"/>
      <c r="F27" s="9"/>
      <c r="G27" s="9"/>
      <c r="H27" s="9"/>
      <c r="I27" s="9"/>
    </row>
    <row r="28" spans="1:14" x14ac:dyDescent="0.2">
      <c r="A28" s="9"/>
      <c r="B28" s="9"/>
      <c r="C28" s="9"/>
      <c r="D28" s="9"/>
      <c r="E28" s="9"/>
      <c r="F28" s="9"/>
      <c r="G28" s="9"/>
      <c r="H28" s="9"/>
      <c r="I28" s="9"/>
    </row>
    <row r="29" spans="1:14" x14ac:dyDescent="0.2">
      <c r="A29" s="9"/>
      <c r="B29" s="9"/>
      <c r="C29" s="9"/>
      <c r="D29" s="9"/>
      <c r="E29" s="9"/>
      <c r="F29" s="9"/>
      <c r="G29" s="9"/>
      <c r="H29" s="9"/>
      <c r="I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emis_op</vt:lpstr>
      <vt:lpstr>emis_embed</vt:lpstr>
      <vt:lpstr>Radiators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Citterio</dc:creator>
  <cp:lastModifiedBy>Camilla Citterio</cp:lastModifiedBy>
  <dcterms:created xsi:type="dcterms:W3CDTF">2024-10-06T13:21:30Z</dcterms:created>
  <dcterms:modified xsi:type="dcterms:W3CDTF">2024-10-08T09:19:30Z</dcterms:modified>
</cp:coreProperties>
</file>