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home/"/>
    </mc:Choice>
  </mc:AlternateContent>
  <xr:revisionPtr revIDLastSave="0" documentId="13_ncr:1_{D3EFD47C-868E-0C41-A878-C67F1934B3FC}" xr6:coauthVersionLast="47" xr6:coauthVersionMax="47" xr10:uidLastSave="{00000000-0000-0000-0000-000000000000}"/>
  <bookViews>
    <workbookView xWindow="0" yWindow="500" windowWidth="28800" windowHeight="16300" xr2:uid="{7B02621E-B7BE-C640-8F0D-21B2A43A72CA}"/>
  </bookViews>
  <sheets>
    <sheet name="home_buccinasco" sheetId="19" r:id="rId1"/>
    <sheet name="time_accurate" sheetId="21" r:id="rId2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home_buccinasco!$AZ$10:$BF$17,home_buccinasco!$S$49:$AI$55,home_buccinasco!$BP$19,home_buccinasco!$CA$10:$CG$17,home_buccinasco!$AK$83:$AX$83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home_buccinasco!$S$49:$U$55</definedName>
    <definedName name="solver_lhs10" localSheetId="0" hidden="1">home_buccinasco!$CA$35:$CC$35</definedName>
    <definedName name="solver_lhs11" localSheetId="0" hidden="1">home_buccinasco!$CA$37:$CG$39</definedName>
    <definedName name="solver_lhs12" localSheetId="0" hidden="1">home_buccinasco!$CA$41:$CF$42</definedName>
    <definedName name="solver_lhs13" localSheetId="0" hidden="1">home_buccinasco!$CA$44:$CF$45</definedName>
    <definedName name="solver_lhs14" localSheetId="0" hidden="1">home_buccinasco!$CA$47:$CG$48</definedName>
    <definedName name="solver_lhs15" localSheetId="0" hidden="1">home_buccinasco!$CA$50:$CG$51</definedName>
    <definedName name="solver_lhs16" localSheetId="0" hidden="1">home_buccinasco!$CA$53:$CF$53</definedName>
    <definedName name="solver_lhs17" localSheetId="0" hidden="1">home_buccinasco!$CA$55:$CF$55</definedName>
    <definedName name="solver_lhs18" localSheetId="0" hidden="1">home_buccinasco!$CA$58:$CG$59</definedName>
    <definedName name="solver_lhs2" localSheetId="0" hidden="1">home_buccinasco!$W$49:$X$55</definedName>
    <definedName name="solver_lhs3" localSheetId="0" hidden="1">home_buccinasco!$Z$49:$AI$55</definedName>
    <definedName name="solver_lhs4" localSheetId="0" hidden="1">home_buccinasco!$AK$83:$AX$83</definedName>
    <definedName name="solver_lhs5" localSheetId="0" hidden="1">home_buccinasco!$BP$19</definedName>
    <definedName name="solver_lhs6" localSheetId="0" hidden="1">home_buccinasco!$BS$10:$BY$17</definedName>
    <definedName name="solver_lhs7" localSheetId="0" hidden="1">home_buccinasco!$BS$19:$BY$26</definedName>
    <definedName name="solver_lhs8" localSheetId="0" hidden="1">home_buccinasco!$CA$10:$CG$17</definedName>
    <definedName name="solver_lhs9" localSheetId="0" hidden="1">home_buccinasco!$CA$19:$CG$30</definedName>
    <definedName name="solver_lin" localSheetId="0" hidden="1">1</definedName>
    <definedName name="solver_neg" localSheetId="0" hidden="1">1</definedName>
    <definedName name="solver_num" localSheetId="0" hidden="1">18</definedName>
    <definedName name="solver_nwt" localSheetId="0" hidden="1">1</definedName>
    <definedName name="solver_opt" localSheetId="0" hidden="1">home_buccinasco!$L$11</definedName>
    <definedName name="solver_rel1" localSheetId="0" hidden="1">3</definedName>
    <definedName name="solver_rel10" localSheetId="0" hidden="1">2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18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5</definedName>
    <definedName name="solver_rel6" localSheetId="0" hidden="1">2</definedName>
    <definedName name="solver_rel7" localSheetId="0" hidden="1">2</definedName>
    <definedName name="solver_rel8" localSheetId="0" hidden="1">3</definedName>
    <definedName name="solver_rel9" localSheetId="0" hidden="1">3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16" localSheetId="0" hidden="1">0</definedName>
    <definedName name="solver_rhs17" localSheetId="0" hidden="1">0</definedName>
    <definedName name="solver_rhs18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binary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1" i="19" l="1"/>
  <c r="J83" i="19"/>
  <c r="J84" i="19"/>
  <c r="J85" i="19"/>
  <c r="J86" i="19"/>
  <c r="J87" i="19"/>
  <c r="J88" i="19"/>
  <c r="J89" i="19"/>
  <c r="J90" i="19"/>
  <c r="J82" i="19"/>
  <c r="AK85" i="19" l="1" a="1"/>
  <c r="AK85" i="19" s="1"/>
  <c r="S57" i="19" l="1" a="1"/>
  <c r="S57" i="19" s="1"/>
  <c r="K11" i="21" a="1"/>
  <c r="K11" i="21" s="1"/>
  <c r="J11" i="21"/>
  <c r="AB14" i="19"/>
  <c r="AA10" i="19"/>
  <c r="X10" i="19"/>
  <c r="W10" i="19"/>
  <c r="AA10" i="21"/>
  <c r="AB14" i="21"/>
  <c r="CV90" i="21"/>
  <c r="CU89" i="21"/>
  <c r="CU90" i="21" s="1"/>
  <c r="CT89" i="21"/>
  <c r="CT90" i="21" s="1"/>
  <c r="CT88" i="21"/>
  <c r="CS88" i="21"/>
  <c r="CS89" i="21" s="1"/>
  <c r="CS90" i="21" s="1"/>
  <c r="CS87" i="21"/>
  <c r="CR87" i="21"/>
  <c r="CR88" i="21" s="1"/>
  <c r="CR89" i="21" s="1"/>
  <c r="CR90" i="21" s="1"/>
  <c r="CR86" i="21"/>
  <c r="CQ86" i="21"/>
  <c r="CQ87" i="21" s="1"/>
  <c r="CQ88" i="21" s="1"/>
  <c r="CQ89" i="21" s="1"/>
  <c r="CQ90" i="21" s="1"/>
  <c r="CQ85" i="21"/>
  <c r="CP85" i="21"/>
  <c r="CP86" i="21" s="1"/>
  <c r="CP87" i="21" s="1"/>
  <c r="CP88" i="21" s="1"/>
  <c r="CP89" i="21" s="1"/>
  <c r="CP90" i="21" s="1"/>
  <c r="CP84" i="21"/>
  <c r="CO84" i="21"/>
  <c r="CO85" i="21" s="1"/>
  <c r="CO86" i="21" s="1"/>
  <c r="CO87" i="21" s="1"/>
  <c r="CO88" i="21" s="1"/>
  <c r="CO89" i="21" s="1"/>
  <c r="CO90" i="21" s="1"/>
  <c r="CO83" i="21"/>
  <c r="CN83" i="21"/>
  <c r="CN84" i="21" s="1"/>
  <c r="CN85" i="21" s="1"/>
  <c r="CN86" i="21" s="1"/>
  <c r="CN87" i="21" s="1"/>
  <c r="CN88" i="21" s="1"/>
  <c r="CN89" i="21" s="1"/>
  <c r="CN90" i="21" s="1"/>
  <c r="CN82" i="21"/>
  <c r="CM82" i="21"/>
  <c r="CM83" i="21" s="1"/>
  <c r="CM84" i="21" s="1"/>
  <c r="CM85" i="21" s="1"/>
  <c r="CM86" i="21" s="1"/>
  <c r="CM87" i="21" s="1"/>
  <c r="CM88" i="21" s="1"/>
  <c r="CM89" i="21" s="1"/>
  <c r="CM90" i="21" s="1"/>
  <c r="CM81" i="21"/>
  <c r="CL81" i="21"/>
  <c r="CL82" i="21" s="1"/>
  <c r="CL83" i="21" s="1"/>
  <c r="CL84" i="21" s="1"/>
  <c r="CL85" i="21" s="1"/>
  <c r="CL86" i="21" s="1"/>
  <c r="CL87" i="21" s="1"/>
  <c r="CL88" i="21" s="1"/>
  <c r="CL89" i="21" s="1"/>
  <c r="CL90" i="21" s="1"/>
  <c r="CL80" i="21"/>
  <c r="CK80" i="21"/>
  <c r="CK81" i="21" s="1"/>
  <c r="CK82" i="21" s="1"/>
  <c r="CK83" i="21" s="1"/>
  <c r="CK84" i="21" s="1"/>
  <c r="CK85" i="21" s="1"/>
  <c r="CK86" i="21" s="1"/>
  <c r="CK87" i="21" s="1"/>
  <c r="CK88" i="21" s="1"/>
  <c r="CK89" i="21" s="1"/>
  <c r="CK90" i="21" s="1"/>
  <c r="CK79" i="21"/>
  <c r="CJ79" i="21"/>
  <c r="CJ80" i="21" s="1"/>
  <c r="CJ81" i="21" s="1"/>
  <c r="CJ82" i="21" s="1"/>
  <c r="CJ83" i="21" s="1"/>
  <c r="CJ84" i="21" s="1"/>
  <c r="CJ85" i="21" s="1"/>
  <c r="CJ86" i="21" s="1"/>
  <c r="CJ87" i="21" s="1"/>
  <c r="CJ88" i="21" s="1"/>
  <c r="CJ89" i="21" s="1"/>
  <c r="CJ90" i="21" s="1"/>
  <c r="CJ78" i="21"/>
  <c r="CI78" i="21"/>
  <c r="CI79" i="21" s="1"/>
  <c r="CI80" i="21" s="1"/>
  <c r="CI81" i="21" s="1"/>
  <c r="CI82" i="21" s="1"/>
  <c r="CI83" i="21" s="1"/>
  <c r="CI84" i="21" s="1"/>
  <c r="CI85" i="21" s="1"/>
  <c r="CI86" i="21" s="1"/>
  <c r="CI87" i="21" s="1"/>
  <c r="CI88" i="21" s="1"/>
  <c r="CI89" i="21" s="1"/>
  <c r="CI90" i="21" s="1"/>
  <c r="CI77" i="21"/>
  <c r="CH77" i="21"/>
  <c r="CH78" i="21" s="1"/>
  <c r="CH79" i="21" s="1"/>
  <c r="CH80" i="21" s="1"/>
  <c r="CH81" i="21" s="1"/>
  <c r="CH82" i="21" s="1"/>
  <c r="CH83" i="21" s="1"/>
  <c r="CH84" i="21" s="1"/>
  <c r="CH85" i="21" s="1"/>
  <c r="CH86" i="21" s="1"/>
  <c r="CH87" i="21" s="1"/>
  <c r="CH88" i="21" s="1"/>
  <c r="CH89" i="21" s="1"/>
  <c r="CH90" i="21" s="1"/>
  <c r="CH76" i="21"/>
  <c r="CG76" i="21"/>
  <c r="CG77" i="21" s="1"/>
  <c r="CG78" i="21" s="1"/>
  <c r="CG79" i="21" s="1"/>
  <c r="CG80" i="21" s="1"/>
  <c r="CG81" i="21" s="1"/>
  <c r="CG82" i="21" s="1"/>
  <c r="CG83" i="21" s="1"/>
  <c r="CG84" i="21" s="1"/>
  <c r="CG85" i="21" s="1"/>
  <c r="CG86" i="21" s="1"/>
  <c r="CG87" i="21" s="1"/>
  <c r="CG88" i="21" s="1"/>
  <c r="CG89" i="21" s="1"/>
  <c r="CG90" i="21" s="1"/>
  <c r="CG75" i="21"/>
  <c r="CF75" i="21"/>
  <c r="CF76" i="21" s="1"/>
  <c r="CF77" i="21" s="1"/>
  <c r="CF78" i="21" s="1"/>
  <c r="CF79" i="21" s="1"/>
  <c r="CF80" i="21" s="1"/>
  <c r="CF81" i="21" s="1"/>
  <c r="CF82" i="21" s="1"/>
  <c r="CF83" i="21" s="1"/>
  <c r="CF84" i="21" s="1"/>
  <c r="CF85" i="21" s="1"/>
  <c r="CF86" i="21" s="1"/>
  <c r="CF87" i="21" s="1"/>
  <c r="CF88" i="21" s="1"/>
  <c r="CF89" i="21" s="1"/>
  <c r="CF90" i="21" s="1"/>
  <c r="CF74" i="21"/>
  <c r="CD74" i="21"/>
  <c r="CD75" i="21" s="1"/>
  <c r="CD76" i="21" s="1"/>
  <c r="CD77" i="21" s="1"/>
  <c r="CD78" i="21" s="1"/>
  <c r="CD79" i="21" s="1"/>
  <c r="CD80" i="21" s="1"/>
  <c r="CD81" i="21" s="1"/>
  <c r="CD82" i="21" s="1"/>
  <c r="CD83" i="21" s="1"/>
  <c r="CD84" i="21" s="1"/>
  <c r="CD85" i="21" s="1"/>
  <c r="CD86" i="21" s="1"/>
  <c r="CD87" i="21" s="1"/>
  <c r="CD88" i="21" s="1"/>
  <c r="CD89" i="21" s="1"/>
  <c r="CD90" i="21" s="1"/>
  <c r="CE74" i="21"/>
  <c r="CE75" i="21"/>
  <c r="CE76" i="21" s="1"/>
  <c r="CE77" i="21" s="1"/>
  <c r="CE78" i="21" s="1"/>
  <c r="CE79" i="21" s="1"/>
  <c r="CE80" i="21" s="1"/>
  <c r="CE81" i="21" s="1"/>
  <c r="CE82" i="21" s="1"/>
  <c r="CE83" i="21" s="1"/>
  <c r="CE84" i="21" s="1"/>
  <c r="CE85" i="21" s="1"/>
  <c r="CE86" i="21" s="1"/>
  <c r="CE87" i="21" s="1"/>
  <c r="CE88" i="21" s="1"/>
  <c r="CE89" i="21" s="1"/>
  <c r="CE90" i="21" s="1"/>
  <c r="CE73" i="21"/>
  <c r="CD72" i="21"/>
  <c r="CD73" i="21" s="1"/>
  <c r="CC71" i="21"/>
  <c r="CC72" i="21" s="1"/>
  <c r="CC73" i="21" s="1"/>
  <c r="CC74" i="21" s="1"/>
  <c r="CC75" i="21" s="1"/>
  <c r="CC76" i="21" s="1"/>
  <c r="CC77" i="21" s="1"/>
  <c r="CC78" i="21" s="1"/>
  <c r="CC79" i="21" s="1"/>
  <c r="CC80" i="21" s="1"/>
  <c r="CC81" i="21" s="1"/>
  <c r="CC82" i="21" s="1"/>
  <c r="CC83" i="21" s="1"/>
  <c r="CC84" i="21" s="1"/>
  <c r="CC85" i="21" s="1"/>
  <c r="CC86" i="21" s="1"/>
  <c r="CC87" i="21" s="1"/>
  <c r="CC88" i="21" s="1"/>
  <c r="CC89" i="21" s="1"/>
  <c r="CC90" i="21" s="1"/>
  <c r="CB70" i="21"/>
  <c r="CB71" i="21" s="1"/>
  <c r="CB72" i="21" s="1"/>
  <c r="CB73" i="21" s="1"/>
  <c r="CB74" i="21" s="1"/>
  <c r="CB75" i="21" s="1"/>
  <c r="CB76" i="21" s="1"/>
  <c r="CB77" i="21" s="1"/>
  <c r="CB78" i="21" s="1"/>
  <c r="CB79" i="21" s="1"/>
  <c r="CB80" i="21" s="1"/>
  <c r="CB81" i="21" s="1"/>
  <c r="CB82" i="21" s="1"/>
  <c r="CB83" i="21" s="1"/>
  <c r="CB84" i="21" s="1"/>
  <c r="CB85" i="21" s="1"/>
  <c r="CB86" i="21" s="1"/>
  <c r="CB87" i="21" s="1"/>
  <c r="CB88" i="21" s="1"/>
  <c r="CB89" i="21" s="1"/>
  <c r="CB90" i="21" s="1"/>
  <c r="CA69" i="21"/>
  <c r="CA70" i="21" s="1"/>
  <c r="CA71" i="21" s="1"/>
  <c r="CA72" i="21" s="1"/>
  <c r="CA73" i="21" s="1"/>
  <c r="CA74" i="21" s="1"/>
  <c r="CA75" i="21" s="1"/>
  <c r="CA76" i="21" s="1"/>
  <c r="CA77" i="21" s="1"/>
  <c r="CA78" i="21" s="1"/>
  <c r="CA79" i="21" s="1"/>
  <c r="CA80" i="21" s="1"/>
  <c r="CA81" i="21" s="1"/>
  <c r="CA82" i="21" s="1"/>
  <c r="CA83" i="21" s="1"/>
  <c r="CA84" i="21" s="1"/>
  <c r="CA85" i="21" s="1"/>
  <c r="CA86" i="21" s="1"/>
  <c r="CA87" i="21" s="1"/>
  <c r="CA88" i="21" s="1"/>
  <c r="CA89" i="21" s="1"/>
  <c r="CA90" i="21" s="1"/>
  <c r="BZ69" i="21"/>
  <c r="BZ70" i="21" s="1"/>
  <c r="BZ71" i="21" s="1"/>
  <c r="BZ72" i="21" s="1"/>
  <c r="BZ73" i="21" s="1"/>
  <c r="BZ74" i="21" s="1"/>
  <c r="BZ75" i="21" s="1"/>
  <c r="BZ76" i="21" s="1"/>
  <c r="BZ77" i="21" s="1"/>
  <c r="BZ78" i="21" s="1"/>
  <c r="BZ79" i="21" s="1"/>
  <c r="BZ80" i="21" s="1"/>
  <c r="BZ81" i="21" s="1"/>
  <c r="BZ82" i="21" s="1"/>
  <c r="BZ83" i="21" s="1"/>
  <c r="BZ84" i="21" s="1"/>
  <c r="BZ85" i="21" s="1"/>
  <c r="BZ86" i="21" s="1"/>
  <c r="BZ87" i="21" s="1"/>
  <c r="BZ88" i="21" s="1"/>
  <c r="BZ89" i="21" s="1"/>
  <c r="BZ90" i="21" s="1"/>
  <c r="BZ68" i="21"/>
  <c r="BB58" i="21" a="1"/>
  <c r="BB58" i="21" s="1"/>
  <c r="AZ50" i="21" a="1"/>
  <c r="AZ50" i="21" s="1"/>
  <c r="BC43" i="21"/>
  <c r="AY42" i="21" a="1"/>
  <c r="AY42" i="21" s="1"/>
  <c r="S92" i="21" a="1"/>
  <c r="S92" i="21" s="1"/>
  <c r="AK67" i="21" a="1"/>
  <c r="AK67" i="21" s="1"/>
  <c r="AK95" i="21" a="1"/>
  <c r="AK95" i="21" s="1"/>
  <c r="W97" i="21" a="1"/>
  <c r="W97" i="21" s="1"/>
  <c r="S67" i="21" a="1"/>
  <c r="S67" i="21" s="1"/>
  <c r="AX39" i="21"/>
  <c r="AV38" i="21"/>
  <c r="X10" i="21"/>
  <c r="W10" i="21"/>
  <c r="BA42" i="19"/>
  <c r="BA43" i="19" s="1"/>
  <c r="BA44" i="19" s="1"/>
  <c r="BA45" i="19" s="1"/>
  <c r="BA46" i="19" s="1"/>
  <c r="AX39" i="19"/>
  <c r="BS19" i="19" a="1"/>
  <c r="BS19" i="19" s="1"/>
  <c r="AK73" i="19" a="1"/>
  <c r="AK73" i="19" s="1"/>
  <c r="J63" i="19"/>
  <c r="BL54" i="19"/>
  <c r="BK53" i="19"/>
  <c r="BK54" i="19" s="1"/>
  <c r="BJ52" i="19"/>
  <c r="BJ53" i="19" s="1"/>
  <c r="BJ54" i="19" s="1"/>
  <c r="BI51" i="19"/>
  <c r="BI52" i="19" s="1"/>
  <c r="BI53" i="19" s="1"/>
  <c r="BI54" i="19" s="1"/>
  <c r="BH50" i="19"/>
  <c r="BH51" i="19" s="1"/>
  <c r="BH52" i="19" s="1"/>
  <c r="BH53" i="19" s="1"/>
  <c r="BH54" i="19" s="1"/>
  <c r="AV38" i="19"/>
  <c r="K11" i="19" s="1" a="1"/>
  <c r="K11" i="19" s="1"/>
  <c r="CA37" i="19" a="1"/>
  <c r="CA37" i="19" s="1"/>
  <c r="CA35" i="19" a="1"/>
  <c r="CA35" i="19" s="1"/>
  <c r="BQ10" i="19" a="1"/>
  <c r="BQ10" i="19" s="1"/>
  <c r="AK87" i="19" l="1" a="1"/>
  <c r="AK87" i="19" s="1"/>
  <c r="BC44" i="21"/>
  <c r="BC45" i="21" s="1"/>
  <c r="BC46" i="21" s="1"/>
  <c r="BC47" i="21" s="1"/>
  <c r="L11" i="21"/>
  <c r="AS57" i="19" a="1"/>
  <c r="BS10" i="19" a="1"/>
  <c r="BS10" i="19" s="1"/>
  <c r="AK65" i="19" l="1" a="1"/>
  <c r="AK65" i="19" s="1"/>
  <c r="CA19" i="19" s="1" a="1"/>
  <c r="CA19" i="19" s="1"/>
  <c r="AK96" i="19" a="1"/>
  <c r="AK96" i="19" s="1"/>
  <c r="J11" i="19" s="1" a="1"/>
  <c r="J11" i="19" s="1"/>
  <c r="L11" i="19" s="1"/>
  <c r="CA63" i="19" a="1"/>
  <c r="CA63" i="19" s="1"/>
  <c r="CA62" i="19" a="1"/>
  <c r="CA62" i="19" s="1"/>
  <c r="AQ57" i="19" a="1"/>
  <c r="CA48" i="19" s="1" a="1"/>
  <c r="CA48" i="19" s="1"/>
  <c r="AK57" i="19" a="1"/>
  <c r="AK57" i="19" s="1"/>
  <c r="AM57" i="19" a="1"/>
  <c r="AM57" i="19" s="1"/>
  <c r="AZ57" i="19" a="1"/>
  <c r="AZ57" i="19" s="1"/>
  <c r="AO57" i="19" a="1"/>
  <c r="AO57" i="19" s="1"/>
  <c r="AW41" i="19" s="1" a="1"/>
  <c r="AW41" i="19" s="1"/>
  <c r="S87" i="19" a="1"/>
  <c r="W73" i="19" s="1" a="1"/>
  <c r="W73" i="19" s="1"/>
  <c r="CA58" i="19" s="1" a="1"/>
  <c r="CA58" i="19" s="1"/>
  <c r="AZ42" i="21" a="1"/>
  <c r="AZ42" i="21" s="1"/>
  <c r="AS57" i="19"/>
  <c r="CA50" i="19" s="1" a="1"/>
  <c r="CA50" i="19" s="1"/>
  <c r="CA51" i="19" a="1"/>
  <c r="CA51" i="19" s="1"/>
  <c r="AQ57" i="19"/>
  <c r="CA47" i="19" s="1" a="1"/>
  <c r="CA47" i="19" s="1"/>
  <c r="AX49" i="19" a="1"/>
  <c r="AX49" i="19" s="1"/>
  <c r="CA53" i="19" s="1" a="1"/>
  <c r="CA53" i="19" s="1"/>
  <c r="AX41" i="19" l="1" a="1"/>
  <c r="AX41" i="19" s="1"/>
  <c r="S87" i="19"/>
  <c r="CA55" i="19" a="1"/>
  <c r="CA55" i="19" s="1"/>
  <c r="CA44" i="19" a="1"/>
  <c r="CA44" i="19" s="1"/>
  <c r="CA41" i="19" a="1"/>
  <c r="CA4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A36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tc={1C069D8F-6608-664A-B8D9-BE731A3D89FD}</author>
  </authors>
  <commentList>
    <comment ref="AU39" authorId="0" shapeId="0" xr:uid="{1C069D8F-6608-664A-B8D9-BE731A3D89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<sst xmlns="http://schemas.openxmlformats.org/spreadsheetml/2006/main" count="927" uniqueCount="206">
  <si>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</si>
  <si>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</si>
  <si>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</si>
  <si>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</si>
  <si>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</si>
  <si>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</si>
  <si>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</si>
  <si>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</si>
  <si>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</si>
  <si>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</si>
  <si>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</si>
  <si>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</si>
  <si>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</si>
  <si>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</si>
  <si>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</si>
  <si>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</si>
  <si>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</si>
  <si>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</si>
  <si>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</si>
  <si>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</si>
  <si>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</si>
  <si>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</si>
  <si>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</si>
  <si>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</si>
  <si>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</si>
  <si>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</si>
  <si>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</si>
  <si>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</si>
  <si>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</si>
  <si>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</si>
  <si>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</si>
  <si>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</si>
  <si>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</si>
  <si>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</si>
  <si>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</si>
  <si>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</si>
  <si>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</si>
  <si>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</si>
  <si>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</si>
  <si>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</si>
  <si>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</si>
  <si>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</si>
  <si>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</si>
  <si>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</si>
  <si>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</si>
  <si>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</si>
  <si>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</si>
  <si>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</si>
  <si>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</si>
  <si>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</si>
  <si>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</si>
  <si>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</si>
  <si>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</si>
  <si>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</si>
  <si>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</si>
  <si>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</si>
  <si>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</si>
  <si>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</si>
  <si>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</si>
  <si>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</si>
  <si>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</si>
  <si>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</si>
  <si>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</si>
  <si>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</si>
  <si>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</si>
  <si>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</si>
  <si>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</si>
  <si>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</si>
  <si>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</si>
  <si>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</si>
  <si>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</si>
  <si>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</si>
  <si>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</si>
  <si>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</si>
  <si>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</si>
  <si>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</si>
  <si>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</si>
  <si>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</si>
  <si>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</si>
  <si>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</si>
  <si>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</si>
  <si>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</si>
  <si>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</si>
  <si>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</si>
  <si>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</si>
  <si>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</si>
  <si>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</si>
  <si>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</si>
  <si>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</si>
  <si>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</si>
  <si>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</si>
  <si>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</si>
  <si>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</si>
  <si>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</si>
  <si>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</si>
  <si>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</si>
  <si>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</si>
  <si>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</si>
  <si>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</si>
  <si>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</si>
  <si>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</si>
  <si>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</si>
  <si>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</si>
  <si>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</si>
  <si>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</si>
  <si>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</si>
  <si>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</si>
  <si>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</si>
  <si>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</si>
  <si>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</si>
  <si>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</si>
  <si>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</si>
  <si>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</si>
  <si>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Transport motorway</t>
  </si>
  <si>
    <t>BEV discharge</t>
  </si>
  <si>
    <t>a.16</t>
  </si>
  <si>
    <t>BEV charging home</t>
  </si>
  <si>
    <t>BEV discharging</t>
  </si>
  <si>
    <t>BEV urban</t>
  </si>
  <si>
    <t>BEV motorway</t>
  </si>
  <si>
    <t>a.9</t>
  </si>
  <si>
    <t>BEV storage</t>
  </si>
  <si>
    <t>t.15</t>
  </si>
  <si>
    <t>BEV home</t>
  </si>
  <si>
    <t>BEV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</si>
  <si>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</si>
  <si>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</si>
  <si>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</si>
  <si>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</si>
  <si>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</si>
  <si>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</si>
  <si>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</si>
  <si>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</si>
  <si>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</si>
  <si>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</si>
  <si>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</si>
  <si>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</si>
  <si>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</si>
  <si>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</si>
  <si>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</si>
  <si>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</si>
  <si>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</si>
  <si>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</si>
  <si>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</si>
  <si>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</si>
  <si>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</si>
  <si>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</si>
  <si>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</si>
  <si>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</si>
  <si>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</si>
  <si>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</si>
  <si>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</si>
  <si>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</si>
  <si>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</si>
  <si>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</si>
  <si>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BEV charging1 street</t>
  </si>
  <si>
    <t>BEV charging2 street</t>
  </si>
  <si>
    <t>t.16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</si>
  <si>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</si>
  <si>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a.13a</t>
  </si>
  <si>
    <t>a.13b</t>
  </si>
  <si>
    <t>SOC bev min</t>
  </si>
  <si>
    <t>SOC bev max</t>
  </si>
  <si>
    <t>SOC bev start</t>
  </si>
  <si>
    <t>No new capacity BEV</t>
  </si>
  <si>
    <t>w_w_1</t>
  </si>
  <si>
    <t>h.4</t>
  </si>
  <si>
    <t>h.5</t>
  </si>
  <si>
    <t>h.6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</si>
  <si>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</si>
  <si>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</si>
  <si>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</si>
  <si>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</si>
  <si>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</si>
  <si>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</si>
  <si>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</si>
  <si>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</si>
  <si>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</si>
  <si>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</si>
  <si>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</si>
  <si>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h.18</t>
  </si>
  <si>
    <t>h.19</t>
  </si>
  <si>
    <t>h.20</t>
  </si>
  <si>
    <t>h.21</t>
  </si>
  <si>
    <t>h.22</t>
  </si>
  <si>
    <t>h.23</t>
  </si>
  <si>
    <t>h.24</t>
  </si>
  <si>
    <t>c_op</t>
  </si>
  <si>
    <t>PdC winter</t>
  </si>
  <si>
    <t>PdC summer</t>
  </si>
  <si>
    <t>tot PdC w</t>
  </si>
  <si>
    <t>tot PdC s</t>
  </si>
  <si>
    <t>T_hh_cool</t>
  </si>
  <si>
    <t>smc</t>
  </si>
  <si>
    <t>d*X'-Q = 0</t>
  </si>
  <si>
    <t>capacity units</t>
  </si>
  <si>
    <t>new_units</t>
  </si>
  <si>
    <t>discount rate</t>
  </si>
  <si>
    <t>1/(1+r)^y</t>
  </si>
  <si>
    <t>year</t>
  </si>
  <si>
    <t>capacity_cost</t>
  </si>
  <si>
    <t>period_cost</t>
  </si>
  <si>
    <t>active_techs</t>
  </si>
  <si>
    <t>Active units</t>
  </si>
  <si>
    <t>&gt;=0</t>
  </si>
  <si>
    <t>yearly_costs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</si>
</sst>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7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A81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  <xf numFmtId="0" fontId="0" fillId="4" borderId="0" xfId="0" applyFill="1"/>
    <xf numFmtId="0" fontId="0" fillId="15" borderId="0" xfId="0" applyFill="1"/>
    <xf numFmtId="164" fontId="0" fillId="15" borderId="0" xfId="0" applyNumberFormat="1" applyFill="1"/>
    <xf numFmtId="166" fontId="0" fillId="0" borderId="0" xfId="0" applyNumberFormat="1"/>
    <xf numFmtId="0" fontId="3" fillId="3" borderId="0" xfId="0" applyFont="1" applyFill="1"/>
    <xf numFmtId="2" fontId="3" fillId="0" borderId="1" xfId="0" applyNumberFormat="1" applyFont="1" applyBorder="1"/>
    <xf numFmtId="0" fontId="0" fillId="16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C6A13E9-AB5C-D540-B3E2-4C3C75CD9B68}">
    <text>Su pyesm è ore x tech perchè non c’è un filtro per le 3 tech interessate</text>
  </threadedComment>
  <threadedComment ref="AU39" dT="2024-07-02T08:11:50.89" personId="{78B3468B-D9B6-EA45-B5B8-0247D1E1A105}" id="{762FD72F-E269-A54E-A665-38E83C2A0A94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U39" dT="2024-07-02T08:11:50.89" personId="{78B3468B-D9B6-EA45-B5B8-0247D1E1A105}" id="{1C069D8F-6608-664A-B8D9-BE731A3D89FD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N96"/>
  <sheetViews>
    <sheetView tabSelected="1" topLeftCell="AH72" workbookViewId="0">
      <selection activeCell="AZ82" sqref="AZ8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SUM(MMULT(MMULT(I63:K63,TRANSPOSE(I67:K73)),_xlfn.ANCHORARRAY(S57)))+SUM(_xlfn.ANCHORARRAY(AK96))</f>
        <v>2611.6341527700001</v>
      </c>
      <c r="K11" s="31" cm="1">
        <f t="array" ref="K11">MMULT(AK38:AX38,TRANSPOSE(AK83:AX83))+BP19*BP21</f>
        <v>640</v>
      </c>
      <c r="L11" s="32">
        <f>J11*SUM(J81:J90)+K11</f>
        <v>22450.67010325535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1.4197499999999863E-2</v>
      </c>
      <c r="CB21" s="13">
        <v>1.4000000000000004</v>
      </c>
      <c r="CC21" s="13">
        <v>0</v>
      </c>
      <c r="CD21" s="13">
        <v>5</v>
      </c>
      <c r="CE21" s="13">
        <v>5</v>
      </c>
      <c r="CF21" s="21">
        <v>4</v>
      </c>
      <c r="CG21">
        <v>4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10.5</v>
      </c>
      <c r="CB24" s="13">
        <v>10</v>
      </c>
      <c r="CC24" s="13">
        <v>9</v>
      </c>
      <c r="CD24" s="13">
        <v>10.5</v>
      </c>
      <c r="CE24" s="13">
        <v>10</v>
      </c>
      <c r="CF24" s="21">
        <v>9</v>
      </c>
      <c r="CG24">
        <v>9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v>0.9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2.2222222500000002</v>
      </c>
      <c r="AY42" s="13"/>
      <c r="AZ42" s="45">
        <v>1</v>
      </c>
      <c r="BA42" s="46">
        <f>BA41*$BB$41</f>
        <v>0.9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4.6747777500000005</v>
      </c>
      <c r="CC42" s="13">
        <v>6.8969999749999999</v>
      </c>
      <c r="CD42" s="13">
        <v>6.8969999775000002</v>
      </c>
      <c r="CE42" s="13">
        <v>6.8969999797500003</v>
      </c>
      <c r="CF42" s="13">
        <v>6.8969999817750001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2.5000000292152436E-8</v>
      </c>
      <c r="AY43" s="13"/>
      <c r="AZ43" s="45">
        <v>1</v>
      </c>
      <c r="BA43" s="46">
        <f>BA42*$BB$41</f>
        <v>0.81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2.2500000085301508E-8</v>
      </c>
      <c r="AY44" s="13"/>
      <c r="AZ44" s="45">
        <v>1</v>
      </c>
      <c r="BA44" s="46">
        <f>BA43*$BB$41</f>
        <v>0.72900000000000009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2.0249999899135673E-8</v>
      </c>
      <c r="AY45" s="13"/>
      <c r="AZ45" s="45">
        <v>1</v>
      </c>
      <c r="BA45" s="46">
        <f>BA44*$BB$41</f>
        <v>0.65610000000000013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2.2222222500000002</v>
      </c>
      <c r="CC45" s="13">
        <v>2.5000000292152436E-8</v>
      </c>
      <c r="CD45" s="13">
        <v>2.2500000085301508E-8</v>
      </c>
      <c r="CE45" s="13">
        <v>2.0249999899135673E-8</v>
      </c>
      <c r="CF45" s="13">
        <v>1.8225000175675632E-8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1.8225000175675632E-8</v>
      </c>
      <c r="AY46" s="13"/>
      <c r="AZ46" s="45">
        <v>1</v>
      </c>
      <c r="BA46" s="46">
        <f>BA45*$BB$41</f>
        <v>0.59049000000000018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92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92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92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0.81</v>
      </c>
      <c r="BI51" s="12">
        <f>BI50*$BB$41</f>
        <v>0.9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92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27.979999999999997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0.72900000000000009</v>
      </c>
      <c r="BI52" s="12">
        <f>BI51*$BB$41</f>
        <v>0.81</v>
      </c>
      <c r="BJ52" s="12">
        <f>BJ51*$BB$41</f>
        <v>0.9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92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10.14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0.65610000000000013</v>
      </c>
      <c r="BI53" s="12">
        <f>BI52*$BB$41</f>
        <v>0.72900000000000009</v>
      </c>
      <c r="BJ53" s="12">
        <f>BJ52*$BB$41</f>
        <v>0.81</v>
      </c>
      <c r="BK53" s="12">
        <f>BK52*$BB$41</f>
        <v>0.9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71.02000000000001</v>
      </c>
      <c r="CE53">
        <v>88.86</v>
      </c>
      <c r="CF53">
        <v>94</v>
      </c>
    </row>
    <row r="54" spans="1:92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5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0.59049000000000018</v>
      </c>
      <c r="BI54" s="12">
        <f>BI53*$BB$41</f>
        <v>0.65610000000000013</v>
      </c>
      <c r="BJ54" s="12">
        <f>BJ53*$BB$41</f>
        <v>0.72900000000000009</v>
      </c>
      <c r="BK54" s="12">
        <f>BK53*$BB$41</f>
        <v>0.81</v>
      </c>
      <c r="BL54" s="12">
        <f>BL53*$BB$41</f>
        <v>0.9</v>
      </c>
      <c r="BM54" s="12">
        <v>1</v>
      </c>
      <c r="BZ54" s="13"/>
      <c r="CA54" s="11" t="s">
        <v>136</v>
      </c>
    </row>
    <row r="55" spans="1:92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22.979999999999997</v>
      </c>
      <c r="CE55">
        <v>5.1400000000000006</v>
      </c>
      <c r="CF55">
        <v>0</v>
      </c>
    </row>
    <row r="56" spans="1:92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92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0.89293896000000006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3.4265351999999999E-2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CA57" s="11" t="s">
        <v>150</v>
      </c>
    </row>
    <row r="58" spans="1:92" x14ac:dyDescent="0.2">
      <c r="A58" s="3" t="s">
        <v>1</v>
      </c>
      <c r="B58" s="3" t="s">
        <v>5</v>
      </c>
      <c r="S58" s="33">
        <v>0</v>
      </c>
      <c r="T58" s="33">
        <v>0.74777778000000006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6.8530700999999999E-2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1.4197499999999863E-2</v>
      </c>
      <c r="CB58">
        <v>1.4000000000000004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92" x14ac:dyDescent="0.2">
      <c r="A59" s="3" t="s">
        <v>1</v>
      </c>
      <c r="B59" s="3" t="s">
        <v>6</v>
      </c>
      <c r="S59" s="33">
        <v>0</v>
      </c>
      <c r="T59" s="33">
        <v>1.2400000000000002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0.137061405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5</v>
      </c>
      <c r="CE59">
        <v>5</v>
      </c>
      <c r="CF59">
        <v>4</v>
      </c>
      <c r="CG59">
        <v>4</v>
      </c>
    </row>
    <row r="60" spans="1:92" x14ac:dyDescent="0.2">
      <c r="A60" s="3" t="s">
        <v>2</v>
      </c>
      <c r="B60" s="3" t="s">
        <v>4</v>
      </c>
      <c r="S60" s="33">
        <v>0</v>
      </c>
      <c r="T60" s="33">
        <v>1.1900000000000002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3.4265351999999999E-2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92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0.55000000000000004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6.8530700999999999E-2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  <c r="CA61" t="s">
        <v>203</v>
      </c>
    </row>
    <row r="62" spans="1:92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1.21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0.137061405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 t="s">
        <v>204</v>
      </c>
      <c r="CA62" s="13" cm="1">
        <f t="array" ref="CA62:CN62">AK93:AX93*10000-_xlfn.ANCHORARRAY(AK87)</f>
        <v>-9</v>
      </c>
      <c r="CB62">
        <v>-10.7</v>
      </c>
      <c r="CC62">
        <v>-6</v>
      </c>
      <c r="CD62">
        <v>-100</v>
      </c>
      <c r="CE62">
        <v>0</v>
      </c>
      <c r="CF62">
        <v>-11</v>
      </c>
      <c r="CG62">
        <v>-58</v>
      </c>
      <c r="CH62">
        <v>-3.5</v>
      </c>
      <c r="CI62">
        <v>-22</v>
      </c>
      <c r="CJ62">
        <v>-60</v>
      </c>
      <c r="CK62">
        <v>-100</v>
      </c>
      <c r="CL62">
        <v>-160</v>
      </c>
      <c r="CM62">
        <v>-18</v>
      </c>
      <c r="CN62">
        <v>-6.9666666666666668</v>
      </c>
    </row>
    <row r="63" spans="1:92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1.2400000000000002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0.137061405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 t="s">
        <v>204</v>
      </c>
      <c r="CA63" s="13" cm="1">
        <f t="array" ref="CA63:CN63">_xlfn.ANCHORARRAY(AK87)-AK93:AX93</f>
        <v>9</v>
      </c>
      <c r="CB63">
        <v>10.7</v>
      </c>
      <c r="CC63">
        <v>6</v>
      </c>
      <c r="CD63">
        <v>100</v>
      </c>
      <c r="CE63">
        <v>0</v>
      </c>
      <c r="CF63">
        <v>11</v>
      </c>
      <c r="CG63">
        <v>58</v>
      </c>
      <c r="CH63">
        <v>3.5</v>
      </c>
      <c r="CI63">
        <v>22</v>
      </c>
      <c r="CJ63">
        <v>60</v>
      </c>
      <c r="CK63">
        <v>100</v>
      </c>
      <c r="CL63">
        <v>160</v>
      </c>
      <c r="CM63">
        <v>18</v>
      </c>
      <c r="CN63">
        <v>6.9666666666666668</v>
      </c>
    </row>
    <row r="64" spans="1:92" x14ac:dyDescent="0.2">
      <c r="I64" s="13"/>
      <c r="J64" s="13"/>
      <c r="AK64" s="11" t="s">
        <v>97</v>
      </c>
      <c r="BL64" s="13"/>
    </row>
    <row r="65" spans="1:79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1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6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/>
    </row>
    <row r="66" spans="1:79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1</v>
      </c>
      <c r="X66" s="14">
        <v>0</v>
      </c>
      <c r="AK66" s="34">
        <v>1.8</v>
      </c>
      <c r="AL66" s="34">
        <v>10.7</v>
      </c>
      <c r="AM66" s="34">
        <v>6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/>
    </row>
    <row r="67" spans="1:79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1</v>
      </c>
      <c r="X67" s="14">
        <v>0</v>
      </c>
      <c r="AK67" s="34">
        <v>0.9</v>
      </c>
      <c r="AL67" s="34">
        <v>10.7</v>
      </c>
      <c r="AM67" s="34">
        <v>6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79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6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79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6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79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6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79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6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79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79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6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79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6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79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6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79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6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79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6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79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6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79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6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79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6</v>
      </c>
      <c r="X87" s="34">
        <v>6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6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3B-F535-EC4E-9ADC-61FBBDBE59B1}">
  <dimension ref="A1:CX121"/>
  <sheetViews>
    <sheetView workbookViewId="0">
      <pane xSplit="2" topLeftCell="C1" activePane="topRight" state="frozen"/>
      <selection pane="topRight" activeCell="K12" sqref="K12"/>
    </sheetView>
  </sheetViews>
  <sheetFormatPr baseColWidth="10" defaultRowHeight="16" x14ac:dyDescent="0.2"/>
  <cols>
    <col min="1" max="1" width="8.5" customWidth="1"/>
    <col min="2" max="2" width="6.33203125" customWidth="1"/>
    <col min="3" max="3" width="6.1640625" customWidth="1"/>
    <col min="4" max="4" width="5.1640625" customWidth="1"/>
    <col min="5" max="5" width="5.6640625" customWidth="1"/>
    <col min="6" max="6" width="5.83203125" customWidth="1"/>
    <col min="7" max="7" width="20.33203125" bestFit="1" customWidth="1"/>
    <col min="8" max="8" width="5.33203125" style="27" customWidth="1"/>
    <col min="9" max="9" width="3" customWidth="1"/>
    <col min="18" max="18" width="5.83203125" customWidth="1"/>
    <col min="36" max="36" width="3.83203125" customWidth="1"/>
    <col min="51" max="51" width="5" customWidth="1"/>
    <col min="52" max="102" width="5.83203125" customWidth="1"/>
  </cols>
  <sheetData>
    <row r="1" spans="1:10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165</v>
      </c>
      <c r="BA1" s="3" t="s">
        <v>165</v>
      </c>
      <c r="BB1" s="3" t="s">
        <v>165</v>
      </c>
      <c r="BC1" s="3" t="s">
        <v>165</v>
      </c>
      <c r="BD1" s="3" t="s">
        <v>165</v>
      </c>
      <c r="BE1" s="3" t="s">
        <v>165</v>
      </c>
      <c r="BF1" s="3" t="s">
        <v>165</v>
      </c>
      <c r="BG1" s="3" t="s">
        <v>165</v>
      </c>
      <c r="BH1" s="3" t="s">
        <v>165</v>
      </c>
      <c r="BI1" s="3" t="s">
        <v>165</v>
      </c>
      <c r="BJ1" s="3" t="s">
        <v>165</v>
      </c>
      <c r="BK1" s="3" t="s">
        <v>165</v>
      </c>
      <c r="BL1" s="3" t="s">
        <v>165</v>
      </c>
      <c r="BM1" s="3" t="s">
        <v>165</v>
      </c>
      <c r="BN1" s="3" t="s">
        <v>165</v>
      </c>
      <c r="BO1" s="3" t="s">
        <v>165</v>
      </c>
      <c r="BP1" s="3" t="s">
        <v>165</v>
      </c>
      <c r="BQ1" s="3" t="s">
        <v>165</v>
      </c>
      <c r="BR1" s="3" t="s">
        <v>165</v>
      </c>
      <c r="BS1" s="3" t="s">
        <v>165</v>
      </c>
      <c r="BT1" s="3" t="s">
        <v>165</v>
      </c>
      <c r="BU1" s="3" t="s">
        <v>165</v>
      </c>
      <c r="BV1" s="3" t="s">
        <v>165</v>
      </c>
      <c r="BW1" s="3" t="s">
        <v>165</v>
      </c>
      <c r="BX1" s="3" t="s">
        <v>140</v>
      </c>
      <c r="BY1" s="3"/>
      <c r="BZ1" s="3" t="s">
        <v>165</v>
      </c>
      <c r="CA1" s="3" t="s">
        <v>165</v>
      </c>
      <c r="CB1" s="3" t="s">
        <v>165</v>
      </c>
      <c r="CC1" s="3" t="s">
        <v>165</v>
      </c>
      <c r="CD1" s="3" t="s">
        <v>165</v>
      </c>
      <c r="CE1" s="3" t="s">
        <v>165</v>
      </c>
      <c r="CF1" s="3" t="s">
        <v>165</v>
      </c>
      <c r="CG1" s="3" t="s">
        <v>165</v>
      </c>
      <c r="CH1" s="3" t="s">
        <v>165</v>
      </c>
      <c r="CI1" s="3" t="s">
        <v>165</v>
      </c>
      <c r="CJ1" s="3" t="s">
        <v>165</v>
      </c>
      <c r="CK1" s="3" t="s">
        <v>165</v>
      </c>
      <c r="CL1" s="3" t="s">
        <v>165</v>
      </c>
      <c r="CM1" s="3" t="s">
        <v>165</v>
      </c>
      <c r="CN1" s="3" t="s">
        <v>165</v>
      </c>
      <c r="CO1" s="3" t="s">
        <v>165</v>
      </c>
      <c r="CP1" s="3" t="s">
        <v>165</v>
      </c>
      <c r="CQ1" s="3" t="s">
        <v>165</v>
      </c>
      <c r="CR1" s="3" t="s">
        <v>165</v>
      </c>
      <c r="CS1" s="3" t="s">
        <v>165</v>
      </c>
      <c r="CT1" s="3" t="s">
        <v>165</v>
      </c>
      <c r="CU1" s="3" t="s">
        <v>165</v>
      </c>
      <c r="CV1" s="3" t="s">
        <v>165</v>
      </c>
      <c r="CW1" s="3" t="s">
        <v>165</v>
      </c>
      <c r="CX1" s="3" t="s">
        <v>140</v>
      </c>
    </row>
    <row r="2" spans="1:10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166</v>
      </c>
      <c r="BD2" s="3" t="s">
        <v>167</v>
      </c>
      <c r="BE2" s="3" t="s">
        <v>168</v>
      </c>
      <c r="BF2" s="3" t="s">
        <v>169</v>
      </c>
      <c r="BG2" s="3" t="s">
        <v>170</v>
      </c>
      <c r="BH2" s="3" t="s">
        <v>171</v>
      </c>
      <c r="BI2" s="3" t="s">
        <v>172</v>
      </c>
      <c r="BJ2" s="3" t="s">
        <v>173</v>
      </c>
      <c r="BK2" s="3" t="s">
        <v>174</v>
      </c>
      <c r="BL2" s="3" t="s">
        <v>175</v>
      </c>
      <c r="BM2" s="3" t="s">
        <v>176</v>
      </c>
      <c r="BN2" s="3" t="s">
        <v>177</v>
      </c>
      <c r="BO2" s="3" t="s">
        <v>178</v>
      </c>
      <c r="BP2" s="3" t="s">
        <v>179</v>
      </c>
      <c r="BQ2" s="3" t="s">
        <v>180</v>
      </c>
      <c r="BR2" s="3" t="s">
        <v>181</v>
      </c>
      <c r="BS2" s="3" t="s">
        <v>182</v>
      </c>
      <c r="BT2" s="3" t="s">
        <v>183</v>
      </c>
      <c r="BU2" s="3" t="s">
        <v>184</v>
      </c>
      <c r="BV2" s="3" t="s">
        <v>185</v>
      </c>
      <c r="BW2" s="3" t="s">
        <v>186</v>
      </c>
      <c r="BX2" s="3" t="s">
        <v>141</v>
      </c>
      <c r="BY2" s="3"/>
      <c r="BZ2" s="3" t="s">
        <v>4</v>
      </c>
      <c r="CA2" s="3" t="s">
        <v>5</v>
      </c>
      <c r="CB2" s="3" t="s">
        <v>6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  <c r="CI2" s="3" t="s">
        <v>172</v>
      </c>
      <c r="CJ2" s="3" t="s">
        <v>173</v>
      </c>
      <c r="CK2" s="3" t="s">
        <v>174</v>
      </c>
      <c r="CL2" s="3" t="s">
        <v>175</v>
      </c>
      <c r="CM2" s="3" t="s">
        <v>176</v>
      </c>
      <c r="CN2" s="3" t="s">
        <v>177</v>
      </c>
      <c r="CO2" s="3" t="s">
        <v>178</v>
      </c>
      <c r="CP2" s="3" t="s">
        <v>179</v>
      </c>
      <c r="CQ2" s="3" t="s">
        <v>180</v>
      </c>
      <c r="CR2" s="3" t="s">
        <v>181</v>
      </c>
      <c r="CS2" s="3" t="s">
        <v>182</v>
      </c>
      <c r="CT2" s="3" t="s">
        <v>183</v>
      </c>
      <c r="CU2" s="3" t="s">
        <v>184</v>
      </c>
      <c r="CV2" s="3" t="s">
        <v>185</v>
      </c>
      <c r="CW2" s="3" t="s">
        <v>186</v>
      </c>
      <c r="CX2" s="3" t="s">
        <v>141</v>
      </c>
    </row>
    <row r="3" spans="1:10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36</v>
      </c>
      <c r="N3" s="3" t="s">
        <v>37</v>
      </c>
      <c r="O3" s="3" t="s">
        <v>39</v>
      </c>
      <c r="P3" s="3" t="s">
        <v>137</v>
      </c>
      <c r="Q3" s="3" t="s">
        <v>108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10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102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102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102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58" t="s">
        <v>145</v>
      </c>
      <c r="X7" s="58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116</v>
      </c>
      <c r="AE7" s="6" t="s">
        <v>155</v>
      </c>
      <c r="AF7" s="6" t="s">
        <v>156</v>
      </c>
      <c r="AG7" s="6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102" s="7" customFormat="1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193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</row>
    <row r="9" spans="1:102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Z9" s="11" t="s">
        <v>28</v>
      </c>
    </row>
    <row r="10" spans="1:102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1.0000000000000001E-5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Z10" s="22">
        <v>16.495083000000001</v>
      </c>
      <c r="BA10" s="22">
        <v>10.3</v>
      </c>
      <c r="BB10" s="22">
        <v>16.50028</v>
      </c>
      <c r="BC10" s="22">
        <v>13.9</v>
      </c>
      <c r="BD10" s="22">
        <v>8.4</v>
      </c>
      <c r="BE10" s="22">
        <v>14.3</v>
      </c>
      <c r="BF10" s="22">
        <v>12.8</v>
      </c>
      <c r="BG10" s="22">
        <v>12.8</v>
      </c>
      <c r="BH10" s="22">
        <v>12.8</v>
      </c>
      <c r="BI10" s="22">
        <v>12.8</v>
      </c>
      <c r="BJ10" s="22">
        <v>12.8</v>
      </c>
      <c r="BK10" s="22">
        <v>12.8</v>
      </c>
      <c r="BL10" s="22">
        <v>12.8</v>
      </c>
      <c r="BM10" s="22">
        <v>12.8</v>
      </c>
      <c r="BN10" s="22">
        <v>12.8</v>
      </c>
      <c r="BO10" s="22">
        <v>12.8</v>
      </c>
      <c r="BP10" s="22">
        <v>12.8</v>
      </c>
      <c r="BQ10" s="22">
        <v>12.8</v>
      </c>
      <c r="BR10" s="22">
        <v>12.8</v>
      </c>
      <c r="BS10" s="22">
        <v>12.8</v>
      </c>
      <c r="BT10" s="22">
        <v>12.8</v>
      </c>
      <c r="BU10" s="22">
        <v>12.8</v>
      </c>
      <c r="BV10" s="22">
        <v>12.8</v>
      </c>
      <c r="BW10" s="22">
        <v>12.8</v>
      </c>
      <c r="BX10" s="22">
        <v>12.8</v>
      </c>
      <c r="BZ10" s="14">
        <v>10</v>
      </c>
      <c r="CA10" s="14">
        <v>8</v>
      </c>
      <c r="CB10" s="14">
        <v>10</v>
      </c>
      <c r="CC10" s="14">
        <v>10</v>
      </c>
      <c r="CD10" s="14">
        <v>8</v>
      </c>
      <c r="CE10" s="14">
        <v>10</v>
      </c>
    </row>
    <row r="11" spans="1:102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>
        <f>SUM(MMULT(TRANSPOSE(_xlfn.ANCHORARRAY(S67)),J41:K64))</f>
        <v>57.169536300000019</v>
      </c>
      <c r="K11" s="31" cm="1">
        <f t="array" ref="K11">MMULT(AK38:AX38,TRANSPOSE(AK93:AX93))</f>
        <v>3880</v>
      </c>
      <c r="L11" s="32">
        <f>J11+K11</f>
        <v>3937.1695362999999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62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Z11" s="22">
        <v>7.0010117000000003</v>
      </c>
      <c r="BA11" s="22">
        <v>4.5999999999999996</v>
      </c>
      <c r="BB11" s="22">
        <v>8.0020019999999992</v>
      </c>
      <c r="BC11" s="22">
        <v>1</v>
      </c>
      <c r="BD11" s="22">
        <v>1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2</v>
      </c>
      <c r="BM11" s="22">
        <v>2</v>
      </c>
      <c r="BN11" s="22">
        <v>2</v>
      </c>
      <c r="BO11" s="22">
        <v>2</v>
      </c>
      <c r="BP11" s="22">
        <v>2</v>
      </c>
      <c r="BQ11" s="22">
        <v>2</v>
      </c>
      <c r="BR11" s="22">
        <v>2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Z11" s="14">
        <v>1</v>
      </c>
      <c r="CA11" s="14">
        <v>1</v>
      </c>
      <c r="CB11" s="14">
        <v>2</v>
      </c>
      <c r="CC11" s="14">
        <v>1</v>
      </c>
      <c r="CD11" s="14">
        <v>1</v>
      </c>
      <c r="CE11" s="14">
        <v>2</v>
      </c>
    </row>
    <row r="12" spans="1:102" x14ac:dyDescent="0.2">
      <c r="A12" s="3"/>
      <c r="B12" s="3"/>
      <c r="C12" s="3" t="s">
        <v>34</v>
      </c>
      <c r="D12" s="3"/>
      <c r="E12" s="3"/>
      <c r="F12" s="3"/>
      <c r="G12" s="6" t="s">
        <v>35</v>
      </c>
      <c r="H12" s="10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Z12" s="14">
        <v>5</v>
      </c>
      <c r="CA12" s="14">
        <v>3</v>
      </c>
      <c r="CB12" s="14">
        <v>5</v>
      </c>
      <c r="CC12" s="14">
        <v>0</v>
      </c>
      <c r="CD12" s="14">
        <v>0</v>
      </c>
      <c r="CE12" s="14">
        <v>0</v>
      </c>
    </row>
    <row r="13" spans="1:102" x14ac:dyDescent="0.2">
      <c r="A13" s="3"/>
      <c r="B13" s="3"/>
      <c r="C13" s="3" t="s">
        <v>36</v>
      </c>
      <c r="D13" s="3"/>
      <c r="E13" s="3"/>
      <c r="F13" s="3"/>
      <c r="G13" s="6" t="s">
        <v>38</v>
      </c>
      <c r="H13" s="10" t="s">
        <v>26</v>
      </c>
      <c r="I13" s="3"/>
      <c r="L13" s="57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22">
        <v>2</v>
      </c>
      <c r="BH13" s="22">
        <v>2</v>
      </c>
      <c r="BI13" s="22">
        <v>2</v>
      </c>
      <c r="BJ13" s="22">
        <v>2</v>
      </c>
      <c r="BK13" s="22">
        <v>2</v>
      </c>
      <c r="BL13" s="22">
        <v>2</v>
      </c>
      <c r="BM13" s="22">
        <v>2</v>
      </c>
      <c r="BN13" s="22">
        <v>2</v>
      </c>
      <c r="BO13" s="22">
        <v>2</v>
      </c>
      <c r="BP13" s="22">
        <v>2</v>
      </c>
      <c r="BQ13" s="22">
        <v>2</v>
      </c>
      <c r="BR13" s="22">
        <v>2</v>
      </c>
      <c r="BS13" s="22">
        <v>2</v>
      </c>
      <c r="BT13" s="22">
        <v>2</v>
      </c>
      <c r="BU13" s="22">
        <v>2</v>
      </c>
      <c r="BV13" s="22">
        <v>2</v>
      </c>
      <c r="BW13" s="22">
        <v>2</v>
      </c>
      <c r="BX13" s="22">
        <v>2</v>
      </c>
      <c r="BZ13" s="14">
        <v>0.5</v>
      </c>
      <c r="CA13" s="14">
        <v>1</v>
      </c>
      <c r="CB13" s="14">
        <v>2</v>
      </c>
      <c r="CC13" s="14">
        <v>0.5</v>
      </c>
      <c r="CD13" s="14">
        <v>1</v>
      </c>
      <c r="CE13" s="14">
        <v>2</v>
      </c>
    </row>
    <row r="14" spans="1:102" x14ac:dyDescent="0.2">
      <c r="A14" s="3"/>
      <c r="B14" s="3"/>
      <c r="C14" s="3" t="s">
        <v>37</v>
      </c>
      <c r="D14" s="3"/>
      <c r="E14" s="3"/>
      <c r="F14" s="3"/>
      <c r="G14" s="6" t="s">
        <v>40</v>
      </c>
      <c r="H14" s="10" t="s">
        <v>193</v>
      </c>
      <c r="I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Z14" s="22">
        <v>0.75</v>
      </c>
      <c r="BA14" s="22">
        <v>1.5</v>
      </c>
      <c r="BB14" s="22">
        <v>3</v>
      </c>
      <c r="BC14" s="22">
        <v>0.75</v>
      </c>
      <c r="BD14" s="22">
        <v>1.5</v>
      </c>
      <c r="BE14" s="22">
        <v>3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3</v>
      </c>
      <c r="BL14" s="22">
        <v>3</v>
      </c>
      <c r="BM14" s="22">
        <v>3</v>
      </c>
      <c r="BN14" s="22">
        <v>3</v>
      </c>
      <c r="BO14" s="22">
        <v>3</v>
      </c>
      <c r="BP14" s="22">
        <v>3</v>
      </c>
      <c r="BQ14" s="22">
        <v>3</v>
      </c>
      <c r="BR14" s="22">
        <v>3</v>
      </c>
      <c r="BS14" s="22">
        <v>3</v>
      </c>
      <c r="BT14" s="22">
        <v>3</v>
      </c>
      <c r="BU14" s="22">
        <v>3</v>
      </c>
      <c r="BV14" s="22">
        <v>3</v>
      </c>
      <c r="BW14" s="22">
        <v>3</v>
      </c>
      <c r="BX14" s="22">
        <v>3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</row>
    <row r="15" spans="1:102" x14ac:dyDescent="0.2">
      <c r="A15" s="3"/>
      <c r="B15" s="3"/>
      <c r="C15" s="3" t="s">
        <v>39</v>
      </c>
      <c r="D15" s="3"/>
      <c r="E15" s="3"/>
      <c r="F15" s="3"/>
      <c r="G15" s="6" t="s">
        <v>109</v>
      </c>
      <c r="H15" s="10" t="s">
        <v>26</v>
      </c>
      <c r="I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Z15" s="22">
        <v>15</v>
      </c>
      <c r="BA15" s="22">
        <v>0</v>
      </c>
      <c r="BB15" s="22">
        <v>15</v>
      </c>
      <c r="BC15" s="22">
        <v>18.5</v>
      </c>
      <c r="BD15" s="22">
        <v>18.5</v>
      </c>
      <c r="BE15" s="22">
        <v>9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</row>
    <row r="16" spans="1:102" x14ac:dyDescent="0.2">
      <c r="A16" s="3"/>
      <c r="B16" s="3"/>
      <c r="C16" s="3" t="s">
        <v>137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Z16" s="14">
        <v>100</v>
      </c>
      <c r="CA16" s="14">
        <v>0</v>
      </c>
      <c r="CB16" s="14">
        <v>100</v>
      </c>
      <c r="CC16" s="14">
        <v>10</v>
      </c>
      <c r="CD16" s="14">
        <v>10</v>
      </c>
      <c r="CE16" s="14">
        <v>60</v>
      </c>
    </row>
    <row r="17" spans="1:83" x14ac:dyDescent="0.2">
      <c r="A17" s="3"/>
      <c r="B17" s="3"/>
      <c r="C17" s="3" t="s">
        <v>108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Z17" s="14">
        <v>0</v>
      </c>
      <c r="CA17" s="14">
        <v>0</v>
      </c>
      <c r="CB17" s="14">
        <v>0</v>
      </c>
      <c r="CC17" s="14">
        <v>100</v>
      </c>
      <c r="CD17" s="14">
        <v>100</v>
      </c>
      <c r="CE17" s="14">
        <v>0</v>
      </c>
    </row>
    <row r="18" spans="1:83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BZ18" s="23" t="s">
        <v>89</v>
      </c>
      <c r="CA18" s="13" t="s">
        <v>99</v>
      </c>
      <c r="CB18" s="13" t="s">
        <v>131</v>
      </c>
      <c r="CC18" s="13"/>
      <c r="CD18" s="54" t="s">
        <v>132</v>
      </c>
      <c r="CE18" s="13"/>
    </row>
    <row r="19" spans="1:83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BZ19" s="14">
        <v>1</v>
      </c>
      <c r="CA19" s="14">
        <v>0</v>
      </c>
      <c r="CB19" s="14">
        <v>1</v>
      </c>
      <c r="CC19" s="13"/>
      <c r="CD19" s="55">
        <v>0</v>
      </c>
      <c r="CE19" s="13"/>
    </row>
    <row r="20" spans="1:83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BZ20" s="14">
        <v>0</v>
      </c>
      <c r="CA20" s="14">
        <v>0</v>
      </c>
      <c r="CB20" s="14">
        <v>1</v>
      </c>
      <c r="CC20" s="13"/>
      <c r="CD20" s="55">
        <v>0</v>
      </c>
      <c r="CE20" s="13"/>
    </row>
    <row r="21" spans="1:83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2">
        <v>-1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BZ21" s="14">
        <v>-1</v>
      </c>
      <c r="CA21" s="14">
        <v>0</v>
      </c>
      <c r="CB21" s="14">
        <v>0</v>
      </c>
      <c r="CC21" s="13"/>
      <c r="CD21" s="55">
        <v>0</v>
      </c>
      <c r="CE21" s="13"/>
    </row>
    <row r="22" spans="1:83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BZ22" s="14">
        <v>1</v>
      </c>
      <c r="CA22" s="14">
        <v>0</v>
      </c>
      <c r="CB22" s="14">
        <v>1</v>
      </c>
      <c r="CC22" s="13"/>
      <c r="CD22" s="55">
        <v>0</v>
      </c>
      <c r="CE22" s="13"/>
    </row>
    <row r="23" spans="1:83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Z23" s="14">
        <v>0</v>
      </c>
      <c r="CA23" s="14">
        <v>1</v>
      </c>
      <c r="CB23" s="14">
        <v>0</v>
      </c>
      <c r="CD23" s="55">
        <v>0</v>
      </c>
    </row>
    <row r="24" spans="1:83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2">
        <v>0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Z24" s="14">
        <v>0</v>
      </c>
      <c r="CA24" s="14">
        <v>1</v>
      </c>
      <c r="CB24" s="14">
        <v>0</v>
      </c>
      <c r="CD24" s="55">
        <v>0</v>
      </c>
    </row>
    <row r="25" spans="1:83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Z25" s="14">
        <v>0</v>
      </c>
      <c r="CA25" s="14">
        <v>1</v>
      </c>
      <c r="CB25" s="14">
        <v>0</v>
      </c>
      <c r="CD25" s="55">
        <v>0</v>
      </c>
    </row>
    <row r="26" spans="1:83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Z26" s="14">
        <v>0</v>
      </c>
      <c r="CA26" s="14">
        <v>0</v>
      </c>
      <c r="CB26" s="14">
        <v>0</v>
      </c>
      <c r="CD26" s="55">
        <v>0</v>
      </c>
    </row>
    <row r="27" spans="1:83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Z27" s="14">
        <v>0</v>
      </c>
      <c r="CA27" s="14">
        <v>0</v>
      </c>
      <c r="CB27" s="14">
        <v>0</v>
      </c>
      <c r="CD27" s="55">
        <v>0</v>
      </c>
    </row>
    <row r="28" spans="1:83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Z28" s="14">
        <v>0</v>
      </c>
      <c r="CA28" s="14">
        <v>0</v>
      </c>
      <c r="CB28" s="14">
        <v>0</v>
      </c>
      <c r="CD28" s="55">
        <v>0</v>
      </c>
    </row>
    <row r="29" spans="1:83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26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Z29" s="14">
        <v>0</v>
      </c>
      <c r="CA29" s="14">
        <v>0</v>
      </c>
      <c r="CB29" s="14">
        <v>0</v>
      </c>
      <c r="CD29" s="55">
        <v>0</v>
      </c>
    </row>
    <row r="30" spans="1:83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Z30" s="14">
        <v>0</v>
      </c>
      <c r="CA30" s="14">
        <v>0</v>
      </c>
      <c r="CB30" s="14">
        <v>-1</v>
      </c>
      <c r="CD30" s="55">
        <v>-1</v>
      </c>
    </row>
    <row r="31" spans="1:83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Z31" s="14">
        <v>0</v>
      </c>
      <c r="CA31" s="14">
        <v>0</v>
      </c>
      <c r="CB31" s="14">
        <v>0</v>
      </c>
      <c r="CD31" s="55">
        <v>-1</v>
      </c>
    </row>
    <row r="32" spans="1:83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Z32" s="14">
        <v>0</v>
      </c>
      <c r="CA32" s="14">
        <v>0</v>
      </c>
      <c r="CB32" s="14">
        <v>0</v>
      </c>
      <c r="CD32" s="55">
        <v>-1</v>
      </c>
    </row>
    <row r="33" spans="1:101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Z33" s="14">
        <v>0</v>
      </c>
      <c r="CA33" s="14">
        <v>0</v>
      </c>
      <c r="CB33" s="14">
        <v>0</v>
      </c>
      <c r="CD33" s="55">
        <v>1</v>
      </c>
    </row>
    <row r="34" spans="1:101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Z34" s="14">
        <v>0</v>
      </c>
      <c r="CA34" s="14">
        <v>0</v>
      </c>
      <c r="CB34" s="14">
        <v>0</v>
      </c>
      <c r="CD34" s="55">
        <v>0</v>
      </c>
    </row>
    <row r="35" spans="1:101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Z35" s="14">
        <v>0</v>
      </c>
      <c r="CA35" s="14">
        <v>0</v>
      </c>
      <c r="CB35" s="14">
        <v>0</v>
      </c>
      <c r="CD35" s="55">
        <v>0</v>
      </c>
    </row>
    <row r="36" spans="1:101" x14ac:dyDescent="0.2">
      <c r="AR36" s="13"/>
      <c r="AS36" s="13"/>
      <c r="AT36" s="13"/>
      <c r="AU36" s="13"/>
      <c r="AV36" s="13"/>
    </row>
    <row r="37" spans="1:101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t="s">
        <v>138</v>
      </c>
      <c r="M37" s="3"/>
      <c r="N37" s="3"/>
      <c r="O37" s="3"/>
      <c r="P37" s="3"/>
      <c r="Q37" s="3"/>
      <c r="R37" s="3" t="s">
        <v>187</v>
      </c>
      <c r="S37" s="14">
        <v>0</v>
      </c>
      <c r="T37" s="14">
        <v>0.1</v>
      </c>
      <c r="U37" s="14">
        <v>-0.05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101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t="s">
        <v>165</v>
      </c>
      <c r="K38" t="s">
        <v>140</v>
      </c>
      <c r="M38" s="3"/>
      <c r="N38" s="3"/>
      <c r="O38" s="3"/>
      <c r="P38" s="3"/>
      <c r="Q38" s="3"/>
      <c r="R38" s="3"/>
      <c r="AJ38" s="13" t="s">
        <v>57</v>
      </c>
      <c r="AK38" s="16">
        <v>1000</v>
      </c>
      <c r="AL38" s="16">
        <v>100</v>
      </c>
      <c r="AM38" s="16">
        <v>2000</v>
      </c>
      <c r="AN38" s="16">
        <v>500</v>
      </c>
      <c r="AO38" s="16">
        <v>1000</v>
      </c>
      <c r="AP38" s="16">
        <v>500</v>
      </c>
      <c r="AQ38" s="16">
        <v>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</row>
    <row r="39" spans="1:101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14">
        <v>365</v>
      </c>
      <c r="K39" s="56">
        <v>0</v>
      </c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0</v>
      </c>
      <c r="AO39" s="16">
        <v>0</v>
      </c>
      <c r="AP39" s="16">
        <v>0</v>
      </c>
      <c r="AQ39" s="61">
        <v>9999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</row>
    <row r="40" spans="1:101" x14ac:dyDescent="0.2">
      <c r="J40" t="s">
        <v>139</v>
      </c>
      <c r="S40" s="23" t="s">
        <v>67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K40" s="13" t="s">
        <v>60</v>
      </c>
      <c r="AL40" s="13"/>
      <c r="AM40" s="13"/>
      <c r="AN40" s="13"/>
      <c r="AO40" s="13"/>
      <c r="AP40" s="13"/>
      <c r="BZ40" s="11" t="s">
        <v>62</v>
      </c>
    </row>
    <row r="41" spans="1:101" x14ac:dyDescent="0.2">
      <c r="A41" s="3" t="s">
        <v>165</v>
      </c>
      <c r="B41" s="3" t="s">
        <v>4</v>
      </c>
      <c r="J41" s="12">
        <v>1</v>
      </c>
      <c r="K41" s="12">
        <v>0</v>
      </c>
      <c r="S41" s="22">
        <v>0.9</v>
      </c>
      <c r="T41" s="22">
        <v>11.195363</v>
      </c>
      <c r="U41" s="22">
        <v>0</v>
      </c>
      <c r="V41" s="22">
        <v>4.3997200000000003</v>
      </c>
      <c r="W41" s="22">
        <v>5.9892858000000002</v>
      </c>
      <c r="X41" s="22">
        <v>0</v>
      </c>
      <c r="Y41" s="22">
        <v>1.0117259000000001</v>
      </c>
      <c r="Z41" s="22">
        <v>5</v>
      </c>
      <c r="AA41" s="22">
        <v>0</v>
      </c>
      <c r="AB41" s="22">
        <v>0.5</v>
      </c>
      <c r="AC41" s="22">
        <v>0.75</v>
      </c>
      <c r="AD41" s="22">
        <v>3.5</v>
      </c>
      <c r="AE41" s="22">
        <v>17</v>
      </c>
      <c r="AF41" s="22">
        <v>0</v>
      </c>
      <c r="AG41" s="22">
        <v>15</v>
      </c>
      <c r="AH41" s="22">
        <v>100</v>
      </c>
      <c r="AI41" s="22">
        <v>0</v>
      </c>
      <c r="AK41" s="14">
        <v>0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Y41" s="23" t="s">
        <v>61</v>
      </c>
      <c r="AZ41" s="23"/>
      <c r="BA41" s="13"/>
      <c r="BB41" s="11" t="s">
        <v>95</v>
      </c>
      <c r="BC41" t="s">
        <v>101</v>
      </c>
      <c r="BD41" s="11" t="s">
        <v>96</v>
      </c>
      <c r="BZ41" s="12">
        <v>1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</row>
    <row r="42" spans="1:101" x14ac:dyDescent="0.2">
      <c r="A42" s="3" t="s">
        <v>165</v>
      </c>
      <c r="B42" s="3" t="s">
        <v>5</v>
      </c>
      <c r="J42" s="12">
        <v>1</v>
      </c>
      <c r="K42" s="12">
        <v>0</v>
      </c>
      <c r="S42" s="22">
        <v>1.8</v>
      </c>
      <c r="T42" s="22">
        <v>8.5</v>
      </c>
      <c r="U42" s="22">
        <v>0</v>
      </c>
      <c r="V42" s="22">
        <v>0</v>
      </c>
      <c r="W42" s="22">
        <v>4.5999999999999996</v>
      </c>
      <c r="X42" s="22">
        <v>0</v>
      </c>
      <c r="Y42" s="22">
        <v>0</v>
      </c>
      <c r="Z42" s="22">
        <v>3</v>
      </c>
      <c r="AA42" s="22">
        <v>0</v>
      </c>
      <c r="AB42" s="22">
        <v>1</v>
      </c>
      <c r="AC42" s="22">
        <v>1.5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K42" s="14">
        <v>0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S42" s="14">
        <v>1</v>
      </c>
      <c r="AT42" s="14">
        <v>1</v>
      </c>
      <c r="AU42" s="14">
        <v>1.99</v>
      </c>
      <c r="AV42" s="14">
        <v>1</v>
      </c>
      <c r="AY42" s="42" t="e" cm="1">
        <f t="array" ref="AY42:AY47">AQ58:AQ63*BB42:BB47-MMULT(BJ42:BO47,X50:X55)</f>
        <v>#VALUE!</v>
      </c>
      <c r="AZ42" s="42" t="e" cm="1">
        <f t="array" ref="AZ42:AZ47">AR58:AR63*BC42:BC47-MMULT(BJ50:BO55,AA50:AA55)</f>
        <v>#VALUE!</v>
      </c>
      <c r="BA42" s="13"/>
      <c r="BB42" s="45">
        <v>1</v>
      </c>
      <c r="BC42" s="45">
        <v>1</v>
      </c>
      <c r="BD42" s="44">
        <v>0.9</v>
      </c>
      <c r="BZ42" s="12">
        <v>1</v>
      </c>
      <c r="CA42" s="12">
        <v>1</v>
      </c>
      <c r="CB42" s="12">
        <v>0</v>
      </c>
      <c r="CC42" s="12">
        <v>0</v>
      </c>
      <c r="CD42" s="12">
        <v>0</v>
      </c>
      <c r="CE42" s="12">
        <v>0</v>
      </c>
      <c r="CV42" s="12">
        <v>0</v>
      </c>
      <c r="CW42" s="12">
        <v>0</v>
      </c>
    </row>
    <row r="43" spans="1:101" x14ac:dyDescent="0.2">
      <c r="A43" s="3" t="s">
        <v>165</v>
      </c>
      <c r="B43" s="3" t="s">
        <v>6</v>
      </c>
      <c r="J43" s="12">
        <v>1</v>
      </c>
      <c r="K43" s="12">
        <v>0</v>
      </c>
      <c r="S43" s="22">
        <v>0.9</v>
      </c>
      <c r="T43" s="22">
        <v>12.8</v>
      </c>
      <c r="U43" s="22">
        <v>0</v>
      </c>
      <c r="V43" s="22">
        <v>2.8002799999999999</v>
      </c>
      <c r="W43" s="22">
        <v>6</v>
      </c>
      <c r="X43" s="22">
        <v>0</v>
      </c>
      <c r="Y43" s="22">
        <v>2.0020020000000001</v>
      </c>
      <c r="Z43" s="22">
        <v>5</v>
      </c>
      <c r="AA43" s="22">
        <v>0</v>
      </c>
      <c r="AB43" s="22">
        <v>2</v>
      </c>
      <c r="AC43" s="22">
        <v>3</v>
      </c>
      <c r="AD43" s="22">
        <v>3.5</v>
      </c>
      <c r="AE43" s="22">
        <v>0</v>
      </c>
      <c r="AF43" s="22">
        <v>0</v>
      </c>
      <c r="AG43" s="22">
        <v>15</v>
      </c>
      <c r="AH43" s="22">
        <v>100</v>
      </c>
      <c r="AI43" s="22">
        <v>0</v>
      </c>
      <c r="AK43" s="14">
        <v>0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Y43" s="43" t="e">
        <v>#VALUE!</v>
      </c>
      <c r="AZ43" s="43" t="e">
        <v>#VALUE!</v>
      </c>
      <c r="BA43" s="13"/>
      <c r="BB43" s="45">
        <v>1</v>
      </c>
      <c r="BC43" s="46" t="e">
        <f>BC42*$BB$41</f>
        <v>#VALUE!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0</v>
      </c>
      <c r="CV43" s="12">
        <v>0</v>
      </c>
      <c r="CW43" s="12">
        <v>0</v>
      </c>
    </row>
    <row r="44" spans="1:101" x14ac:dyDescent="0.2">
      <c r="A44" s="3" t="s">
        <v>165</v>
      </c>
      <c r="B44" s="3" t="s">
        <v>166</v>
      </c>
      <c r="J44" s="12">
        <v>1</v>
      </c>
      <c r="K44" s="12">
        <v>0</v>
      </c>
      <c r="S44" s="22">
        <v>1.8</v>
      </c>
      <c r="T44" s="22">
        <v>12.1</v>
      </c>
      <c r="U44" s="22">
        <v>0</v>
      </c>
      <c r="V44" s="22">
        <v>0</v>
      </c>
      <c r="W44" s="22">
        <v>0</v>
      </c>
      <c r="X44" s="22">
        <v>1</v>
      </c>
      <c r="Y44" s="22">
        <v>0</v>
      </c>
      <c r="Z44" s="22">
        <v>0</v>
      </c>
      <c r="AA44" s="22">
        <v>0</v>
      </c>
      <c r="AB44" s="22">
        <v>0.5</v>
      </c>
      <c r="AC44" s="22">
        <v>0.75</v>
      </c>
      <c r="AD44" s="22">
        <v>3.5</v>
      </c>
      <c r="AE44" s="22">
        <v>0</v>
      </c>
      <c r="AF44" s="22">
        <v>0</v>
      </c>
      <c r="AG44" s="22">
        <v>18.5</v>
      </c>
      <c r="AH44" s="22">
        <v>10</v>
      </c>
      <c r="AI44" s="22">
        <v>100</v>
      </c>
      <c r="AK44" s="14">
        <v>0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Y44" s="43" t="e">
        <v>#VALUE!</v>
      </c>
      <c r="AZ44" s="43" t="e">
        <v>#VALUE!</v>
      </c>
      <c r="BA44" s="13"/>
      <c r="BB44" s="45">
        <v>1</v>
      </c>
      <c r="BC44" s="46" t="e">
        <f>BC43*$BB$41</f>
        <v>#VALUE!</v>
      </c>
      <c r="BZ44" s="12">
        <v>1</v>
      </c>
      <c r="CA44" s="12">
        <v>1</v>
      </c>
      <c r="CB44" s="12">
        <v>1</v>
      </c>
      <c r="CC44" s="12">
        <v>1</v>
      </c>
      <c r="CD44" s="12">
        <v>0</v>
      </c>
      <c r="CE44" s="12">
        <v>0</v>
      </c>
      <c r="CV44" s="12">
        <v>0</v>
      </c>
      <c r="CW44" s="12">
        <v>0</v>
      </c>
    </row>
    <row r="45" spans="1:101" x14ac:dyDescent="0.2">
      <c r="A45" s="3" t="s">
        <v>165</v>
      </c>
      <c r="B45" s="3" t="s">
        <v>167</v>
      </c>
      <c r="J45" s="12">
        <v>1</v>
      </c>
      <c r="K45" s="12">
        <v>0</v>
      </c>
      <c r="S45" s="22">
        <v>2.7</v>
      </c>
      <c r="T45" s="22">
        <v>5.7</v>
      </c>
      <c r="U45" s="22">
        <v>0</v>
      </c>
      <c r="V45" s="22">
        <v>0</v>
      </c>
      <c r="W45" s="22">
        <v>0</v>
      </c>
      <c r="X45" s="22">
        <v>1</v>
      </c>
      <c r="Y45" s="22">
        <v>0</v>
      </c>
      <c r="Z45" s="22">
        <v>0</v>
      </c>
      <c r="AA45" s="22">
        <v>0</v>
      </c>
      <c r="AB45" s="22">
        <v>1</v>
      </c>
      <c r="AC45" s="22">
        <v>1.5</v>
      </c>
      <c r="AD45" s="22">
        <v>0</v>
      </c>
      <c r="AE45" s="22">
        <v>0</v>
      </c>
      <c r="AF45" s="22">
        <v>0</v>
      </c>
      <c r="AG45" s="22">
        <v>18.5</v>
      </c>
      <c r="AH45" s="22">
        <v>10</v>
      </c>
      <c r="AI45" s="22">
        <v>100</v>
      </c>
      <c r="AK45" s="14">
        <v>0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>
        <v>1.99</v>
      </c>
      <c r="AV45" s="14">
        <v>1</v>
      </c>
      <c r="AY45" s="43" t="e">
        <v>#VALUE!</v>
      </c>
      <c r="AZ45" s="43" t="e">
        <v>#VALUE!</v>
      </c>
      <c r="BA45" s="13"/>
      <c r="BB45" s="45">
        <v>1</v>
      </c>
      <c r="BC45" s="46" t="e">
        <f>BC44*$BB$41</f>
        <v>#VALUE!</v>
      </c>
      <c r="BZ45" s="12">
        <v>1</v>
      </c>
      <c r="CA45" s="12">
        <v>1</v>
      </c>
      <c r="CB45" s="12">
        <v>1</v>
      </c>
      <c r="CC45" s="12">
        <v>1</v>
      </c>
      <c r="CD45" s="12">
        <v>1</v>
      </c>
      <c r="CE45" s="12">
        <v>0</v>
      </c>
      <c r="CV45" s="12">
        <v>0</v>
      </c>
      <c r="CW45" s="12">
        <v>0</v>
      </c>
    </row>
    <row r="46" spans="1:101" x14ac:dyDescent="0.2">
      <c r="A46" s="3" t="s">
        <v>165</v>
      </c>
      <c r="B46" s="3" t="s">
        <v>168</v>
      </c>
      <c r="J46" s="12">
        <v>1</v>
      </c>
      <c r="K46" s="12">
        <v>0</v>
      </c>
      <c r="S46" s="22">
        <v>1.8</v>
      </c>
      <c r="T46" s="22">
        <v>12.5</v>
      </c>
      <c r="U46" s="22">
        <v>0</v>
      </c>
      <c r="V46" s="22">
        <v>0</v>
      </c>
      <c r="W46" s="22">
        <v>0</v>
      </c>
      <c r="X46" s="22">
        <v>2</v>
      </c>
      <c r="Y46" s="22">
        <v>0</v>
      </c>
      <c r="Z46" s="22">
        <v>0</v>
      </c>
      <c r="AA46" s="22">
        <v>0</v>
      </c>
      <c r="AB46" s="22">
        <v>2</v>
      </c>
      <c r="AC46" s="22">
        <v>3</v>
      </c>
      <c r="AD46" s="22">
        <v>3.5</v>
      </c>
      <c r="AE46" s="22">
        <v>0</v>
      </c>
      <c r="AF46" s="22">
        <v>0</v>
      </c>
      <c r="AG46" s="22">
        <v>9</v>
      </c>
      <c r="AH46" s="22">
        <v>60</v>
      </c>
      <c r="AI46" s="22">
        <v>0</v>
      </c>
      <c r="AK46" s="14">
        <v>0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Y46" s="43" t="e">
        <v>#VALUE!</v>
      </c>
      <c r="AZ46" s="43" t="e">
        <v>#VALUE!</v>
      </c>
      <c r="BA46" s="13"/>
      <c r="BB46" s="45">
        <v>1</v>
      </c>
      <c r="BC46" s="46" t="e">
        <f>BC45*$BB$41</f>
        <v>#VALUE!</v>
      </c>
      <c r="BZ46" s="12">
        <v>1</v>
      </c>
      <c r="CA46" s="12">
        <v>1</v>
      </c>
      <c r="CB46" s="12">
        <v>1</v>
      </c>
      <c r="CC46" s="12">
        <v>1</v>
      </c>
      <c r="CD46" s="12">
        <v>1</v>
      </c>
      <c r="CE46" s="12">
        <v>1</v>
      </c>
      <c r="CV46" s="12">
        <v>0</v>
      </c>
      <c r="CW46" s="12">
        <v>0</v>
      </c>
    </row>
    <row r="47" spans="1:101" x14ac:dyDescent="0.2">
      <c r="A47" s="3" t="s">
        <v>165</v>
      </c>
      <c r="B47" s="3" t="s">
        <v>169</v>
      </c>
      <c r="J47" s="12">
        <v>1</v>
      </c>
      <c r="K47" s="12">
        <v>0</v>
      </c>
      <c r="S47" s="22">
        <v>0</v>
      </c>
      <c r="T47" s="22">
        <v>12.8</v>
      </c>
      <c r="U47" s="22">
        <v>0</v>
      </c>
      <c r="V47" s="22">
        <v>0</v>
      </c>
      <c r="W47" s="22">
        <v>0</v>
      </c>
      <c r="X47" s="22">
        <v>2</v>
      </c>
      <c r="Y47" s="22">
        <v>0</v>
      </c>
      <c r="Z47" s="22">
        <v>0</v>
      </c>
      <c r="AA47" s="22">
        <v>0</v>
      </c>
      <c r="AB47" s="22">
        <v>2</v>
      </c>
      <c r="AC47" s="22">
        <v>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K47" s="14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1.99</v>
      </c>
      <c r="AV47" s="14">
        <v>1</v>
      </c>
      <c r="AY47" s="43" t="e">
        <v>#VALUE!</v>
      </c>
      <c r="AZ47" s="43" t="e">
        <v>#VALUE!</v>
      </c>
      <c r="BA47" s="13"/>
      <c r="BB47" s="45">
        <v>1</v>
      </c>
      <c r="BC47" s="46" t="e">
        <f>BC46*$BB$41</f>
        <v>#VALUE!</v>
      </c>
      <c r="BZ47" s="12">
        <v>1</v>
      </c>
      <c r="CV47" s="12">
        <v>0</v>
      </c>
      <c r="CW47" s="12">
        <v>0</v>
      </c>
    </row>
    <row r="48" spans="1:101" x14ac:dyDescent="0.2">
      <c r="A48" s="3" t="s">
        <v>165</v>
      </c>
      <c r="B48" s="3" t="s">
        <v>170</v>
      </c>
      <c r="J48" s="12">
        <v>1</v>
      </c>
      <c r="K48" s="12">
        <v>0</v>
      </c>
      <c r="S48" s="22">
        <v>0</v>
      </c>
      <c r="T48" s="22">
        <v>12.8</v>
      </c>
      <c r="U48" s="22">
        <v>0</v>
      </c>
      <c r="V48" s="22">
        <v>0</v>
      </c>
      <c r="W48" s="22">
        <v>0</v>
      </c>
      <c r="X48" s="22">
        <v>2</v>
      </c>
      <c r="Y48" s="22">
        <v>0</v>
      </c>
      <c r="Z48" s="22">
        <v>0</v>
      </c>
      <c r="AA48" s="22">
        <v>0</v>
      </c>
      <c r="AB48" s="22">
        <v>2</v>
      </c>
      <c r="AC48" s="22">
        <v>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K48" s="14">
        <v>1.14E-2</v>
      </c>
      <c r="AL48" s="14">
        <v>1</v>
      </c>
      <c r="AM48" s="14">
        <v>1</v>
      </c>
      <c r="AN48" s="14">
        <v>1</v>
      </c>
      <c r="AO48" s="14">
        <v>1</v>
      </c>
      <c r="AP48" s="14">
        <v>1</v>
      </c>
      <c r="AQ48" s="14">
        <v>1</v>
      </c>
      <c r="AR48" s="14">
        <v>1</v>
      </c>
      <c r="AS48" s="14">
        <v>1</v>
      </c>
      <c r="AT48" s="14">
        <v>1</v>
      </c>
      <c r="AU48" s="14">
        <v>1.99</v>
      </c>
      <c r="AV48" s="14">
        <v>1</v>
      </c>
      <c r="BZ48" s="12">
        <v>1</v>
      </c>
      <c r="CV48" s="12">
        <v>0</v>
      </c>
      <c r="CW48" s="12">
        <v>0</v>
      </c>
    </row>
    <row r="49" spans="1:101" x14ac:dyDescent="0.2">
      <c r="A49" s="3" t="s">
        <v>165</v>
      </c>
      <c r="B49" s="3" t="s">
        <v>171</v>
      </c>
      <c r="J49" s="12">
        <v>1</v>
      </c>
      <c r="K49" s="12">
        <v>0</v>
      </c>
      <c r="S49" s="22">
        <v>0</v>
      </c>
      <c r="T49" s="22">
        <v>12.8</v>
      </c>
      <c r="U49" s="22">
        <v>0</v>
      </c>
      <c r="V49" s="22">
        <v>0</v>
      </c>
      <c r="W49" s="22">
        <v>0</v>
      </c>
      <c r="X49" s="22">
        <v>2</v>
      </c>
      <c r="Y49" s="22">
        <v>0</v>
      </c>
      <c r="Z49" s="22">
        <v>0</v>
      </c>
      <c r="AA49" s="22">
        <v>0</v>
      </c>
      <c r="AB49" s="22">
        <v>2</v>
      </c>
      <c r="AC49" s="22">
        <v>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K49" s="14">
        <v>9.7000000000000003E-2</v>
      </c>
      <c r="AL49" s="14">
        <v>1</v>
      </c>
      <c r="AM49" s="14">
        <v>1</v>
      </c>
      <c r="AN49" s="14">
        <v>1</v>
      </c>
      <c r="AO49" s="14">
        <v>1</v>
      </c>
      <c r="AP49" s="14">
        <v>1</v>
      </c>
      <c r="AQ49" s="14">
        <v>1</v>
      </c>
      <c r="AR49" s="14">
        <v>0</v>
      </c>
      <c r="AS49" s="14">
        <v>1</v>
      </c>
      <c r="AT49" s="14">
        <v>1</v>
      </c>
      <c r="AU49" s="14">
        <v>1.99</v>
      </c>
      <c r="AV49" s="14">
        <v>1</v>
      </c>
      <c r="AY49" s="13"/>
      <c r="AZ49" s="23" t="s">
        <v>133</v>
      </c>
      <c r="BA49" s="13"/>
      <c r="BB49" s="49" t="s">
        <v>127</v>
      </c>
      <c r="BC49" s="49" t="s">
        <v>128</v>
      </c>
      <c r="BD49" s="49" t="s">
        <v>129</v>
      </c>
      <c r="BE49" s="13"/>
      <c r="BZ49" s="12">
        <v>1</v>
      </c>
      <c r="CV49" s="12">
        <v>0</v>
      </c>
      <c r="CW49" s="12">
        <v>0</v>
      </c>
    </row>
    <row r="50" spans="1:101" x14ac:dyDescent="0.2">
      <c r="A50" s="3" t="s">
        <v>165</v>
      </c>
      <c r="B50" s="3" t="s">
        <v>172</v>
      </c>
      <c r="J50" s="12">
        <v>1</v>
      </c>
      <c r="K50" s="12">
        <v>0</v>
      </c>
      <c r="S50" s="22">
        <v>0</v>
      </c>
      <c r="T50" s="22">
        <v>12.8</v>
      </c>
      <c r="U50" s="22">
        <v>0</v>
      </c>
      <c r="V50" s="22">
        <v>0</v>
      </c>
      <c r="W50" s="22">
        <v>0</v>
      </c>
      <c r="X50" s="22">
        <v>2</v>
      </c>
      <c r="Y50" s="22">
        <v>0</v>
      </c>
      <c r="Z50" s="22">
        <v>0</v>
      </c>
      <c r="AA50" s="22">
        <v>0</v>
      </c>
      <c r="AB50" s="22">
        <v>2</v>
      </c>
      <c r="AC50" s="22">
        <v>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K50" s="14">
        <v>0.17917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>
        <v>0</v>
      </c>
      <c r="AS50" s="14">
        <v>1</v>
      </c>
      <c r="AT50" s="14">
        <v>1</v>
      </c>
      <c r="AU50" s="14">
        <v>1.99</v>
      </c>
      <c r="AV50" s="14">
        <v>1</v>
      </c>
      <c r="AY50" s="13"/>
      <c r="AZ50" s="42" t="e" cm="1">
        <f t="array" ref="AZ50:AZ55">BD58:BD63-MMULT(BJ42:BO47,MMULT(U50:AK55,BN20:BN36))</f>
        <v>#VALUE!</v>
      </c>
      <c r="BA50" s="13"/>
      <c r="BB50" s="48">
        <v>0.05</v>
      </c>
      <c r="BC50" s="48">
        <v>0.99</v>
      </c>
      <c r="BD50" s="48">
        <v>0.5</v>
      </c>
      <c r="BE50" s="13"/>
      <c r="BZ50" s="12">
        <v>1</v>
      </c>
      <c r="CV50" s="12">
        <v>0</v>
      </c>
      <c r="CW50" s="12">
        <v>0</v>
      </c>
    </row>
    <row r="51" spans="1:101" x14ac:dyDescent="0.2">
      <c r="A51" s="3" t="s">
        <v>165</v>
      </c>
      <c r="B51" s="3" t="s">
        <v>173</v>
      </c>
      <c r="J51" s="12">
        <v>1</v>
      </c>
      <c r="K51" s="12">
        <v>0</v>
      </c>
      <c r="S51" s="22">
        <v>0</v>
      </c>
      <c r="T51" s="22">
        <v>12.8</v>
      </c>
      <c r="U51" s="22">
        <v>0</v>
      </c>
      <c r="V51" s="22">
        <v>0</v>
      </c>
      <c r="W51" s="22">
        <v>0</v>
      </c>
      <c r="X51" s="22">
        <v>2</v>
      </c>
      <c r="Y51" s="22">
        <v>0</v>
      </c>
      <c r="Z51" s="22">
        <v>0</v>
      </c>
      <c r="AA51" s="22">
        <v>0</v>
      </c>
      <c r="AB51" s="22">
        <v>2</v>
      </c>
      <c r="AC51" s="22">
        <v>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K51" s="14">
        <v>0.18336000000000002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>
        <v>0</v>
      </c>
      <c r="AS51" s="14">
        <v>1</v>
      </c>
      <c r="AT51" s="14">
        <v>1</v>
      </c>
      <c r="AU51" s="14">
        <v>1.99</v>
      </c>
      <c r="AV51" s="14">
        <v>1</v>
      </c>
      <c r="AY51" s="13"/>
      <c r="AZ51" s="43" t="e">
        <v>#VALUE!</v>
      </c>
      <c r="BA51" s="13"/>
      <c r="BB51" s="48">
        <v>0.05</v>
      </c>
      <c r="BC51" s="48">
        <v>0.99</v>
      </c>
      <c r="BD51" s="48">
        <v>0.5</v>
      </c>
      <c r="BE51" s="13"/>
      <c r="BZ51" s="12">
        <v>1</v>
      </c>
      <c r="CV51" s="12">
        <v>0</v>
      </c>
      <c r="CW51" s="12">
        <v>0</v>
      </c>
    </row>
    <row r="52" spans="1:101" x14ac:dyDescent="0.2">
      <c r="A52" s="3" t="s">
        <v>165</v>
      </c>
      <c r="B52" s="3" t="s">
        <v>174</v>
      </c>
      <c r="J52" s="12">
        <v>1</v>
      </c>
      <c r="K52" s="12">
        <v>0</v>
      </c>
      <c r="S52" s="22">
        <v>0</v>
      </c>
      <c r="T52" s="22">
        <v>12.8</v>
      </c>
      <c r="U52" s="22">
        <v>0</v>
      </c>
      <c r="V52" s="22">
        <v>0</v>
      </c>
      <c r="W52" s="22">
        <v>0</v>
      </c>
      <c r="X52" s="22">
        <v>2</v>
      </c>
      <c r="Y52" s="22">
        <v>0</v>
      </c>
      <c r="Z52" s="22">
        <v>0</v>
      </c>
      <c r="AA52" s="22">
        <v>0</v>
      </c>
      <c r="AB52" s="22">
        <v>2</v>
      </c>
      <c r="AC52" s="22">
        <v>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K52" s="14">
        <v>0.26874999999999999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>
        <v>0</v>
      </c>
      <c r="AS52" s="14">
        <v>1</v>
      </c>
      <c r="AT52" s="14">
        <v>1</v>
      </c>
      <c r="AU52" s="14">
        <v>1.99</v>
      </c>
      <c r="AV52" s="14">
        <v>1</v>
      </c>
      <c r="AY52" s="13"/>
      <c r="AZ52" s="43" t="e">
        <v>#VALUE!</v>
      </c>
      <c r="BA52" s="13"/>
      <c r="BB52" s="48">
        <v>0.05</v>
      </c>
      <c r="BC52" s="48">
        <v>0.99</v>
      </c>
      <c r="BD52" s="48">
        <v>0.5</v>
      </c>
      <c r="BE52" s="13"/>
      <c r="BZ52" s="12">
        <v>1</v>
      </c>
      <c r="CV52" s="12">
        <v>0</v>
      </c>
      <c r="CW52" s="12">
        <v>0</v>
      </c>
    </row>
    <row r="53" spans="1:101" x14ac:dyDescent="0.2">
      <c r="A53" s="3" t="s">
        <v>165</v>
      </c>
      <c r="B53" s="3" t="s">
        <v>175</v>
      </c>
      <c r="J53" s="12">
        <v>1</v>
      </c>
      <c r="K53" s="12">
        <v>0</v>
      </c>
      <c r="S53" s="22">
        <v>0</v>
      </c>
      <c r="T53" s="22">
        <v>12.8</v>
      </c>
      <c r="U53" s="22">
        <v>0</v>
      </c>
      <c r="V53" s="22">
        <v>0</v>
      </c>
      <c r="W53" s="22">
        <v>0</v>
      </c>
      <c r="X53" s="22">
        <v>2</v>
      </c>
      <c r="Y53" s="22">
        <v>0</v>
      </c>
      <c r="Z53" s="22">
        <v>0</v>
      </c>
      <c r="AA53" s="22">
        <v>0</v>
      </c>
      <c r="AB53" s="22">
        <v>2</v>
      </c>
      <c r="AC53" s="22">
        <v>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K53" s="14">
        <v>0.28081</v>
      </c>
      <c r="AL53" s="14">
        <v>1</v>
      </c>
      <c r="AM53" s="14">
        <v>1</v>
      </c>
      <c r="AN53" s="14">
        <v>1</v>
      </c>
      <c r="AO53" s="14">
        <v>1</v>
      </c>
      <c r="AP53" s="14">
        <v>1</v>
      </c>
      <c r="AQ53" s="14">
        <v>1</v>
      </c>
      <c r="AR53" s="14">
        <v>0</v>
      </c>
      <c r="AS53" s="14">
        <v>1</v>
      </c>
      <c r="AT53" s="14">
        <v>1</v>
      </c>
      <c r="AU53" s="14">
        <v>1.99</v>
      </c>
      <c r="AV53" s="14">
        <v>1</v>
      </c>
      <c r="AY53" s="13"/>
      <c r="AZ53" s="43" t="e">
        <v>#VALUE!</v>
      </c>
      <c r="BA53" s="13"/>
      <c r="BB53" s="48">
        <v>0.05</v>
      </c>
      <c r="BC53" s="48">
        <v>0.99</v>
      </c>
      <c r="BD53" s="48">
        <v>0.5</v>
      </c>
      <c r="BE53" s="13"/>
      <c r="BZ53" s="12">
        <v>1</v>
      </c>
      <c r="CV53" s="12">
        <v>0</v>
      </c>
      <c r="CW53" s="12">
        <v>0</v>
      </c>
    </row>
    <row r="54" spans="1:101" x14ac:dyDescent="0.2">
      <c r="A54" s="3" t="s">
        <v>165</v>
      </c>
      <c r="B54" s="3" t="s">
        <v>176</v>
      </c>
      <c r="J54" s="12">
        <v>1</v>
      </c>
      <c r="K54" s="12">
        <v>0</v>
      </c>
      <c r="S54" s="22">
        <v>0</v>
      </c>
      <c r="T54" s="22">
        <v>12.8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K54" s="14">
        <v>0.50251999999999997</v>
      </c>
      <c r="AL54" s="14">
        <v>1</v>
      </c>
      <c r="AM54" s="14">
        <v>1</v>
      </c>
      <c r="AN54" s="14">
        <v>1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1</v>
      </c>
      <c r="AU54" s="14">
        <v>1.99</v>
      </c>
      <c r="AV54" s="14">
        <v>1</v>
      </c>
      <c r="AY54" s="13"/>
      <c r="AZ54" s="43" t="e">
        <v>#VALUE!</v>
      </c>
      <c r="BA54" s="13"/>
      <c r="BB54" s="48">
        <v>0.05</v>
      </c>
      <c r="BC54" s="48">
        <v>0.99</v>
      </c>
      <c r="BD54" s="48">
        <v>0.5</v>
      </c>
      <c r="BE54" s="13"/>
      <c r="BZ54" s="12">
        <v>1</v>
      </c>
      <c r="CV54" s="12">
        <v>0</v>
      </c>
      <c r="CW54" s="12">
        <v>0</v>
      </c>
    </row>
    <row r="55" spans="1:101" x14ac:dyDescent="0.2">
      <c r="A55" s="3" t="s">
        <v>165</v>
      </c>
      <c r="B55" s="3" t="s">
        <v>177</v>
      </c>
      <c r="J55" s="12">
        <v>1</v>
      </c>
      <c r="K55" s="12">
        <v>0</v>
      </c>
      <c r="S55" s="22">
        <v>0</v>
      </c>
      <c r="T55" s="22">
        <v>12.8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3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K55" s="14">
        <v>0.40387000000000001</v>
      </c>
      <c r="AL55" s="14">
        <v>1</v>
      </c>
      <c r="AM55" s="14">
        <v>1</v>
      </c>
      <c r="AN55" s="14">
        <v>1</v>
      </c>
      <c r="AO55" s="14">
        <v>1</v>
      </c>
      <c r="AP55" s="14">
        <v>1</v>
      </c>
      <c r="AQ55" s="14">
        <v>1</v>
      </c>
      <c r="AR55" s="14">
        <v>0</v>
      </c>
      <c r="AS55" s="14">
        <v>1</v>
      </c>
      <c r="AT55" s="14">
        <v>1</v>
      </c>
      <c r="AU55" s="14">
        <v>1.99</v>
      </c>
      <c r="AV55" s="14">
        <v>1</v>
      </c>
      <c r="AY55" s="13"/>
      <c r="AZ55" s="43" t="e">
        <v>#VALUE!</v>
      </c>
      <c r="BA55" s="13"/>
      <c r="BB55" s="48">
        <v>0.05</v>
      </c>
      <c r="BC55" s="48">
        <v>0.99</v>
      </c>
      <c r="BD55" s="48">
        <v>0.5</v>
      </c>
      <c r="BE55" s="13"/>
      <c r="BZ55" s="12">
        <v>1</v>
      </c>
      <c r="CV55" s="12">
        <v>0</v>
      </c>
      <c r="CW55" s="12">
        <v>0</v>
      </c>
    </row>
    <row r="56" spans="1:101" x14ac:dyDescent="0.2">
      <c r="A56" s="3" t="s">
        <v>165</v>
      </c>
      <c r="B56" s="3" t="s">
        <v>178</v>
      </c>
      <c r="J56" s="12">
        <v>1</v>
      </c>
      <c r="K56" s="12">
        <v>0</v>
      </c>
      <c r="S56" s="22">
        <v>0</v>
      </c>
      <c r="T56" s="22">
        <v>12.8</v>
      </c>
      <c r="U56" s="22">
        <v>0</v>
      </c>
      <c r="V56" s="22">
        <v>0</v>
      </c>
      <c r="W56" s="22">
        <v>0</v>
      </c>
      <c r="X56" s="22">
        <v>2</v>
      </c>
      <c r="Y56" s="22">
        <v>0</v>
      </c>
      <c r="Z56" s="22">
        <v>0</v>
      </c>
      <c r="AA56" s="22">
        <v>0</v>
      </c>
      <c r="AB56" s="22">
        <v>2</v>
      </c>
      <c r="AC56" s="22">
        <v>3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K56" s="14">
        <v>0.18853</v>
      </c>
      <c r="AL56" s="14">
        <v>1</v>
      </c>
      <c r="AM56" s="14">
        <v>1</v>
      </c>
      <c r="AN56" s="14">
        <v>1</v>
      </c>
      <c r="AO56" s="14">
        <v>1</v>
      </c>
      <c r="AP56" s="14">
        <v>1</v>
      </c>
      <c r="AQ56" s="14">
        <v>1</v>
      </c>
      <c r="AR56" s="14">
        <v>0</v>
      </c>
      <c r="AS56" s="14">
        <v>1</v>
      </c>
      <c r="AT56" s="14">
        <v>1</v>
      </c>
      <c r="AU56" s="14">
        <v>1.99</v>
      </c>
      <c r="AV56" s="14">
        <v>1</v>
      </c>
      <c r="BZ56" s="12">
        <v>1</v>
      </c>
      <c r="CV56" s="12">
        <v>0</v>
      </c>
      <c r="CW56" s="12">
        <v>0</v>
      </c>
    </row>
    <row r="57" spans="1:101" x14ac:dyDescent="0.2">
      <c r="A57" s="3" t="s">
        <v>165</v>
      </c>
      <c r="B57" s="3" t="s">
        <v>179</v>
      </c>
      <c r="J57" s="12">
        <v>1</v>
      </c>
      <c r="K57" s="12">
        <v>0</v>
      </c>
      <c r="S57" s="22">
        <v>0</v>
      </c>
      <c r="T57" s="22">
        <v>12.8</v>
      </c>
      <c r="U57" s="22">
        <v>0</v>
      </c>
      <c r="V57" s="22">
        <v>0</v>
      </c>
      <c r="W57" s="22">
        <v>0</v>
      </c>
      <c r="X57" s="22">
        <v>2</v>
      </c>
      <c r="Y57" s="22">
        <v>0</v>
      </c>
      <c r="Z57" s="22">
        <v>0</v>
      </c>
      <c r="AA57" s="22">
        <v>0</v>
      </c>
      <c r="AB57" s="22">
        <v>2</v>
      </c>
      <c r="AC57" s="22">
        <v>3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K57" s="14">
        <v>6.7599999999999993E-2</v>
      </c>
      <c r="AL57" s="14">
        <v>1</v>
      </c>
      <c r="AM57" s="14">
        <v>1</v>
      </c>
      <c r="AN57" s="14">
        <v>1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1</v>
      </c>
      <c r="AU57" s="14">
        <v>1.99</v>
      </c>
      <c r="AV57" s="14">
        <v>1</v>
      </c>
      <c r="BB57" s="23" t="s">
        <v>161</v>
      </c>
      <c r="BC57" s="23" t="s">
        <v>162</v>
      </c>
      <c r="BD57" s="23" t="s">
        <v>163</v>
      </c>
      <c r="BZ57" s="12">
        <v>1</v>
      </c>
      <c r="CV57" s="12">
        <v>0</v>
      </c>
      <c r="CW57" s="12">
        <v>0</v>
      </c>
    </row>
    <row r="58" spans="1:101" x14ac:dyDescent="0.2">
      <c r="A58" s="3" t="s">
        <v>165</v>
      </c>
      <c r="B58" s="3" t="s">
        <v>180</v>
      </c>
      <c r="J58" s="12">
        <v>1</v>
      </c>
      <c r="K58" s="12">
        <v>0</v>
      </c>
      <c r="S58" s="22">
        <v>0</v>
      </c>
      <c r="T58" s="22">
        <v>12.8</v>
      </c>
      <c r="U58" s="22">
        <v>0</v>
      </c>
      <c r="V58" s="22">
        <v>0</v>
      </c>
      <c r="W58" s="22">
        <v>0</v>
      </c>
      <c r="X58" s="22">
        <v>2</v>
      </c>
      <c r="Y58" s="22">
        <v>0</v>
      </c>
      <c r="Z58" s="22">
        <v>0</v>
      </c>
      <c r="AA58" s="22">
        <v>0</v>
      </c>
      <c r="AB58" s="22">
        <v>2</v>
      </c>
      <c r="AC58" s="22">
        <v>3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K58" s="14">
        <v>0</v>
      </c>
      <c r="AL58" s="14">
        <v>1</v>
      </c>
      <c r="AM58" s="14">
        <v>1</v>
      </c>
      <c r="AN58" s="14">
        <v>1</v>
      </c>
      <c r="AO58" s="14">
        <v>1</v>
      </c>
      <c r="AP58" s="14">
        <v>1</v>
      </c>
      <c r="AQ58" s="14">
        <v>1</v>
      </c>
      <c r="AR58" s="14">
        <v>1</v>
      </c>
      <c r="AS58" s="14">
        <v>1</v>
      </c>
      <c r="AT58" s="14">
        <v>1</v>
      </c>
      <c r="AU58" s="14">
        <v>1.99</v>
      </c>
      <c r="AV58" s="14">
        <v>1</v>
      </c>
      <c r="BB58" s="33" cm="1">
        <f t="array" ref="BB58:BD63">BB50:BD55*AW84</f>
        <v>0</v>
      </c>
      <c r="BC58" s="33">
        <v>0</v>
      </c>
      <c r="BD58" s="33">
        <v>0</v>
      </c>
      <c r="BZ58" s="12">
        <v>1</v>
      </c>
      <c r="CV58" s="12">
        <v>0</v>
      </c>
      <c r="CW58" s="12">
        <v>0</v>
      </c>
    </row>
    <row r="59" spans="1:101" x14ac:dyDescent="0.2">
      <c r="A59" s="3" t="s">
        <v>165</v>
      </c>
      <c r="B59" s="3" t="s">
        <v>181</v>
      </c>
      <c r="J59" s="12">
        <v>1</v>
      </c>
      <c r="K59" s="12">
        <v>0</v>
      </c>
      <c r="S59" s="22">
        <v>0</v>
      </c>
      <c r="T59" s="22">
        <v>12.8</v>
      </c>
      <c r="U59" s="22">
        <v>0</v>
      </c>
      <c r="V59" s="22">
        <v>0</v>
      </c>
      <c r="W59" s="22">
        <v>0</v>
      </c>
      <c r="X59" s="22">
        <v>2</v>
      </c>
      <c r="Y59" s="22">
        <v>0</v>
      </c>
      <c r="Z59" s="22">
        <v>0</v>
      </c>
      <c r="AA59" s="22">
        <v>0</v>
      </c>
      <c r="AB59" s="22">
        <v>2</v>
      </c>
      <c r="AC59" s="22">
        <v>3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K59" s="14">
        <v>0</v>
      </c>
      <c r="AL59" s="14">
        <v>1</v>
      </c>
      <c r="AM59" s="14">
        <v>1</v>
      </c>
      <c r="AN59" s="14">
        <v>1</v>
      </c>
      <c r="AO59" s="14">
        <v>1</v>
      </c>
      <c r="AP59" s="14">
        <v>1</v>
      </c>
      <c r="AQ59" s="14">
        <v>1</v>
      </c>
      <c r="AR59" s="14">
        <v>1</v>
      </c>
      <c r="AS59" s="14">
        <v>1</v>
      </c>
      <c r="AT59" s="14">
        <v>1</v>
      </c>
      <c r="AU59" s="14">
        <v>1.99</v>
      </c>
      <c r="AV59" s="14">
        <v>1</v>
      </c>
      <c r="BB59" s="33">
        <v>0</v>
      </c>
      <c r="BC59" s="33">
        <v>0</v>
      </c>
      <c r="BD59" s="33">
        <v>0</v>
      </c>
      <c r="BZ59" s="12">
        <v>1</v>
      </c>
      <c r="CV59" s="12">
        <v>0</v>
      </c>
      <c r="CW59" s="12">
        <v>0</v>
      </c>
    </row>
    <row r="60" spans="1:101" x14ac:dyDescent="0.2">
      <c r="A60" s="3" t="s">
        <v>165</v>
      </c>
      <c r="B60" s="3" t="s">
        <v>182</v>
      </c>
      <c r="J60" s="12">
        <v>1</v>
      </c>
      <c r="K60" s="12">
        <v>0</v>
      </c>
      <c r="S60" s="22">
        <v>0</v>
      </c>
      <c r="T60" s="22">
        <v>12.8</v>
      </c>
      <c r="U60" s="22">
        <v>0</v>
      </c>
      <c r="V60" s="22">
        <v>0</v>
      </c>
      <c r="W60" s="22">
        <v>0</v>
      </c>
      <c r="X60" s="22">
        <v>2</v>
      </c>
      <c r="Y60" s="22">
        <v>0</v>
      </c>
      <c r="Z60" s="22">
        <v>0</v>
      </c>
      <c r="AA60" s="22">
        <v>0</v>
      </c>
      <c r="AB60" s="22">
        <v>2</v>
      </c>
      <c r="AC60" s="22">
        <v>3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K60" s="14">
        <v>0</v>
      </c>
      <c r="AL60" s="14">
        <v>1</v>
      </c>
      <c r="AM60" s="14">
        <v>1</v>
      </c>
      <c r="AN60" s="14">
        <v>1</v>
      </c>
      <c r="AO60" s="14">
        <v>1</v>
      </c>
      <c r="AP60" s="14">
        <v>1</v>
      </c>
      <c r="AQ60" s="14">
        <v>1</v>
      </c>
      <c r="AR60" s="14">
        <v>1</v>
      </c>
      <c r="AS60" s="14">
        <v>1</v>
      </c>
      <c r="AT60" s="14">
        <v>1</v>
      </c>
      <c r="AU60" s="14">
        <v>1.99</v>
      </c>
      <c r="AV60" s="14">
        <v>1</v>
      </c>
      <c r="BB60" s="33">
        <v>0</v>
      </c>
      <c r="BC60" s="33">
        <v>0</v>
      </c>
      <c r="BD60" s="33">
        <v>0</v>
      </c>
      <c r="BZ60" s="12">
        <v>1</v>
      </c>
      <c r="CV60" s="12">
        <v>0</v>
      </c>
      <c r="CW60" s="12">
        <v>0</v>
      </c>
    </row>
    <row r="61" spans="1:101" x14ac:dyDescent="0.2">
      <c r="A61" s="3" t="s">
        <v>165</v>
      </c>
      <c r="B61" s="3" t="s">
        <v>183</v>
      </c>
      <c r="J61" s="12">
        <v>1</v>
      </c>
      <c r="K61" s="12">
        <v>0</v>
      </c>
      <c r="S61" s="22">
        <v>0</v>
      </c>
      <c r="T61" s="22">
        <v>12.8</v>
      </c>
      <c r="U61" s="22">
        <v>0</v>
      </c>
      <c r="V61" s="22">
        <v>0</v>
      </c>
      <c r="W61" s="22">
        <v>0</v>
      </c>
      <c r="X61" s="22">
        <v>2</v>
      </c>
      <c r="Y61" s="22">
        <v>0</v>
      </c>
      <c r="Z61" s="22">
        <v>0</v>
      </c>
      <c r="AA61" s="22">
        <v>0</v>
      </c>
      <c r="AB61" s="22">
        <v>2</v>
      </c>
      <c r="AC61" s="22">
        <v>3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K61" s="14">
        <v>0</v>
      </c>
      <c r="AL61" s="14">
        <v>1</v>
      </c>
      <c r="AM61" s="14">
        <v>1</v>
      </c>
      <c r="AN61" s="14">
        <v>1</v>
      </c>
      <c r="AO61" s="14">
        <v>1</v>
      </c>
      <c r="AP61" s="14">
        <v>1</v>
      </c>
      <c r="AQ61" s="14">
        <v>1</v>
      </c>
      <c r="AR61" s="14">
        <v>1</v>
      </c>
      <c r="AS61" s="14">
        <v>1</v>
      </c>
      <c r="AT61" s="14">
        <v>1</v>
      </c>
      <c r="AU61" s="14">
        <v>1.99</v>
      </c>
      <c r="AV61" s="14">
        <v>1</v>
      </c>
      <c r="BB61" s="33">
        <v>0</v>
      </c>
      <c r="BC61" s="33">
        <v>0</v>
      </c>
      <c r="BD61" s="33">
        <v>0</v>
      </c>
      <c r="BZ61" s="12">
        <v>1</v>
      </c>
      <c r="CV61" s="12">
        <v>0</v>
      </c>
      <c r="CW61" s="12">
        <v>0</v>
      </c>
    </row>
    <row r="62" spans="1:101" x14ac:dyDescent="0.2">
      <c r="A62" s="3" t="s">
        <v>165</v>
      </c>
      <c r="B62" s="3" t="s">
        <v>184</v>
      </c>
      <c r="J62" s="12">
        <v>1</v>
      </c>
      <c r="K62" s="12">
        <v>0</v>
      </c>
      <c r="S62" s="22">
        <v>0</v>
      </c>
      <c r="T62" s="22">
        <v>12.8</v>
      </c>
      <c r="U62" s="22">
        <v>0</v>
      </c>
      <c r="V62" s="22">
        <v>0</v>
      </c>
      <c r="W62" s="22">
        <v>0</v>
      </c>
      <c r="X62" s="22">
        <v>2</v>
      </c>
      <c r="Y62" s="22">
        <v>0</v>
      </c>
      <c r="Z62" s="22">
        <v>0</v>
      </c>
      <c r="AA62" s="22">
        <v>0</v>
      </c>
      <c r="AB62" s="22">
        <v>2</v>
      </c>
      <c r="AC62" s="22">
        <v>3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K62" s="14">
        <v>0</v>
      </c>
      <c r="AL62" s="14">
        <v>1</v>
      </c>
      <c r="AM62" s="14">
        <v>1</v>
      </c>
      <c r="AN62" s="14">
        <v>1</v>
      </c>
      <c r="AO62" s="14">
        <v>1</v>
      </c>
      <c r="AP62" s="14">
        <v>1</v>
      </c>
      <c r="AQ62" s="14">
        <v>1</v>
      </c>
      <c r="AR62" s="14">
        <v>1</v>
      </c>
      <c r="AS62" s="14">
        <v>1</v>
      </c>
      <c r="AT62" s="14">
        <v>1</v>
      </c>
      <c r="AU62" s="14">
        <v>1.99</v>
      </c>
      <c r="AV62" s="14">
        <v>1</v>
      </c>
      <c r="BB62" s="33">
        <v>0</v>
      </c>
      <c r="BC62" s="33">
        <v>0</v>
      </c>
      <c r="BD62" s="33">
        <v>0</v>
      </c>
      <c r="BZ62" s="12">
        <v>1</v>
      </c>
      <c r="CA62" s="12">
        <v>1</v>
      </c>
      <c r="CB62" s="12">
        <v>1</v>
      </c>
      <c r="CC62" s="12">
        <v>1</v>
      </c>
      <c r="CD62" s="12">
        <v>1</v>
      </c>
      <c r="CE62" s="12">
        <v>1</v>
      </c>
      <c r="CF62" s="12">
        <v>1</v>
      </c>
      <c r="CG62" s="12">
        <v>1</v>
      </c>
      <c r="CH62" s="12">
        <v>1</v>
      </c>
      <c r="CI62" s="12">
        <v>1</v>
      </c>
      <c r="CJ62" s="12">
        <v>1</v>
      </c>
      <c r="CK62" s="12">
        <v>1</v>
      </c>
      <c r="CL62" s="12">
        <v>1</v>
      </c>
      <c r="CM62" s="12">
        <v>1</v>
      </c>
      <c r="CN62" s="12">
        <v>1</v>
      </c>
      <c r="CO62" s="12">
        <v>1</v>
      </c>
      <c r="CP62" s="12">
        <v>1</v>
      </c>
      <c r="CQ62" s="12">
        <v>1</v>
      </c>
      <c r="CR62" s="12">
        <v>1</v>
      </c>
      <c r="CS62" s="12">
        <v>1</v>
      </c>
      <c r="CT62" s="12">
        <v>1</v>
      </c>
      <c r="CU62" s="12">
        <v>1</v>
      </c>
      <c r="CV62" s="12">
        <v>0</v>
      </c>
      <c r="CW62" s="12">
        <v>0</v>
      </c>
    </row>
    <row r="63" spans="1:101" x14ac:dyDescent="0.2">
      <c r="A63" s="3" t="s">
        <v>165</v>
      </c>
      <c r="B63" s="3" t="s">
        <v>185</v>
      </c>
      <c r="J63" s="12">
        <v>1</v>
      </c>
      <c r="K63" s="12">
        <v>0</v>
      </c>
      <c r="S63" s="22">
        <v>0</v>
      </c>
      <c r="T63" s="22">
        <v>12.8</v>
      </c>
      <c r="U63" s="22">
        <v>0</v>
      </c>
      <c r="V63" s="22">
        <v>0</v>
      </c>
      <c r="W63" s="22">
        <v>0</v>
      </c>
      <c r="X63" s="22">
        <v>2</v>
      </c>
      <c r="Y63" s="22">
        <v>0</v>
      </c>
      <c r="Z63" s="22">
        <v>0</v>
      </c>
      <c r="AA63" s="22">
        <v>0</v>
      </c>
      <c r="AB63" s="22">
        <v>2</v>
      </c>
      <c r="AC63" s="22">
        <v>3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K63" s="14">
        <v>0</v>
      </c>
      <c r="AL63" s="14">
        <v>1</v>
      </c>
      <c r="AM63" s="14">
        <v>1</v>
      </c>
      <c r="AN63" s="14">
        <v>1</v>
      </c>
      <c r="AO63" s="14">
        <v>1</v>
      </c>
      <c r="AP63" s="14">
        <v>1</v>
      </c>
      <c r="AQ63" s="14">
        <v>1</v>
      </c>
      <c r="AR63" s="14">
        <v>1</v>
      </c>
      <c r="AS63" s="14">
        <v>1</v>
      </c>
      <c r="AT63" s="14">
        <v>1</v>
      </c>
      <c r="AU63" s="14">
        <v>1.99</v>
      </c>
      <c r="AV63" s="14">
        <v>1</v>
      </c>
      <c r="AY63" s="13"/>
      <c r="AZ63" s="13"/>
      <c r="BB63" s="33">
        <v>0</v>
      </c>
      <c r="BC63" s="33">
        <v>0</v>
      </c>
      <c r="BD63" s="33">
        <v>0</v>
      </c>
      <c r="BZ63" s="12">
        <v>1</v>
      </c>
      <c r="CA63" s="12">
        <v>1</v>
      </c>
      <c r="CB63" s="12">
        <v>1</v>
      </c>
      <c r="CC63" s="12">
        <v>1</v>
      </c>
      <c r="CD63" s="12">
        <v>1</v>
      </c>
      <c r="CE63" s="12">
        <v>1</v>
      </c>
      <c r="CF63" s="12">
        <v>1</v>
      </c>
      <c r="CG63" s="12">
        <v>1</v>
      </c>
      <c r="CH63" s="12">
        <v>1</v>
      </c>
      <c r="CI63" s="12">
        <v>1</v>
      </c>
      <c r="CJ63" s="12">
        <v>1</v>
      </c>
      <c r="CK63" s="12">
        <v>1</v>
      </c>
      <c r="CL63" s="12">
        <v>1</v>
      </c>
      <c r="CM63" s="12">
        <v>1</v>
      </c>
      <c r="CN63" s="12">
        <v>1</v>
      </c>
      <c r="CO63" s="12">
        <v>1</v>
      </c>
      <c r="CP63" s="12">
        <v>1</v>
      </c>
      <c r="CQ63" s="12">
        <v>1</v>
      </c>
      <c r="CR63" s="12">
        <v>1</v>
      </c>
      <c r="CS63" s="12">
        <v>1</v>
      </c>
      <c r="CT63" s="12">
        <v>1</v>
      </c>
      <c r="CU63" s="12">
        <v>1</v>
      </c>
      <c r="CV63" s="12">
        <v>1</v>
      </c>
      <c r="CW63" s="12">
        <v>0</v>
      </c>
    </row>
    <row r="64" spans="1:101" x14ac:dyDescent="0.2">
      <c r="A64" s="3" t="s">
        <v>165</v>
      </c>
      <c r="B64" s="3" t="s">
        <v>186</v>
      </c>
      <c r="J64" s="12">
        <v>1</v>
      </c>
      <c r="K64" s="12">
        <v>0</v>
      </c>
      <c r="S64" s="22">
        <v>0</v>
      </c>
      <c r="T64" s="22">
        <v>12.8</v>
      </c>
      <c r="U64" s="22">
        <v>0</v>
      </c>
      <c r="V64" s="22">
        <v>0</v>
      </c>
      <c r="W64" s="22">
        <v>0</v>
      </c>
      <c r="X64" s="22">
        <v>2</v>
      </c>
      <c r="Y64" s="22">
        <v>0</v>
      </c>
      <c r="Z64" s="22">
        <v>0</v>
      </c>
      <c r="AA64" s="22">
        <v>0</v>
      </c>
      <c r="AB64" s="22">
        <v>2</v>
      </c>
      <c r="AC64" s="22">
        <v>3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K64" s="14">
        <v>0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1.99</v>
      </c>
      <c r="AV64" s="14">
        <v>1</v>
      </c>
      <c r="BZ64" s="12">
        <v>1</v>
      </c>
      <c r="CA64" s="12">
        <v>1</v>
      </c>
      <c r="CB64" s="12">
        <v>1</v>
      </c>
      <c r="CC64" s="12">
        <v>1</v>
      </c>
      <c r="CD64" s="12">
        <v>1</v>
      </c>
      <c r="CE64" s="12">
        <v>1</v>
      </c>
      <c r="CF64" s="12">
        <v>1</v>
      </c>
      <c r="CG64" s="12">
        <v>1</v>
      </c>
      <c r="CH64" s="12">
        <v>1</v>
      </c>
      <c r="CI64" s="12">
        <v>1</v>
      </c>
      <c r="CJ64" s="12">
        <v>1</v>
      </c>
      <c r="CK64" s="12">
        <v>1</v>
      </c>
      <c r="CL64" s="12">
        <v>1</v>
      </c>
      <c r="CM64" s="12">
        <v>1</v>
      </c>
      <c r="CN64" s="12">
        <v>1</v>
      </c>
      <c r="CO64" s="12">
        <v>1</v>
      </c>
      <c r="CP64" s="12">
        <v>1</v>
      </c>
      <c r="CQ64" s="12">
        <v>1</v>
      </c>
      <c r="CR64" s="12">
        <v>1</v>
      </c>
      <c r="CS64" s="12">
        <v>1</v>
      </c>
      <c r="CT64" s="12">
        <v>1</v>
      </c>
      <c r="CU64" s="12">
        <v>1</v>
      </c>
      <c r="CV64" s="12">
        <v>1</v>
      </c>
      <c r="CW64" s="12">
        <v>1</v>
      </c>
    </row>
    <row r="65" spans="1:101" x14ac:dyDescent="0.2">
      <c r="A65" s="3" t="s">
        <v>140</v>
      </c>
      <c r="B65" s="3" t="s">
        <v>141</v>
      </c>
      <c r="J65" s="12">
        <v>0</v>
      </c>
      <c r="K65" s="12">
        <v>1</v>
      </c>
      <c r="S65" s="22">
        <v>0</v>
      </c>
      <c r="T65" s="22">
        <v>12.8</v>
      </c>
      <c r="U65" s="22">
        <v>0</v>
      </c>
      <c r="V65" s="22">
        <v>0</v>
      </c>
      <c r="W65" s="22">
        <v>0</v>
      </c>
      <c r="X65" s="22">
        <v>2</v>
      </c>
      <c r="Y65" s="22">
        <v>0</v>
      </c>
      <c r="Z65" s="22">
        <v>0</v>
      </c>
      <c r="AA65" s="22">
        <v>0</v>
      </c>
      <c r="AB65" s="22">
        <v>2</v>
      </c>
      <c r="AC65" s="22">
        <v>3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K65" s="14">
        <v>0</v>
      </c>
      <c r="AL65" s="14">
        <v>1</v>
      </c>
      <c r="AM65" s="14">
        <v>1</v>
      </c>
      <c r="AN65" s="14">
        <v>1</v>
      </c>
      <c r="AO65" s="14">
        <v>1</v>
      </c>
      <c r="AP65" s="14">
        <v>1</v>
      </c>
      <c r="AQ65" s="14">
        <v>1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</row>
    <row r="66" spans="1:101" x14ac:dyDescent="0.2">
      <c r="S66" s="23" t="s">
        <v>69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K66" s="11" t="s">
        <v>97</v>
      </c>
      <c r="BZ66" t="s">
        <v>192</v>
      </c>
    </row>
    <row r="67" spans="1:101" x14ac:dyDescent="0.2">
      <c r="A67" s="3" t="s">
        <v>165</v>
      </c>
      <c r="B67" s="3" t="s">
        <v>4</v>
      </c>
      <c r="S67" s="33" cm="1">
        <f t="array" ref="S67:AI90">MMULT(S41:AI64,_xlfn.MUNIT(17)*S37:AI37)</f>
        <v>0</v>
      </c>
      <c r="T67" s="33">
        <v>1.1195363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0.22499999999999998</v>
      </c>
      <c r="AD67" s="33">
        <v>0</v>
      </c>
      <c r="AE67" s="33">
        <v>8.5</v>
      </c>
      <c r="AF67" s="33">
        <v>0</v>
      </c>
      <c r="AG67" s="33">
        <v>0</v>
      </c>
      <c r="AH67" s="33">
        <v>0</v>
      </c>
      <c r="AI67" s="33">
        <v>0</v>
      </c>
      <c r="AK67" s="33" cm="1">
        <f t="array" ref="AK67:AV91">MMULT(AK41:AV65,_xlfn.MUNIT(12)*AK95:AV95)</f>
        <v>0</v>
      </c>
      <c r="AL67" s="34">
        <v>12.8</v>
      </c>
      <c r="AM67" s="34">
        <v>6</v>
      </c>
      <c r="AN67" s="34">
        <v>5</v>
      </c>
      <c r="AO67" s="34">
        <v>0</v>
      </c>
      <c r="AP67" s="34">
        <v>2</v>
      </c>
      <c r="AQ67" s="34">
        <v>9999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Z67" s="12">
        <v>1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</row>
    <row r="68" spans="1:101" x14ac:dyDescent="0.2">
      <c r="A68" s="3" t="s">
        <v>165</v>
      </c>
      <c r="B68" s="3" t="s">
        <v>5</v>
      </c>
      <c r="S68" s="33">
        <v>0</v>
      </c>
      <c r="T68" s="33">
        <v>0.85000000000000009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0.44999999999999996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K68" s="34">
        <v>0</v>
      </c>
      <c r="AL68" s="34">
        <v>12.8</v>
      </c>
      <c r="AM68" s="34">
        <v>6</v>
      </c>
      <c r="AN68" s="34">
        <v>5</v>
      </c>
      <c r="AO68" s="34">
        <v>0</v>
      </c>
      <c r="AP68" s="34">
        <v>2</v>
      </c>
      <c r="AQ68" s="34">
        <v>9999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2">
        <f>BZ67*$BD$42</f>
        <v>0.9</v>
      </c>
      <c r="CA68" s="12">
        <v>1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</row>
    <row r="69" spans="1:101" x14ac:dyDescent="0.2">
      <c r="A69" s="3" t="s">
        <v>165</v>
      </c>
      <c r="B69" s="3" t="s">
        <v>6</v>
      </c>
      <c r="S69" s="33">
        <v>0</v>
      </c>
      <c r="T69" s="33">
        <v>1.2800000000000002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0.89999999999999991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K69" s="34">
        <v>0</v>
      </c>
      <c r="AL69" s="34">
        <v>12.8</v>
      </c>
      <c r="AM69" s="34">
        <v>6</v>
      </c>
      <c r="AN69" s="34">
        <v>5</v>
      </c>
      <c r="AO69" s="34">
        <v>0</v>
      </c>
      <c r="AP69" s="34">
        <v>2</v>
      </c>
      <c r="AQ69" s="34">
        <v>9999</v>
      </c>
      <c r="AR69" s="34">
        <v>3.5</v>
      </c>
      <c r="AS69" s="34">
        <v>22</v>
      </c>
      <c r="AT69" s="34">
        <v>60</v>
      </c>
      <c r="AU69" s="34">
        <v>199</v>
      </c>
      <c r="AV69" s="34">
        <v>160</v>
      </c>
      <c r="BZ69" s="12">
        <f t="shared" ref="BZ69:CE90" si="0">BZ68*$BD$42</f>
        <v>0.81</v>
      </c>
      <c r="CA69" s="12">
        <f t="shared" si="0"/>
        <v>0.9</v>
      </c>
      <c r="CB69" s="12">
        <v>1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</row>
    <row r="70" spans="1:101" x14ac:dyDescent="0.2">
      <c r="A70" s="3" t="s">
        <v>165</v>
      </c>
      <c r="B70" s="3" t="s">
        <v>166</v>
      </c>
      <c r="S70" s="33">
        <v>0</v>
      </c>
      <c r="T70" s="33">
        <v>1.21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0.22499999999999998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K70" s="34">
        <v>0</v>
      </c>
      <c r="AL70" s="34">
        <v>12.8</v>
      </c>
      <c r="AM70" s="34">
        <v>6</v>
      </c>
      <c r="AN70" s="34">
        <v>5</v>
      </c>
      <c r="AO70" s="34">
        <v>0</v>
      </c>
      <c r="AP70" s="34">
        <v>2</v>
      </c>
      <c r="AQ70" s="34">
        <v>9999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Z70" s="12">
        <f t="shared" si="0"/>
        <v>0.72900000000000009</v>
      </c>
      <c r="CA70" s="12">
        <f t="shared" si="0"/>
        <v>0.81</v>
      </c>
      <c r="CB70" s="12">
        <f t="shared" si="0"/>
        <v>0.9</v>
      </c>
      <c r="CC70" s="12">
        <v>1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</row>
    <row r="71" spans="1:101" x14ac:dyDescent="0.2">
      <c r="A71" s="3" t="s">
        <v>165</v>
      </c>
      <c r="B71" s="3" t="s">
        <v>167</v>
      </c>
      <c r="S71" s="33">
        <v>0</v>
      </c>
      <c r="T71" s="33">
        <v>0.57000000000000006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0.44999999999999996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K71" s="34">
        <v>0</v>
      </c>
      <c r="AL71" s="34">
        <v>12.8</v>
      </c>
      <c r="AM71" s="34">
        <v>6</v>
      </c>
      <c r="AN71" s="34">
        <v>5</v>
      </c>
      <c r="AO71" s="34">
        <v>0</v>
      </c>
      <c r="AP71" s="34">
        <v>2</v>
      </c>
      <c r="AQ71" s="34">
        <v>9999</v>
      </c>
      <c r="AR71" s="34">
        <v>3.5</v>
      </c>
      <c r="AS71" s="34">
        <v>22</v>
      </c>
      <c r="AT71" s="34">
        <v>60</v>
      </c>
      <c r="AU71" s="34">
        <v>199</v>
      </c>
      <c r="AV71" s="34">
        <v>160</v>
      </c>
      <c r="BZ71" s="12">
        <f t="shared" si="0"/>
        <v>0.65610000000000013</v>
      </c>
      <c r="CA71" s="12">
        <f t="shared" si="0"/>
        <v>0.72900000000000009</v>
      </c>
      <c r="CB71" s="12">
        <f t="shared" si="0"/>
        <v>0.81</v>
      </c>
      <c r="CC71" s="12">
        <f t="shared" si="0"/>
        <v>0.9</v>
      </c>
      <c r="CD71" s="12">
        <v>1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</row>
    <row r="72" spans="1:101" x14ac:dyDescent="0.2">
      <c r="A72" s="3" t="s">
        <v>165</v>
      </c>
      <c r="B72" s="3" t="s">
        <v>168</v>
      </c>
      <c r="S72" s="33">
        <v>0</v>
      </c>
      <c r="T72" s="33">
        <v>1.25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0.89999999999999991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K72" s="34">
        <v>0</v>
      </c>
      <c r="AL72" s="34">
        <v>12.8</v>
      </c>
      <c r="AM72" s="34">
        <v>6</v>
      </c>
      <c r="AN72" s="34">
        <v>5</v>
      </c>
      <c r="AO72" s="34">
        <v>0</v>
      </c>
      <c r="AP72" s="34">
        <v>2</v>
      </c>
      <c r="AQ72" s="34">
        <v>9999</v>
      </c>
      <c r="AR72" s="34">
        <v>3.5</v>
      </c>
      <c r="AS72" s="34">
        <v>22</v>
      </c>
      <c r="AT72" s="34">
        <v>60</v>
      </c>
      <c r="AU72" s="34">
        <v>199</v>
      </c>
      <c r="AV72" s="34">
        <v>160</v>
      </c>
      <c r="BZ72" s="12">
        <f t="shared" si="0"/>
        <v>0.59049000000000018</v>
      </c>
      <c r="CA72" s="12">
        <f t="shared" si="0"/>
        <v>0.65610000000000013</v>
      </c>
      <c r="CB72" s="12">
        <f t="shared" si="0"/>
        <v>0.72900000000000009</v>
      </c>
      <c r="CC72" s="12">
        <f t="shared" si="0"/>
        <v>0.81</v>
      </c>
      <c r="CD72" s="12">
        <f t="shared" si="0"/>
        <v>0.9</v>
      </c>
      <c r="CE72" s="12">
        <v>1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</row>
    <row r="73" spans="1:101" x14ac:dyDescent="0.2">
      <c r="A73" s="3" t="s">
        <v>165</v>
      </c>
      <c r="B73" s="3" t="s">
        <v>169</v>
      </c>
      <c r="S73" s="33">
        <v>0</v>
      </c>
      <c r="T73" s="33">
        <v>1.2800000000000002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0.89999999999999991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K73" s="34">
        <v>0</v>
      </c>
      <c r="AL73" s="34">
        <v>12.8</v>
      </c>
      <c r="AM73" s="34">
        <v>6</v>
      </c>
      <c r="AN73" s="34">
        <v>5</v>
      </c>
      <c r="AO73" s="34">
        <v>0</v>
      </c>
      <c r="AP73" s="34">
        <v>2</v>
      </c>
      <c r="AQ73" s="34">
        <v>9999</v>
      </c>
      <c r="AR73" s="34">
        <v>3.5</v>
      </c>
      <c r="AS73" s="34">
        <v>22</v>
      </c>
      <c r="AT73" s="34">
        <v>60</v>
      </c>
      <c r="AU73" s="34">
        <v>199</v>
      </c>
      <c r="AV73" s="34">
        <v>160</v>
      </c>
      <c r="BZ73" s="12">
        <f t="shared" si="0"/>
        <v>0.53144100000000016</v>
      </c>
      <c r="CA73" s="12">
        <f t="shared" si="0"/>
        <v>0.59049000000000018</v>
      </c>
      <c r="CB73" s="12">
        <f t="shared" si="0"/>
        <v>0.65610000000000013</v>
      </c>
      <c r="CC73" s="12">
        <f t="shared" si="0"/>
        <v>0.72900000000000009</v>
      </c>
      <c r="CD73" s="12">
        <f t="shared" si="0"/>
        <v>0.81</v>
      </c>
      <c r="CE73" s="12">
        <f t="shared" si="0"/>
        <v>0.9</v>
      </c>
      <c r="CF73" s="12">
        <v>1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</row>
    <row r="74" spans="1:101" x14ac:dyDescent="0.2">
      <c r="A74" s="3" t="s">
        <v>165</v>
      </c>
      <c r="B74" s="3" t="s">
        <v>170</v>
      </c>
      <c r="S74" s="33">
        <v>0</v>
      </c>
      <c r="T74" s="33">
        <v>1.2800000000000002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0.89999999999999991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K74" s="34">
        <v>0.1026</v>
      </c>
      <c r="AL74" s="34">
        <v>12.8</v>
      </c>
      <c r="AM74" s="34">
        <v>6</v>
      </c>
      <c r="AN74" s="34">
        <v>5</v>
      </c>
      <c r="AO74" s="34">
        <v>0</v>
      </c>
      <c r="AP74" s="34">
        <v>2</v>
      </c>
      <c r="AQ74" s="34">
        <v>9999</v>
      </c>
      <c r="AR74" s="34">
        <v>3.5</v>
      </c>
      <c r="AS74" s="34">
        <v>22</v>
      </c>
      <c r="AT74" s="34">
        <v>60</v>
      </c>
      <c r="AU74" s="34">
        <v>199</v>
      </c>
      <c r="AV74" s="34">
        <v>160</v>
      </c>
      <c r="BZ74" s="12">
        <f t="shared" si="0"/>
        <v>0.47829690000000014</v>
      </c>
      <c r="CA74" s="12">
        <f t="shared" si="0"/>
        <v>0.53144100000000016</v>
      </c>
      <c r="CB74" s="12">
        <f t="shared" si="0"/>
        <v>0.59049000000000018</v>
      </c>
      <c r="CC74" s="12">
        <f t="shared" si="0"/>
        <v>0.65610000000000013</v>
      </c>
      <c r="CD74" s="12">
        <f t="shared" ref="CD74:CD90" si="1">CD73*$BD$42</f>
        <v>0.72900000000000009</v>
      </c>
      <c r="CE74" s="12">
        <f t="shared" ref="CE74:CV90" si="2">CE73*$BD$42</f>
        <v>0.81</v>
      </c>
      <c r="CF74" s="12">
        <f t="shared" si="2"/>
        <v>0.9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</row>
    <row r="75" spans="1:101" x14ac:dyDescent="0.2">
      <c r="A75" s="3" t="s">
        <v>165</v>
      </c>
      <c r="B75" s="3" t="s">
        <v>171</v>
      </c>
      <c r="S75" s="33">
        <v>0</v>
      </c>
      <c r="T75" s="33">
        <v>1.2800000000000002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0.89999999999999991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K75" s="34">
        <v>0.873</v>
      </c>
      <c r="AL75" s="34">
        <v>12.8</v>
      </c>
      <c r="AM75" s="34">
        <v>6</v>
      </c>
      <c r="AN75" s="34">
        <v>5</v>
      </c>
      <c r="AO75" s="34">
        <v>0</v>
      </c>
      <c r="AP75" s="34">
        <v>2</v>
      </c>
      <c r="AQ75" s="34">
        <v>9999</v>
      </c>
      <c r="AR75" s="34">
        <v>0</v>
      </c>
      <c r="AS75" s="34">
        <v>22</v>
      </c>
      <c r="AT75" s="34">
        <v>60</v>
      </c>
      <c r="AU75" s="34">
        <v>199</v>
      </c>
      <c r="AV75" s="34">
        <v>160</v>
      </c>
      <c r="BZ75" s="12">
        <f t="shared" si="0"/>
        <v>0.43046721000000016</v>
      </c>
      <c r="CA75" s="12">
        <f t="shared" si="0"/>
        <v>0.47829690000000014</v>
      </c>
      <c r="CB75" s="12">
        <f t="shared" si="0"/>
        <v>0.53144100000000016</v>
      </c>
      <c r="CC75" s="12">
        <f t="shared" si="0"/>
        <v>0.59049000000000018</v>
      </c>
      <c r="CD75" s="12">
        <f t="shared" si="1"/>
        <v>0.65610000000000013</v>
      </c>
      <c r="CE75" s="12">
        <f t="shared" si="2"/>
        <v>0.72900000000000009</v>
      </c>
      <c r="CF75" s="12">
        <f t="shared" si="2"/>
        <v>0.81</v>
      </c>
      <c r="CG75" s="12">
        <f t="shared" si="2"/>
        <v>0.9</v>
      </c>
      <c r="CH75" s="12">
        <v>1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</row>
    <row r="76" spans="1:101" x14ac:dyDescent="0.2">
      <c r="A76" s="3" t="s">
        <v>165</v>
      </c>
      <c r="B76" s="3" t="s">
        <v>172</v>
      </c>
      <c r="S76" s="33">
        <v>0</v>
      </c>
      <c r="T76" s="33">
        <v>1.2800000000000002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0.89999999999999991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K76" s="34">
        <v>1.61253</v>
      </c>
      <c r="AL76" s="34">
        <v>12.8</v>
      </c>
      <c r="AM76" s="34">
        <v>6</v>
      </c>
      <c r="AN76" s="34">
        <v>5</v>
      </c>
      <c r="AO76" s="34">
        <v>0</v>
      </c>
      <c r="AP76" s="34">
        <v>2</v>
      </c>
      <c r="AQ76" s="34">
        <v>9999</v>
      </c>
      <c r="AR76" s="34">
        <v>0</v>
      </c>
      <c r="AS76" s="34">
        <v>22</v>
      </c>
      <c r="AT76" s="34">
        <v>60</v>
      </c>
      <c r="AU76" s="34">
        <v>199</v>
      </c>
      <c r="AV76" s="34">
        <v>160</v>
      </c>
      <c r="BZ76" s="12">
        <f t="shared" si="0"/>
        <v>0.38742048900000015</v>
      </c>
      <c r="CA76" s="12">
        <f t="shared" si="0"/>
        <v>0.43046721000000016</v>
      </c>
      <c r="CB76" s="12">
        <f t="shared" si="0"/>
        <v>0.47829690000000014</v>
      </c>
      <c r="CC76" s="12">
        <f t="shared" si="0"/>
        <v>0.53144100000000016</v>
      </c>
      <c r="CD76" s="12">
        <f t="shared" si="1"/>
        <v>0.59049000000000018</v>
      </c>
      <c r="CE76" s="12">
        <f t="shared" si="2"/>
        <v>0.65610000000000013</v>
      </c>
      <c r="CF76" s="12">
        <f t="shared" si="2"/>
        <v>0.72900000000000009</v>
      </c>
      <c r="CG76" s="12">
        <f t="shared" si="2"/>
        <v>0.81</v>
      </c>
      <c r="CH76" s="12">
        <f t="shared" si="2"/>
        <v>0.9</v>
      </c>
      <c r="CI76" s="12">
        <v>1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</row>
    <row r="77" spans="1:101" x14ac:dyDescent="0.2">
      <c r="A77" s="3" t="s">
        <v>165</v>
      </c>
      <c r="B77" s="3" t="s">
        <v>173</v>
      </c>
      <c r="S77" s="33">
        <v>0</v>
      </c>
      <c r="T77" s="33">
        <v>1.2800000000000002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0.89999999999999991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0</v>
      </c>
      <c r="AK77" s="34">
        <v>1.6502400000000002</v>
      </c>
      <c r="AL77" s="34">
        <v>12.8</v>
      </c>
      <c r="AM77" s="34">
        <v>6</v>
      </c>
      <c r="AN77" s="34">
        <v>5</v>
      </c>
      <c r="AO77" s="34">
        <v>0</v>
      </c>
      <c r="AP77" s="34">
        <v>2</v>
      </c>
      <c r="AQ77" s="34">
        <v>9999</v>
      </c>
      <c r="AR77" s="34">
        <v>0</v>
      </c>
      <c r="AS77" s="34">
        <v>22</v>
      </c>
      <c r="AT77" s="34">
        <v>60</v>
      </c>
      <c r="AU77" s="34">
        <v>199</v>
      </c>
      <c r="AV77" s="34">
        <v>160</v>
      </c>
      <c r="BZ77" s="12">
        <f t="shared" si="0"/>
        <v>0.34867844010000015</v>
      </c>
      <c r="CA77" s="12">
        <f t="shared" si="0"/>
        <v>0.38742048900000015</v>
      </c>
      <c r="CB77" s="12">
        <f t="shared" si="0"/>
        <v>0.43046721000000016</v>
      </c>
      <c r="CC77" s="12">
        <f t="shared" si="0"/>
        <v>0.47829690000000014</v>
      </c>
      <c r="CD77" s="12">
        <f t="shared" si="1"/>
        <v>0.53144100000000016</v>
      </c>
      <c r="CE77" s="12">
        <f t="shared" si="2"/>
        <v>0.59049000000000018</v>
      </c>
      <c r="CF77" s="12">
        <f t="shared" si="2"/>
        <v>0.65610000000000013</v>
      </c>
      <c r="CG77" s="12">
        <f t="shared" si="2"/>
        <v>0.72900000000000009</v>
      </c>
      <c r="CH77" s="12">
        <f t="shared" si="2"/>
        <v>0.81</v>
      </c>
      <c r="CI77" s="12">
        <f t="shared" si="2"/>
        <v>0.9</v>
      </c>
      <c r="CJ77" s="12">
        <v>1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</row>
    <row r="78" spans="1:101" x14ac:dyDescent="0.2">
      <c r="A78" s="3" t="s">
        <v>165</v>
      </c>
      <c r="B78" s="3" t="s">
        <v>174</v>
      </c>
      <c r="S78" s="33">
        <v>0</v>
      </c>
      <c r="T78" s="33">
        <v>1.2800000000000002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0.89999999999999991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K78" s="34">
        <v>2.4187499999999997</v>
      </c>
      <c r="AL78" s="34">
        <v>12.8</v>
      </c>
      <c r="AM78" s="34">
        <v>6</v>
      </c>
      <c r="AN78" s="34">
        <v>5</v>
      </c>
      <c r="AO78" s="34">
        <v>0</v>
      </c>
      <c r="AP78" s="34">
        <v>2</v>
      </c>
      <c r="AQ78" s="34">
        <v>9999</v>
      </c>
      <c r="AR78" s="34">
        <v>0</v>
      </c>
      <c r="AS78" s="34">
        <v>22</v>
      </c>
      <c r="AT78" s="34">
        <v>60</v>
      </c>
      <c r="AU78" s="34">
        <v>199</v>
      </c>
      <c r="AV78" s="34">
        <v>160</v>
      </c>
      <c r="BZ78" s="12">
        <f t="shared" si="0"/>
        <v>0.31381059609000017</v>
      </c>
      <c r="CA78" s="12">
        <f t="shared" si="0"/>
        <v>0.34867844010000015</v>
      </c>
      <c r="CB78" s="12">
        <f t="shared" si="0"/>
        <v>0.38742048900000015</v>
      </c>
      <c r="CC78" s="12">
        <f t="shared" si="0"/>
        <v>0.43046721000000016</v>
      </c>
      <c r="CD78" s="12">
        <f t="shared" si="1"/>
        <v>0.47829690000000014</v>
      </c>
      <c r="CE78" s="12">
        <f t="shared" si="2"/>
        <v>0.53144100000000016</v>
      </c>
      <c r="CF78" s="12">
        <f t="shared" si="2"/>
        <v>0.59049000000000018</v>
      </c>
      <c r="CG78" s="12">
        <f t="shared" si="2"/>
        <v>0.65610000000000013</v>
      </c>
      <c r="CH78" s="12">
        <f t="shared" si="2"/>
        <v>0.72900000000000009</v>
      </c>
      <c r="CI78" s="12">
        <f t="shared" si="2"/>
        <v>0.81</v>
      </c>
      <c r="CJ78" s="12">
        <f t="shared" si="2"/>
        <v>0.9</v>
      </c>
      <c r="CK78" s="12">
        <v>1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</row>
    <row r="79" spans="1:101" x14ac:dyDescent="0.2">
      <c r="A79" s="3" t="s">
        <v>165</v>
      </c>
      <c r="B79" s="3" t="s">
        <v>175</v>
      </c>
      <c r="S79" s="33">
        <v>0</v>
      </c>
      <c r="T79" s="33">
        <v>1.2800000000000002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0.89999999999999991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K79" s="34">
        <v>2.5272899999999998</v>
      </c>
      <c r="AL79" s="34">
        <v>12.8</v>
      </c>
      <c r="AM79" s="34">
        <v>6</v>
      </c>
      <c r="AN79" s="34">
        <v>5</v>
      </c>
      <c r="AO79" s="34">
        <v>0</v>
      </c>
      <c r="AP79" s="34">
        <v>2</v>
      </c>
      <c r="AQ79" s="34">
        <v>9999</v>
      </c>
      <c r="AR79" s="34">
        <v>0</v>
      </c>
      <c r="AS79" s="34">
        <v>22</v>
      </c>
      <c r="AT79" s="34">
        <v>60</v>
      </c>
      <c r="AU79" s="34">
        <v>199</v>
      </c>
      <c r="AV79" s="34">
        <v>160</v>
      </c>
      <c r="BZ79" s="12">
        <f t="shared" si="0"/>
        <v>0.28242953648100017</v>
      </c>
      <c r="CA79" s="12">
        <f t="shared" si="0"/>
        <v>0.31381059609000017</v>
      </c>
      <c r="CB79" s="12">
        <f t="shared" si="0"/>
        <v>0.34867844010000015</v>
      </c>
      <c r="CC79" s="12">
        <f t="shared" si="0"/>
        <v>0.38742048900000015</v>
      </c>
      <c r="CD79" s="12">
        <f t="shared" si="1"/>
        <v>0.43046721000000016</v>
      </c>
      <c r="CE79" s="12">
        <f t="shared" si="2"/>
        <v>0.47829690000000014</v>
      </c>
      <c r="CF79" s="12">
        <f t="shared" si="2"/>
        <v>0.53144100000000016</v>
      </c>
      <c r="CG79" s="12">
        <f t="shared" si="2"/>
        <v>0.59049000000000018</v>
      </c>
      <c r="CH79" s="12">
        <f t="shared" si="2"/>
        <v>0.65610000000000013</v>
      </c>
      <c r="CI79" s="12">
        <f t="shared" si="2"/>
        <v>0.72900000000000009</v>
      </c>
      <c r="CJ79" s="12">
        <f t="shared" si="2"/>
        <v>0.81</v>
      </c>
      <c r="CK79" s="12">
        <f t="shared" si="2"/>
        <v>0.9</v>
      </c>
      <c r="CL79" s="12">
        <v>1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</row>
    <row r="80" spans="1:101" x14ac:dyDescent="0.2">
      <c r="A80" s="3" t="s">
        <v>165</v>
      </c>
      <c r="B80" s="3" t="s">
        <v>176</v>
      </c>
      <c r="S80" s="33">
        <v>0</v>
      </c>
      <c r="T80" s="33">
        <v>1.2800000000000002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0.89999999999999991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K80" s="34">
        <v>4.5226799999999994</v>
      </c>
      <c r="AL80" s="34">
        <v>12.8</v>
      </c>
      <c r="AM80" s="34">
        <v>6</v>
      </c>
      <c r="AN80" s="34">
        <v>5</v>
      </c>
      <c r="AO80" s="34">
        <v>0</v>
      </c>
      <c r="AP80" s="34">
        <v>2</v>
      </c>
      <c r="AQ80" s="34">
        <v>9999</v>
      </c>
      <c r="AR80" s="34">
        <v>0</v>
      </c>
      <c r="AS80" s="34">
        <v>22</v>
      </c>
      <c r="AT80" s="34">
        <v>60</v>
      </c>
      <c r="AU80" s="34">
        <v>199</v>
      </c>
      <c r="AV80" s="34">
        <v>160</v>
      </c>
      <c r="BZ80" s="12">
        <f t="shared" si="0"/>
        <v>0.25418658283290013</v>
      </c>
      <c r="CA80" s="12">
        <f t="shared" si="0"/>
        <v>0.28242953648100017</v>
      </c>
      <c r="CB80" s="12">
        <f t="shared" si="0"/>
        <v>0.31381059609000017</v>
      </c>
      <c r="CC80" s="12">
        <f t="shared" si="0"/>
        <v>0.34867844010000015</v>
      </c>
      <c r="CD80" s="12">
        <f t="shared" si="1"/>
        <v>0.38742048900000015</v>
      </c>
      <c r="CE80" s="12">
        <f t="shared" si="2"/>
        <v>0.43046721000000016</v>
      </c>
      <c r="CF80" s="12">
        <f t="shared" si="2"/>
        <v>0.47829690000000014</v>
      </c>
      <c r="CG80" s="12">
        <f t="shared" si="2"/>
        <v>0.53144100000000016</v>
      </c>
      <c r="CH80" s="12">
        <f t="shared" si="2"/>
        <v>0.59049000000000018</v>
      </c>
      <c r="CI80" s="12">
        <f t="shared" si="2"/>
        <v>0.65610000000000013</v>
      </c>
      <c r="CJ80" s="12">
        <f t="shared" si="2"/>
        <v>0.72900000000000009</v>
      </c>
      <c r="CK80" s="12">
        <f t="shared" si="2"/>
        <v>0.81</v>
      </c>
      <c r="CL80" s="12">
        <f t="shared" si="2"/>
        <v>0.9</v>
      </c>
      <c r="CM80" s="12">
        <v>1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</row>
    <row r="81" spans="1:101" x14ac:dyDescent="0.2">
      <c r="A81" s="3" t="s">
        <v>165</v>
      </c>
      <c r="B81" s="3" t="s">
        <v>177</v>
      </c>
      <c r="S81" s="33">
        <v>0</v>
      </c>
      <c r="T81" s="33">
        <v>1.2800000000000002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0.89999999999999991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K81" s="34">
        <v>3.63483</v>
      </c>
      <c r="AL81" s="34">
        <v>12.8</v>
      </c>
      <c r="AM81" s="34">
        <v>6</v>
      </c>
      <c r="AN81" s="34">
        <v>5</v>
      </c>
      <c r="AO81" s="34">
        <v>0</v>
      </c>
      <c r="AP81" s="34">
        <v>2</v>
      </c>
      <c r="AQ81" s="34">
        <v>9999</v>
      </c>
      <c r="AR81" s="34">
        <v>0</v>
      </c>
      <c r="AS81" s="34">
        <v>22</v>
      </c>
      <c r="AT81" s="34">
        <v>60</v>
      </c>
      <c r="AU81" s="34">
        <v>199</v>
      </c>
      <c r="AV81" s="34">
        <v>160</v>
      </c>
      <c r="BZ81" s="12">
        <f t="shared" si="0"/>
        <v>0.22876792454961012</v>
      </c>
      <c r="CA81" s="12">
        <f t="shared" si="0"/>
        <v>0.25418658283290013</v>
      </c>
      <c r="CB81" s="12">
        <f t="shared" si="0"/>
        <v>0.28242953648100017</v>
      </c>
      <c r="CC81" s="12">
        <f t="shared" si="0"/>
        <v>0.31381059609000017</v>
      </c>
      <c r="CD81" s="12">
        <f t="shared" si="1"/>
        <v>0.34867844010000015</v>
      </c>
      <c r="CE81" s="12">
        <f t="shared" si="2"/>
        <v>0.38742048900000015</v>
      </c>
      <c r="CF81" s="12">
        <f t="shared" si="2"/>
        <v>0.43046721000000016</v>
      </c>
      <c r="CG81" s="12">
        <f t="shared" si="2"/>
        <v>0.47829690000000014</v>
      </c>
      <c r="CH81" s="12">
        <f t="shared" si="2"/>
        <v>0.53144100000000016</v>
      </c>
      <c r="CI81" s="12">
        <f t="shared" si="2"/>
        <v>0.59049000000000018</v>
      </c>
      <c r="CJ81" s="12">
        <f t="shared" si="2"/>
        <v>0.65610000000000013</v>
      </c>
      <c r="CK81" s="12">
        <f t="shared" si="2"/>
        <v>0.72900000000000009</v>
      </c>
      <c r="CL81" s="12">
        <f t="shared" si="2"/>
        <v>0.81</v>
      </c>
      <c r="CM81" s="12">
        <f t="shared" si="2"/>
        <v>0.9</v>
      </c>
      <c r="CN81" s="12">
        <v>1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</row>
    <row r="82" spans="1:101" x14ac:dyDescent="0.2">
      <c r="A82" s="3" t="s">
        <v>165</v>
      </c>
      <c r="B82" s="3" t="s">
        <v>178</v>
      </c>
      <c r="S82" s="33">
        <v>0</v>
      </c>
      <c r="T82" s="33">
        <v>1.2800000000000002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0.89999999999999991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K82" s="34">
        <v>1.6967700000000001</v>
      </c>
      <c r="AL82" s="34">
        <v>12.8</v>
      </c>
      <c r="AM82" s="34">
        <v>6</v>
      </c>
      <c r="AN82" s="34">
        <v>5</v>
      </c>
      <c r="AO82" s="34">
        <v>0</v>
      </c>
      <c r="AP82" s="34">
        <v>2</v>
      </c>
      <c r="AQ82" s="34">
        <v>9999</v>
      </c>
      <c r="AR82" s="34">
        <v>0</v>
      </c>
      <c r="AS82" s="34">
        <v>22</v>
      </c>
      <c r="AT82" s="34">
        <v>60</v>
      </c>
      <c r="AU82" s="34">
        <v>199</v>
      </c>
      <c r="AV82" s="34">
        <v>160</v>
      </c>
      <c r="BZ82" s="12">
        <f t="shared" si="0"/>
        <v>0.2058911320946491</v>
      </c>
      <c r="CA82" s="12">
        <f t="shared" si="0"/>
        <v>0.22876792454961012</v>
      </c>
      <c r="CB82" s="12">
        <f t="shared" si="0"/>
        <v>0.25418658283290013</v>
      </c>
      <c r="CC82" s="12">
        <f t="shared" si="0"/>
        <v>0.28242953648100017</v>
      </c>
      <c r="CD82" s="12">
        <f t="shared" si="1"/>
        <v>0.31381059609000017</v>
      </c>
      <c r="CE82" s="12">
        <f t="shared" si="2"/>
        <v>0.34867844010000015</v>
      </c>
      <c r="CF82" s="12">
        <f t="shared" si="2"/>
        <v>0.38742048900000015</v>
      </c>
      <c r="CG82" s="12">
        <f t="shared" si="2"/>
        <v>0.43046721000000016</v>
      </c>
      <c r="CH82" s="12">
        <f t="shared" si="2"/>
        <v>0.47829690000000014</v>
      </c>
      <c r="CI82" s="12">
        <f t="shared" si="2"/>
        <v>0.53144100000000016</v>
      </c>
      <c r="CJ82" s="12">
        <f t="shared" si="2"/>
        <v>0.59049000000000018</v>
      </c>
      <c r="CK82" s="12">
        <f t="shared" si="2"/>
        <v>0.65610000000000013</v>
      </c>
      <c r="CL82" s="12">
        <f t="shared" si="2"/>
        <v>0.72900000000000009</v>
      </c>
      <c r="CM82" s="12">
        <f t="shared" si="2"/>
        <v>0.81</v>
      </c>
      <c r="CN82" s="12">
        <f t="shared" si="2"/>
        <v>0.9</v>
      </c>
      <c r="CO82" s="12">
        <v>1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</row>
    <row r="83" spans="1:101" x14ac:dyDescent="0.2">
      <c r="A83" s="3" t="s">
        <v>165</v>
      </c>
      <c r="B83" s="3" t="s">
        <v>179</v>
      </c>
      <c r="S83" s="33">
        <v>0</v>
      </c>
      <c r="T83" s="33">
        <v>1.2800000000000002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0.89999999999999991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K83" s="34">
        <v>0.60839999999999994</v>
      </c>
      <c r="AL83" s="34">
        <v>12.8</v>
      </c>
      <c r="AM83" s="34">
        <v>6</v>
      </c>
      <c r="AN83" s="34">
        <v>5</v>
      </c>
      <c r="AO83" s="34">
        <v>0</v>
      </c>
      <c r="AP83" s="34">
        <v>2</v>
      </c>
      <c r="AQ83" s="34">
        <v>9999</v>
      </c>
      <c r="AR83" s="34">
        <v>0</v>
      </c>
      <c r="AS83" s="34">
        <v>22</v>
      </c>
      <c r="AT83" s="34">
        <v>60</v>
      </c>
      <c r="AU83" s="34">
        <v>199</v>
      </c>
      <c r="AV83" s="34">
        <v>160</v>
      </c>
      <c r="BZ83" s="12">
        <f t="shared" si="0"/>
        <v>0.18530201888518419</v>
      </c>
      <c r="CA83" s="12">
        <f t="shared" si="0"/>
        <v>0.2058911320946491</v>
      </c>
      <c r="CB83" s="12">
        <f t="shared" si="0"/>
        <v>0.22876792454961012</v>
      </c>
      <c r="CC83" s="12">
        <f t="shared" si="0"/>
        <v>0.25418658283290013</v>
      </c>
      <c r="CD83" s="12">
        <f t="shared" si="1"/>
        <v>0.28242953648100017</v>
      </c>
      <c r="CE83" s="12">
        <f t="shared" si="2"/>
        <v>0.31381059609000017</v>
      </c>
      <c r="CF83" s="12">
        <f t="shared" si="2"/>
        <v>0.34867844010000015</v>
      </c>
      <c r="CG83" s="12">
        <f t="shared" si="2"/>
        <v>0.38742048900000015</v>
      </c>
      <c r="CH83" s="12">
        <f t="shared" si="2"/>
        <v>0.43046721000000016</v>
      </c>
      <c r="CI83" s="12">
        <f t="shared" si="2"/>
        <v>0.47829690000000014</v>
      </c>
      <c r="CJ83" s="12">
        <f t="shared" si="2"/>
        <v>0.53144100000000016</v>
      </c>
      <c r="CK83" s="12">
        <f t="shared" si="2"/>
        <v>0.59049000000000018</v>
      </c>
      <c r="CL83" s="12">
        <f t="shared" si="2"/>
        <v>0.65610000000000013</v>
      </c>
      <c r="CM83" s="12">
        <f t="shared" si="2"/>
        <v>0.72900000000000009</v>
      </c>
      <c r="CN83" s="12">
        <f t="shared" si="2"/>
        <v>0.81</v>
      </c>
      <c r="CO83" s="12">
        <f t="shared" si="2"/>
        <v>0.9</v>
      </c>
      <c r="CP83" s="12">
        <v>1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</row>
    <row r="84" spans="1:101" x14ac:dyDescent="0.2">
      <c r="A84" s="3" t="s">
        <v>165</v>
      </c>
      <c r="B84" s="3" t="s">
        <v>180</v>
      </c>
      <c r="S84" s="33">
        <v>0</v>
      </c>
      <c r="T84" s="33">
        <v>1.2800000000000002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0.89999999999999991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K84" s="34">
        <v>0</v>
      </c>
      <c r="AL84" s="34">
        <v>12.8</v>
      </c>
      <c r="AM84" s="34">
        <v>6</v>
      </c>
      <c r="AN84" s="34">
        <v>5</v>
      </c>
      <c r="AO84" s="34">
        <v>0</v>
      </c>
      <c r="AP84" s="34">
        <v>2</v>
      </c>
      <c r="AQ84" s="34">
        <v>9999</v>
      </c>
      <c r="AR84" s="34">
        <v>3.5</v>
      </c>
      <c r="AS84" s="34">
        <v>22</v>
      </c>
      <c r="AT84" s="34">
        <v>60</v>
      </c>
      <c r="AU84" s="34">
        <v>199</v>
      </c>
      <c r="AV84" s="34">
        <v>160</v>
      </c>
      <c r="BZ84" s="12">
        <f t="shared" si="0"/>
        <v>0.16677181699666577</v>
      </c>
      <c r="CA84" s="12">
        <f t="shared" si="0"/>
        <v>0.18530201888518419</v>
      </c>
      <c r="CB84" s="12">
        <f t="shared" si="0"/>
        <v>0.2058911320946491</v>
      </c>
      <c r="CC84" s="12">
        <f t="shared" si="0"/>
        <v>0.22876792454961012</v>
      </c>
      <c r="CD84" s="12">
        <f t="shared" si="1"/>
        <v>0.25418658283290013</v>
      </c>
      <c r="CE84" s="12">
        <f t="shared" si="2"/>
        <v>0.28242953648100017</v>
      </c>
      <c r="CF84" s="12">
        <f t="shared" si="2"/>
        <v>0.31381059609000017</v>
      </c>
      <c r="CG84" s="12">
        <f t="shared" si="2"/>
        <v>0.34867844010000015</v>
      </c>
      <c r="CH84" s="12">
        <f t="shared" si="2"/>
        <v>0.38742048900000015</v>
      </c>
      <c r="CI84" s="12">
        <f t="shared" si="2"/>
        <v>0.43046721000000016</v>
      </c>
      <c r="CJ84" s="12">
        <f t="shared" si="2"/>
        <v>0.47829690000000014</v>
      </c>
      <c r="CK84" s="12">
        <f t="shared" si="2"/>
        <v>0.53144100000000016</v>
      </c>
      <c r="CL84" s="12">
        <f t="shared" si="2"/>
        <v>0.59049000000000018</v>
      </c>
      <c r="CM84" s="12">
        <f t="shared" si="2"/>
        <v>0.65610000000000013</v>
      </c>
      <c r="CN84" s="12">
        <f t="shared" si="2"/>
        <v>0.72900000000000009</v>
      </c>
      <c r="CO84" s="12">
        <f t="shared" si="2"/>
        <v>0.81</v>
      </c>
      <c r="CP84" s="12">
        <f t="shared" si="2"/>
        <v>0.9</v>
      </c>
      <c r="CQ84" s="12">
        <v>1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</row>
    <row r="85" spans="1:101" x14ac:dyDescent="0.2">
      <c r="A85" s="3" t="s">
        <v>165</v>
      </c>
      <c r="B85" s="3" t="s">
        <v>181</v>
      </c>
      <c r="S85" s="33">
        <v>0</v>
      </c>
      <c r="T85" s="33">
        <v>1.2800000000000002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0.89999999999999991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K85" s="34">
        <v>0</v>
      </c>
      <c r="AL85" s="34">
        <v>12.8</v>
      </c>
      <c r="AM85" s="34">
        <v>6</v>
      </c>
      <c r="AN85" s="34">
        <v>5</v>
      </c>
      <c r="AO85" s="34">
        <v>0</v>
      </c>
      <c r="AP85" s="34">
        <v>2</v>
      </c>
      <c r="AQ85" s="34">
        <v>9999</v>
      </c>
      <c r="AR85" s="34">
        <v>3.5</v>
      </c>
      <c r="AS85" s="34">
        <v>22</v>
      </c>
      <c r="AT85" s="34">
        <v>60</v>
      </c>
      <c r="AU85" s="34">
        <v>199</v>
      </c>
      <c r="AV85" s="34">
        <v>160</v>
      </c>
      <c r="BZ85" s="12">
        <f t="shared" si="0"/>
        <v>0.15009463529699921</v>
      </c>
      <c r="CA85" s="12">
        <f t="shared" si="0"/>
        <v>0.16677181699666577</v>
      </c>
      <c r="CB85" s="12">
        <f t="shared" si="0"/>
        <v>0.18530201888518419</v>
      </c>
      <c r="CC85" s="12">
        <f t="shared" si="0"/>
        <v>0.2058911320946491</v>
      </c>
      <c r="CD85" s="12">
        <f t="shared" si="1"/>
        <v>0.22876792454961012</v>
      </c>
      <c r="CE85" s="12">
        <f t="shared" si="2"/>
        <v>0.25418658283290013</v>
      </c>
      <c r="CF85" s="12">
        <f t="shared" si="2"/>
        <v>0.28242953648100017</v>
      </c>
      <c r="CG85" s="12">
        <f t="shared" si="2"/>
        <v>0.31381059609000017</v>
      </c>
      <c r="CH85" s="12">
        <f t="shared" si="2"/>
        <v>0.34867844010000015</v>
      </c>
      <c r="CI85" s="12">
        <f t="shared" si="2"/>
        <v>0.38742048900000015</v>
      </c>
      <c r="CJ85" s="12">
        <f t="shared" si="2"/>
        <v>0.43046721000000016</v>
      </c>
      <c r="CK85" s="12">
        <f t="shared" si="2"/>
        <v>0.47829690000000014</v>
      </c>
      <c r="CL85" s="12">
        <f t="shared" si="2"/>
        <v>0.53144100000000016</v>
      </c>
      <c r="CM85" s="12">
        <f t="shared" si="2"/>
        <v>0.59049000000000018</v>
      </c>
      <c r="CN85" s="12">
        <f t="shared" si="2"/>
        <v>0.65610000000000013</v>
      </c>
      <c r="CO85" s="12">
        <f t="shared" si="2"/>
        <v>0.72900000000000009</v>
      </c>
      <c r="CP85" s="12">
        <f t="shared" si="2"/>
        <v>0.81</v>
      </c>
      <c r="CQ85" s="12">
        <f t="shared" si="2"/>
        <v>0.9</v>
      </c>
      <c r="CR85" s="12">
        <v>1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</row>
    <row r="86" spans="1:101" x14ac:dyDescent="0.2">
      <c r="A86" s="3" t="s">
        <v>165</v>
      </c>
      <c r="B86" s="3" t="s">
        <v>182</v>
      </c>
      <c r="S86" s="33">
        <v>0</v>
      </c>
      <c r="T86" s="33">
        <v>1.2800000000000002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0.89999999999999991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K86" s="34">
        <v>0</v>
      </c>
      <c r="AL86" s="34">
        <v>12.8</v>
      </c>
      <c r="AM86" s="34">
        <v>6</v>
      </c>
      <c r="AN86" s="34">
        <v>5</v>
      </c>
      <c r="AO86" s="34">
        <v>0</v>
      </c>
      <c r="AP86" s="34">
        <v>2</v>
      </c>
      <c r="AQ86" s="34">
        <v>9999</v>
      </c>
      <c r="AR86" s="34">
        <v>3.5</v>
      </c>
      <c r="AS86" s="34">
        <v>22</v>
      </c>
      <c r="AT86" s="34">
        <v>60</v>
      </c>
      <c r="AU86" s="34">
        <v>199</v>
      </c>
      <c r="AV86" s="34">
        <v>160</v>
      </c>
      <c r="BZ86" s="12">
        <f t="shared" si="0"/>
        <v>0.13508517176729928</v>
      </c>
      <c r="CA86" s="12">
        <f t="shared" si="0"/>
        <v>0.15009463529699921</v>
      </c>
      <c r="CB86" s="12">
        <f t="shared" si="0"/>
        <v>0.16677181699666577</v>
      </c>
      <c r="CC86" s="12">
        <f t="shared" si="0"/>
        <v>0.18530201888518419</v>
      </c>
      <c r="CD86" s="12">
        <f t="shared" si="1"/>
        <v>0.2058911320946491</v>
      </c>
      <c r="CE86" s="12">
        <f t="shared" si="2"/>
        <v>0.22876792454961012</v>
      </c>
      <c r="CF86" s="12">
        <f t="shared" si="2"/>
        <v>0.25418658283290013</v>
      </c>
      <c r="CG86" s="12">
        <f t="shared" si="2"/>
        <v>0.28242953648100017</v>
      </c>
      <c r="CH86" s="12">
        <f t="shared" si="2"/>
        <v>0.31381059609000017</v>
      </c>
      <c r="CI86" s="12">
        <f t="shared" si="2"/>
        <v>0.34867844010000015</v>
      </c>
      <c r="CJ86" s="12">
        <f t="shared" si="2"/>
        <v>0.38742048900000015</v>
      </c>
      <c r="CK86" s="12">
        <f t="shared" si="2"/>
        <v>0.43046721000000016</v>
      </c>
      <c r="CL86" s="12">
        <f t="shared" si="2"/>
        <v>0.47829690000000014</v>
      </c>
      <c r="CM86" s="12">
        <f t="shared" si="2"/>
        <v>0.53144100000000016</v>
      </c>
      <c r="CN86" s="12">
        <f t="shared" si="2"/>
        <v>0.59049000000000018</v>
      </c>
      <c r="CO86" s="12">
        <f t="shared" si="2"/>
        <v>0.65610000000000013</v>
      </c>
      <c r="CP86" s="12">
        <f t="shared" si="2"/>
        <v>0.72900000000000009</v>
      </c>
      <c r="CQ86" s="12">
        <f t="shared" si="2"/>
        <v>0.81</v>
      </c>
      <c r="CR86" s="12">
        <f t="shared" si="2"/>
        <v>0.9</v>
      </c>
      <c r="CS86" s="12">
        <v>1</v>
      </c>
      <c r="CT86" s="12">
        <v>0</v>
      </c>
      <c r="CU86" s="12">
        <v>0</v>
      </c>
      <c r="CV86" s="12">
        <v>0</v>
      </c>
      <c r="CW86" s="12">
        <v>0</v>
      </c>
    </row>
    <row r="87" spans="1:101" x14ac:dyDescent="0.2">
      <c r="A87" s="3" t="s">
        <v>165</v>
      </c>
      <c r="B87" s="3" t="s">
        <v>183</v>
      </c>
      <c r="S87" s="33">
        <v>0</v>
      </c>
      <c r="T87" s="33">
        <v>1.2800000000000002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0.89999999999999991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K87" s="34">
        <v>0</v>
      </c>
      <c r="AL87" s="34">
        <v>12.8</v>
      </c>
      <c r="AM87" s="34">
        <v>6</v>
      </c>
      <c r="AN87" s="34">
        <v>5</v>
      </c>
      <c r="AO87" s="34">
        <v>0</v>
      </c>
      <c r="AP87" s="34">
        <v>2</v>
      </c>
      <c r="AQ87" s="34">
        <v>9999</v>
      </c>
      <c r="AR87" s="34">
        <v>3.5</v>
      </c>
      <c r="AS87" s="34">
        <v>22</v>
      </c>
      <c r="AT87" s="34">
        <v>60</v>
      </c>
      <c r="AU87" s="34">
        <v>199</v>
      </c>
      <c r="AV87" s="34">
        <v>160</v>
      </c>
      <c r="BZ87" s="12">
        <f t="shared" si="0"/>
        <v>0.12157665459056936</v>
      </c>
      <c r="CA87" s="12">
        <f t="shared" si="0"/>
        <v>0.13508517176729928</v>
      </c>
      <c r="CB87" s="12">
        <f t="shared" si="0"/>
        <v>0.15009463529699921</v>
      </c>
      <c r="CC87" s="12">
        <f t="shared" si="0"/>
        <v>0.16677181699666577</v>
      </c>
      <c r="CD87" s="12">
        <f t="shared" si="1"/>
        <v>0.18530201888518419</v>
      </c>
      <c r="CE87" s="12">
        <f t="shared" si="2"/>
        <v>0.2058911320946491</v>
      </c>
      <c r="CF87" s="12">
        <f t="shared" si="2"/>
        <v>0.22876792454961012</v>
      </c>
      <c r="CG87" s="12">
        <f t="shared" si="2"/>
        <v>0.25418658283290013</v>
      </c>
      <c r="CH87" s="12">
        <f t="shared" si="2"/>
        <v>0.28242953648100017</v>
      </c>
      <c r="CI87" s="12">
        <f t="shared" si="2"/>
        <v>0.31381059609000017</v>
      </c>
      <c r="CJ87" s="12">
        <f t="shared" si="2"/>
        <v>0.34867844010000015</v>
      </c>
      <c r="CK87" s="12">
        <f t="shared" si="2"/>
        <v>0.38742048900000015</v>
      </c>
      <c r="CL87" s="12">
        <f t="shared" si="2"/>
        <v>0.43046721000000016</v>
      </c>
      <c r="CM87" s="12">
        <f t="shared" si="2"/>
        <v>0.47829690000000014</v>
      </c>
      <c r="CN87" s="12">
        <f t="shared" si="2"/>
        <v>0.53144100000000016</v>
      </c>
      <c r="CO87" s="12">
        <f t="shared" si="2"/>
        <v>0.59049000000000018</v>
      </c>
      <c r="CP87" s="12">
        <f t="shared" si="2"/>
        <v>0.65610000000000013</v>
      </c>
      <c r="CQ87" s="12">
        <f t="shared" si="2"/>
        <v>0.72900000000000009</v>
      </c>
      <c r="CR87" s="12">
        <f t="shared" si="2"/>
        <v>0.81</v>
      </c>
      <c r="CS87" s="12">
        <f t="shared" si="2"/>
        <v>0.9</v>
      </c>
      <c r="CT87" s="12">
        <v>1</v>
      </c>
      <c r="CU87" s="12">
        <v>0</v>
      </c>
      <c r="CV87" s="12">
        <v>0</v>
      </c>
      <c r="CW87" s="12">
        <v>0</v>
      </c>
    </row>
    <row r="88" spans="1:101" x14ac:dyDescent="0.2">
      <c r="A88" s="3" t="s">
        <v>165</v>
      </c>
      <c r="B88" s="3" t="s">
        <v>184</v>
      </c>
      <c r="S88" s="33">
        <v>0</v>
      </c>
      <c r="T88" s="33">
        <v>1.2800000000000002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0.89999999999999991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K88" s="34">
        <v>0</v>
      </c>
      <c r="AL88" s="34">
        <v>12.8</v>
      </c>
      <c r="AM88" s="34">
        <v>6</v>
      </c>
      <c r="AN88" s="34">
        <v>5</v>
      </c>
      <c r="AO88" s="34">
        <v>0</v>
      </c>
      <c r="AP88" s="34">
        <v>2</v>
      </c>
      <c r="AQ88" s="34">
        <v>9999</v>
      </c>
      <c r="AR88" s="34">
        <v>3.5</v>
      </c>
      <c r="AS88" s="34">
        <v>22</v>
      </c>
      <c r="AT88" s="34">
        <v>60</v>
      </c>
      <c r="AU88" s="34">
        <v>199</v>
      </c>
      <c r="AV88" s="34">
        <v>160</v>
      </c>
      <c r="BZ88" s="12">
        <f t="shared" si="0"/>
        <v>0.10941898913151243</v>
      </c>
      <c r="CA88" s="12">
        <f t="shared" si="0"/>
        <v>0.12157665459056936</v>
      </c>
      <c r="CB88" s="12">
        <f t="shared" si="0"/>
        <v>0.13508517176729928</v>
      </c>
      <c r="CC88" s="12">
        <f t="shared" si="0"/>
        <v>0.15009463529699921</v>
      </c>
      <c r="CD88" s="12">
        <f t="shared" si="1"/>
        <v>0.16677181699666577</v>
      </c>
      <c r="CE88" s="12">
        <f t="shared" si="2"/>
        <v>0.18530201888518419</v>
      </c>
      <c r="CF88" s="12">
        <f t="shared" si="2"/>
        <v>0.2058911320946491</v>
      </c>
      <c r="CG88" s="12">
        <f t="shared" si="2"/>
        <v>0.22876792454961012</v>
      </c>
      <c r="CH88" s="12">
        <f t="shared" si="2"/>
        <v>0.25418658283290013</v>
      </c>
      <c r="CI88" s="12">
        <f t="shared" si="2"/>
        <v>0.28242953648100017</v>
      </c>
      <c r="CJ88" s="12">
        <f t="shared" si="2"/>
        <v>0.31381059609000017</v>
      </c>
      <c r="CK88" s="12">
        <f t="shared" si="2"/>
        <v>0.34867844010000015</v>
      </c>
      <c r="CL88" s="12">
        <f t="shared" si="2"/>
        <v>0.38742048900000015</v>
      </c>
      <c r="CM88" s="12">
        <f t="shared" si="2"/>
        <v>0.43046721000000016</v>
      </c>
      <c r="CN88" s="12">
        <f t="shared" si="2"/>
        <v>0.47829690000000014</v>
      </c>
      <c r="CO88" s="12">
        <f t="shared" si="2"/>
        <v>0.53144100000000016</v>
      </c>
      <c r="CP88" s="12">
        <f t="shared" si="2"/>
        <v>0.59049000000000018</v>
      </c>
      <c r="CQ88" s="12">
        <f t="shared" si="2"/>
        <v>0.65610000000000013</v>
      </c>
      <c r="CR88" s="12">
        <f t="shared" si="2"/>
        <v>0.72900000000000009</v>
      </c>
      <c r="CS88" s="12">
        <f t="shared" si="2"/>
        <v>0.81</v>
      </c>
      <c r="CT88" s="12">
        <f t="shared" si="2"/>
        <v>0.9</v>
      </c>
      <c r="CU88" s="12">
        <v>1</v>
      </c>
      <c r="CV88" s="12">
        <v>0</v>
      </c>
      <c r="CW88" s="12">
        <v>0</v>
      </c>
    </row>
    <row r="89" spans="1:101" x14ac:dyDescent="0.2">
      <c r="A89" s="3" t="s">
        <v>165</v>
      </c>
      <c r="B89" s="3" t="s">
        <v>185</v>
      </c>
      <c r="S89" s="33">
        <v>0</v>
      </c>
      <c r="T89" s="33">
        <v>1.2800000000000002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0.89999999999999991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K89" s="34">
        <v>0</v>
      </c>
      <c r="AL89" s="34">
        <v>12.8</v>
      </c>
      <c r="AM89" s="34">
        <v>6</v>
      </c>
      <c r="AN89" s="34">
        <v>5</v>
      </c>
      <c r="AO89" s="34">
        <v>0</v>
      </c>
      <c r="AP89" s="34">
        <v>2</v>
      </c>
      <c r="AQ89" s="34">
        <v>9999</v>
      </c>
      <c r="AR89" s="34">
        <v>3.5</v>
      </c>
      <c r="AS89" s="34">
        <v>22</v>
      </c>
      <c r="AT89" s="34">
        <v>60</v>
      </c>
      <c r="AU89" s="34">
        <v>199</v>
      </c>
      <c r="AV89" s="34">
        <v>160</v>
      </c>
      <c r="BZ89" s="12">
        <f t="shared" si="0"/>
        <v>9.8477090218361193E-2</v>
      </c>
      <c r="CA89" s="12">
        <f t="shared" si="0"/>
        <v>0.10941898913151243</v>
      </c>
      <c r="CB89" s="12">
        <f t="shared" si="0"/>
        <v>0.12157665459056936</v>
      </c>
      <c r="CC89" s="12">
        <f t="shared" si="0"/>
        <v>0.13508517176729928</v>
      </c>
      <c r="CD89" s="12">
        <f t="shared" si="1"/>
        <v>0.15009463529699921</v>
      </c>
      <c r="CE89" s="12">
        <f t="shared" si="2"/>
        <v>0.16677181699666577</v>
      </c>
      <c r="CF89" s="12">
        <f t="shared" si="2"/>
        <v>0.18530201888518419</v>
      </c>
      <c r="CG89" s="12">
        <f t="shared" si="2"/>
        <v>0.2058911320946491</v>
      </c>
      <c r="CH89" s="12">
        <f t="shared" si="2"/>
        <v>0.22876792454961012</v>
      </c>
      <c r="CI89" s="12">
        <f t="shared" si="2"/>
        <v>0.25418658283290013</v>
      </c>
      <c r="CJ89" s="12">
        <f t="shared" si="2"/>
        <v>0.28242953648100017</v>
      </c>
      <c r="CK89" s="12">
        <f t="shared" si="2"/>
        <v>0.31381059609000017</v>
      </c>
      <c r="CL89" s="12">
        <f t="shared" si="2"/>
        <v>0.34867844010000015</v>
      </c>
      <c r="CM89" s="12">
        <f t="shared" si="2"/>
        <v>0.38742048900000015</v>
      </c>
      <c r="CN89" s="12">
        <f t="shared" si="2"/>
        <v>0.43046721000000016</v>
      </c>
      <c r="CO89" s="12">
        <f t="shared" si="2"/>
        <v>0.47829690000000014</v>
      </c>
      <c r="CP89" s="12">
        <f t="shared" si="2"/>
        <v>0.53144100000000016</v>
      </c>
      <c r="CQ89" s="12">
        <f t="shared" si="2"/>
        <v>0.59049000000000018</v>
      </c>
      <c r="CR89" s="12">
        <f t="shared" si="2"/>
        <v>0.65610000000000013</v>
      </c>
      <c r="CS89" s="12">
        <f t="shared" si="2"/>
        <v>0.72900000000000009</v>
      </c>
      <c r="CT89" s="12">
        <f t="shared" si="2"/>
        <v>0.81</v>
      </c>
      <c r="CU89" s="12">
        <f t="shared" si="2"/>
        <v>0.9</v>
      </c>
      <c r="CV89" s="12">
        <v>1</v>
      </c>
      <c r="CW89" s="12">
        <v>0</v>
      </c>
    </row>
    <row r="90" spans="1:101" x14ac:dyDescent="0.2">
      <c r="A90" s="3" t="s">
        <v>165</v>
      </c>
      <c r="B90" s="3" t="s">
        <v>186</v>
      </c>
      <c r="S90" s="33">
        <v>0</v>
      </c>
      <c r="T90" s="33">
        <v>1.2800000000000002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0.89999999999999991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K90" s="34">
        <v>0</v>
      </c>
      <c r="AL90" s="34">
        <v>12.8</v>
      </c>
      <c r="AM90" s="34">
        <v>6</v>
      </c>
      <c r="AN90" s="34">
        <v>5</v>
      </c>
      <c r="AO90" s="34">
        <v>0</v>
      </c>
      <c r="AP90" s="34">
        <v>2</v>
      </c>
      <c r="AQ90" s="34">
        <v>9999</v>
      </c>
      <c r="AR90" s="34">
        <v>3.5</v>
      </c>
      <c r="AS90" s="34">
        <v>22</v>
      </c>
      <c r="AT90" s="34">
        <v>60</v>
      </c>
      <c r="AU90" s="34">
        <v>199</v>
      </c>
      <c r="AV90" s="34">
        <v>160</v>
      </c>
      <c r="BZ90" s="12">
        <f t="shared" si="0"/>
        <v>8.8629381196525081E-2</v>
      </c>
      <c r="CA90" s="12">
        <f t="shared" si="0"/>
        <v>9.8477090218361193E-2</v>
      </c>
      <c r="CB90" s="12">
        <f t="shared" si="0"/>
        <v>0.10941898913151243</v>
      </c>
      <c r="CC90" s="12">
        <f t="shared" si="0"/>
        <v>0.12157665459056936</v>
      </c>
      <c r="CD90" s="12">
        <f t="shared" si="1"/>
        <v>0.13508517176729928</v>
      </c>
      <c r="CE90" s="12">
        <f t="shared" si="2"/>
        <v>0.15009463529699921</v>
      </c>
      <c r="CF90" s="12">
        <f t="shared" si="2"/>
        <v>0.16677181699666577</v>
      </c>
      <c r="CG90" s="12">
        <f t="shared" si="2"/>
        <v>0.18530201888518419</v>
      </c>
      <c r="CH90" s="12">
        <f t="shared" si="2"/>
        <v>0.2058911320946491</v>
      </c>
      <c r="CI90" s="12">
        <f t="shared" si="2"/>
        <v>0.22876792454961012</v>
      </c>
      <c r="CJ90" s="12">
        <f t="shared" si="2"/>
        <v>0.25418658283290013</v>
      </c>
      <c r="CK90" s="12">
        <f t="shared" si="2"/>
        <v>0.28242953648100017</v>
      </c>
      <c r="CL90" s="12">
        <f t="shared" si="2"/>
        <v>0.31381059609000017</v>
      </c>
      <c r="CM90" s="12">
        <f t="shared" si="2"/>
        <v>0.34867844010000015</v>
      </c>
      <c r="CN90" s="12">
        <f t="shared" si="2"/>
        <v>0.38742048900000015</v>
      </c>
      <c r="CO90" s="12">
        <f t="shared" si="2"/>
        <v>0.43046721000000016</v>
      </c>
      <c r="CP90" s="12">
        <f t="shared" si="2"/>
        <v>0.47829690000000014</v>
      </c>
      <c r="CQ90" s="12">
        <f t="shared" si="2"/>
        <v>0.53144100000000016</v>
      </c>
      <c r="CR90" s="12">
        <f t="shared" si="2"/>
        <v>0.59049000000000018</v>
      </c>
      <c r="CS90" s="12">
        <f t="shared" si="2"/>
        <v>0.65610000000000013</v>
      </c>
      <c r="CT90" s="12">
        <f t="shared" si="2"/>
        <v>0.72900000000000009</v>
      </c>
      <c r="CU90" s="12">
        <f t="shared" si="2"/>
        <v>0.81</v>
      </c>
      <c r="CV90" s="12">
        <f t="shared" si="2"/>
        <v>0.9</v>
      </c>
      <c r="CW90" s="12">
        <v>1</v>
      </c>
    </row>
    <row r="91" spans="1:101" x14ac:dyDescent="0.2">
      <c r="A91" s="3" t="s">
        <v>140</v>
      </c>
      <c r="B91" s="3" t="s">
        <v>141</v>
      </c>
      <c r="S91" s="11" t="s">
        <v>149</v>
      </c>
      <c r="AK91">
        <v>0</v>
      </c>
      <c r="AL91">
        <v>12.8</v>
      </c>
      <c r="AM91">
        <v>6</v>
      </c>
      <c r="AN91">
        <v>5</v>
      </c>
      <c r="AO91">
        <v>0</v>
      </c>
      <c r="AP91">
        <v>2</v>
      </c>
      <c r="AQ91">
        <v>9999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101" x14ac:dyDescent="0.2">
      <c r="S92" s="34" cm="1">
        <f t="array" ref="S92:AI92">MMULT(_xlfn.ANCHORARRAY(AK95),TRANSPOSE(AK19:AX35))</f>
        <v>9</v>
      </c>
      <c r="T92" s="34">
        <v>12.8</v>
      </c>
      <c r="U92" s="34">
        <v>12.8</v>
      </c>
      <c r="V92" s="34">
        <v>18</v>
      </c>
      <c r="W92" s="34">
        <v>6</v>
      </c>
      <c r="X92" s="34">
        <v>6</v>
      </c>
      <c r="Y92" s="34">
        <v>6.9666666666666668</v>
      </c>
      <c r="Z92" s="34">
        <v>5</v>
      </c>
      <c r="AA92" s="34">
        <v>0</v>
      </c>
      <c r="AB92" s="34">
        <v>2</v>
      </c>
      <c r="AC92" s="34">
        <v>9999</v>
      </c>
      <c r="AD92" s="34">
        <v>3.5</v>
      </c>
      <c r="AE92" s="34">
        <v>82</v>
      </c>
      <c r="AF92" s="34">
        <v>82</v>
      </c>
      <c r="AG92" s="34">
        <v>100</v>
      </c>
      <c r="AH92" s="34">
        <v>160</v>
      </c>
      <c r="AI92" s="34">
        <v>160</v>
      </c>
      <c r="AK92" s="11" t="s">
        <v>90</v>
      </c>
    </row>
    <row r="93" spans="1:101" x14ac:dyDescent="0.2">
      <c r="AK93" s="22">
        <v>0</v>
      </c>
      <c r="AL93" s="22">
        <v>3.8</v>
      </c>
      <c r="AM93" s="22">
        <v>0</v>
      </c>
      <c r="AN93" s="22">
        <v>5</v>
      </c>
      <c r="AO93" s="22">
        <v>0</v>
      </c>
      <c r="AP93" s="22">
        <v>2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</row>
    <row r="94" spans="1:101" x14ac:dyDescent="0.2">
      <c r="AK94" s="11" t="s">
        <v>70</v>
      </c>
    </row>
    <row r="95" spans="1:101" x14ac:dyDescent="0.2">
      <c r="S95" s="11" t="s">
        <v>147</v>
      </c>
      <c r="AK95" s="35" cm="1">
        <f t="array" ref="AK95:AX95">(AK93:AX93+AK39:AX39)</f>
        <v>9</v>
      </c>
      <c r="AL95" s="35">
        <v>12.8</v>
      </c>
      <c r="AM95" s="35">
        <v>6</v>
      </c>
      <c r="AN95" s="35">
        <v>5</v>
      </c>
      <c r="AO95" s="35">
        <v>0</v>
      </c>
      <c r="AP95" s="35">
        <v>2</v>
      </c>
      <c r="AQ95" s="35">
        <v>9999</v>
      </c>
      <c r="AR95" s="35">
        <v>3.5</v>
      </c>
      <c r="AS95" s="35">
        <v>22</v>
      </c>
      <c r="AT95" s="35">
        <v>60</v>
      </c>
      <c r="AU95" s="35">
        <v>100</v>
      </c>
      <c r="AV95" s="35">
        <v>160</v>
      </c>
      <c r="AW95" s="35">
        <v>18</v>
      </c>
      <c r="AX95" s="35">
        <v>6.9666666666666668</v>
      </c>
    </row>
    <row r="96" spans="1:101" x14ac:dyDescent="0.2">
      <c r="S96" t="s">
        <v>188</v>
      </c>
      <c r="T96" t="s">
        <v>189</v>
      </c>
      <c r="W96" t="s">
        <v>190</v>
      </c>
      <c r="X96" t="s">
        <v>191</v>
      </c>
    </row>
    <row r="97" spans="1:24" x14ac:dyDescent="0.2">
      <c r="A97" s="3" t="s">
        <v>165</v>
      </c>
      <c r="B97" s="3" t="s">
        <v>4</v>
      </c>
      <c r="S97" s="14">
        <v>1</v>
      </c>
      <c r="T97" s="14">
        <v>0</v>
      </c>
      <c r="W97" s="59" cm="1">
        <f t="array" ref="W97:X121">S97:T121*W92:X92</f>
        <v>6</v>
      </c>
      <c r="X97" s="34">
        <v>0</v>
      </c>
    </row>
    <row r="98" spans="1:24" x14ac:dyDescent="0.2">
      <c r="A98" s="3" t="s">
        <v>165</v>
      </c>
      <c r="B98" s="3" t="s">
        <v>5</v>
      </c>
      <c r="S98" s="14">
        <v>1</v>
      </c>
      <c r="T98" s="14">
        <v>0</v>
      </c>
      <c r="W98" s="34">
        <v>6</v>
      </c>
      <c r="X98" s="34">
        <v>0</v>
      </c>
    </row>
    <row r="99" spans="1:24" x14ac:dyDescent="0.2">
      <c r="A99" s="3" t="s">
        <v>165</v>
      </c>
      <c r="B99" s="3" t="s">
        <v>6</v>
      </c>
      <c r="S99" s="14">
        <v>1</v>
      </c>
      <c r="T99" s="14">
        <v>0</v>
      </c>
      <c r="W99" s="34">
        <v>6</v>
      </c>
      <c r="X99" s="34">
        <v>0</v>
      </c>
    </row>
    <row r="100" spans="1:24" x14ac:dyDescent="0.2">
      <c r="A100" s="3" t="s">
        <v>165</v>
      </c>
      <c r="B100" s="3" t="s">
        <v>166</v>
      </c>
      <c r="S100" s="14">
        <v>1</v>
      </c>
      <c r="T100" s="14">
        <v>0</v>
      </c>
      <c r="W100" s="34">
        <v>6</v>
      </c>
      <c r="X100" s="34">
        <v>0</v>
      </c>
    </row>
    <row r="101" spans="1:24" x14ac:dyDescent="0.2">
      <c r="A101" s="3" t="s">
        <v>165</v>
      </c>
      <c r="B101" s="3" t="s">
        <v>167</v>
      </c>
      <c r="S101" s="14">
        <v>1</v>
      </c>
      <c r="T101" s="14">
        <v>0</v>
      </c>
      <c r="W101" s="34">
        <v>6</v>
      </c>
      <c r="X101" s="34">
        <v>0</v>
      </c>
    </row>
    <row r="102" spans="1:24" x14ac:dyDescent="0.2">
      <c r="A102" s="3" t="s">
        <v>165</v>
      </c>
      <c r="B102" s="3" t="s">
        <v>168</v>
      </c>
      <c r="S102" s="14">
        <v>1</v>
      </c>
      <c r="T102" s="14">
        <v>0</v>
      </c>
      <c r="W102" s="34">
        <v>6</v>
      </c>
      <c r="X102" s="34">
        <v>0</v>
      </c>
    </row>
    <row r="103" spans="1:24" x14ac:dyDescent="0.2">
      <c r="A103" s="3" t="s">
        <v>165</v>
      </c>
      <c r="B103" s="3" t="s">
        <v>169</v>
      </c>
      <c r="S103" s="14">
        <v>1</v>
      </c>
      <c r="T103" s="14">
        <v>0</v>
      </c>
      <c r="W103" s="34">
        <v>6</v>
      </c>
      <c r="X103" s="34">
        <v>0</v>
      </c>
    </row>
    <row r="104" spans="1:24" x14ac:dyDescent="0.2">
      <c r="A104" s="3" t="s">
        <v>165</v>
      </c>
      <c r="B104" s="3" t="s">
        <v>170</v>
      </c>
      <c r="S104" s="14">
        <v>1</v>
      </c>
      <c r="T104" s="14">
        <v>0</v>
      </c>
      <c r="W104" s="34">
        <v>6</v>
      </c>
      <c r="X104" s="34">
        <v>0</v>
      </c>
    </row>
    <row r="105" spans="1:24" x14ac:dyDescent="0.2">
      <c r="A105" s="3" t="s">
        <v>165</v>
      </c>
      <c r="B105" s="3" t="s">
        <v>171</v>
      </c>
      <c r="S105" s="14">
        <v>1</v>
      </c>
      <c r="T105" s="14">
        <v>0</v>
      </c>
      <c r="W105" s="34">
        <v>6</v>
      </c>
      <c r="X105" s="34">
        <v>0</v>
      </c>
    </row>
    <row r="106" spans="1:24" x14ac:dyDescent="0.2">
      <c r="A106" s="3" t="s">
        <v>165</v>
      </c>
      <c r="B106" s="3" t="s">
        <v>172</v>
      </c>
      <c r="S106" s="14">
        <v>1</v>
      </c>
      <c r="T106" s="14">
        <v>0</v>
      </c>
      <c r="W106" s="34">
        <v>6</v>
      </c>
      <c r="X106" s="34">
        <v>0</v>
      </c>
    </row>
    <row r="107" spans="1:24" x14ac:dyDescent="0.2">
      <c r="A107" s="3" t="s">
        <v>165</v>
      </c>
      <c r="B107" s="3" t="s">
        <v>173</v>
      </c>
      <c r="S107" s="14">
        <v>1</v>
      </c>
      <c r="T107" s="14">
        <v>0</v>
      </c>
      <c r="W107" s="34">
        <v>6</v>
      </c>
      <c r="X107" s="34">
        <v>0</v>
      </c>
    </row>
    <row r="108" spans="1:24" x14ac:dyDescent="0.2">
      <c r="A108" s="3" t="s">
        <v>165</v>
      </c>
      <c r="B108" s="3" t="s">
        <v>174</v>
      </c>
      <c r="S108" s="14">
        <v>1</v>
      </c>
      <c r="T108" s="14">
        <v>0</v>
      </c>
      <c r="W108" s="34">
        <v>6</v>
      </c>
      <c r="X108" s="34">
        <v>0</v>
      </c>
    </row>
    <row r="109" spans="1:24" x14ac:dyDescent="0.2">
      <c r="A109" s="3" t="s">
        <v>165</v>
      </c>
      <c r="B109" s="3" t="s">
        <v>175</v>
      </c>
      <c r="S109" s="14">
        <v>1</v>
      </c>
      <c r="T109" s="14">
        <v>0</v>
      </c>
      <c r="W109" s="34">
        <v>6</v>
      </c>
      <c r="X109" s="34">
        <v>0</v>
      </c>
    </row>
    <row r="110" spans="1:24" x14ac:dyDescent="0.2">
      <c r="A110" s="3" t="s">
        <v>165</v>
      </c>
      <c r="B110" s="3" t="s">
        <v>176</v>
      </c>
      <c r="S110" s="14">
        <v>1</v>
      </c>
      <c r="T110" s="14">
        <v>0</v>
      </c>
      <c r="W110" s="34">
        <v>6</v>
      </c>
      <c r="X110" s="34">
        <v>0</v>
      </c>
    </row>
    <row r="111" spans="1:24" x14ac:dyDescent="0.2">
      <c r="A111" s="3" t="s">
        <v>165</v>
      </c>
      <c r="B111" s="3" t="s">
        <v>177</v>
      </c>
      <c r="S111" s="14">
        <v>1</v>
      </c>
      <c r="T111" s="14">
        <v>0</v>
      </c>
      <c r="W111" s="34">
        <v>6</v>
      </c>
      <c r="X111" s="34">
        <v>0</v>
      </c>
    </row>
    <row r="112" spans="1:24" x14ac:dyDescent="0.2">
      <c r="A112" s="3" t="s">
        <v>165</v>
      </c>
      <c r="B112" s="3" t="s">
        <v>178</v>
      </c>
      <c r="S112" s="14">
        <v>1</v>
      </c>
      <c r="T112" s="14">
        <v>0</v>
      </c>
      <c r="W112" s="34">
        <v>6</v>
      </c>
      <c r="X112" s="34">
        <v>0</v>
      </c>
    </row>
    <row r="113" spans="1:24" x14ac:dyDescent="0.2">
      <c r="A113" s="3" t="s">
        <v>165</v>
      </c>
      <c r="B113" s="3" t="s">
        <v>179</v>
      </c>
      <c r="S113" s="14">
        <v>1</v>
      </c>
      <c r="T113" s="14">
        <v>0</v>
      </c>
      <c r="W113" s="34">
        <v>6</v>
      </c>
      <c r="X113" s="34">
        <v>0</v>
      </c>
    </row>
    <row r="114" spans="1:24" x14ac:dyDescent="0.2">
      <c r="A114" s="3" t="s">
        <v>165</v>
      </c>
      <c r="B114" s="3" t="s">
        <v>180</v>
      </c>
      <c r="S114" s="14">
        <v>1</v>
      </c>
      <c r="T114" s="14">
        <v>0</v>
      </c>
      <c r="W114" s="34">
        <v>6</v>
      </c>
      <c r="X114" s="34">
        <v>0</v>
      </c>
    </row>
    <row r="115" spans="1:24" x14ac:dyDescent="0.2">
      <c r="A115" s="3" t="s">
        <v>165</v>
      </c>
      <c r="B115" s="3" t="s">
        <v>181</v>
      </c>
      <c r="S115" s="14">
        <v>1</v>
      </c>
      <c r="T115" s="14">
        <v>0</v>
      </c>
      <c r="W115" s="34">
        <v>6</v>
      </c>
      <c r="X115" s="34">
        <v>0</v>
      </c>
    </row>
    <row r="116" spans="1:24" x14ac:dyDescent="0.2">
      <c r="A116" s="3" t="s">
        <v>165</v>
      </c>
      <c r="B116" s="3" t="s">
        <v>182</v>
      </c>
      <c r="S116" s="14">
        <v>1</v>
      </c>
      <c r="T116" s="14">
        <v>0</v>
      </c>
      <c r="W116" s="34">
        <v>6</v>
      </c>
      <c r="X116" s="34">
        <v>0</v>
      </c>
    </row>
    <row r="117" spans="1:24" x14ac:dyDescent="0.2">
      <c r="A117" s="3" t="s">
        <v>165</v>
      </c>
      <c r="B117" s="3" t="s">
        <v>183</v>
      </c>
      <c r="S117" s="14">
        <v>1</v>
      </c>
      <c r="T117" s="14">
        <v>0</v>
      </c>
      <c r="W117" s="34">
        <v>6</v>
      </c>
      <c r="X117" s="34">
        <v>0</v>
      </c>
    </row>
    <row r="118" spans="1:24" x14ac:dyDescent="0.2">
      <c r="A118" s="3" t="s">
        <v>165</v>
      </c>
      <c r="B118" s="3" t="s">
        <v>184</v>
      </c>
      <c r="S118" s="14">
        <v>1</v>
      </c>
      <c r="T118" s="14">
        <v>0</v>
      </c>
      <c r="W118" s="34">
        <v>6</v>
      </c>
      <c r="X118" s="34">
        <v>0</v>
      </c>
    </row>
    <row r="119" spans="1:24" x14ac:dyDescent="0.2">
      <c r="A119" s="3" t="s">
        <v>165</v>
      </c>
      <c r="B119" s="3" t="s">
        <v>185</v>
      </c>
      <c r="S119" s="14">
        <v>1</v>
      </c>
      <c r="T119" s="14">
        <v>0</v>
      </c>
      <c r="W119" s="34">
        <v>6</v>
      </c>
      <c r="X119" s="34">
        <v>0</v>
      </c>
    </row>
    <row r="120" spans="1:24" x14ac:dyDescent="0.2">
      <c r="A120" s="3" t="s">
        <v>165</v>
      </c>
      <c r="B120" s="3" t="s">
        <v>186</v>
      </c>
      <c r="S120" s="14">
        <v>1</v>
      </c>
      <c r="T120" s="14">
        <v>0</v>
      </c>
      <c r="W120" s="34">
        <v>6</v>
      </c>
      <c r="X120" s="34">
        <v>0</v>
      </c>
    </row>
    <row r="121" spans="1:24" x14ac:dyDescent="0.2">
      <c r="A121" s="3" t="s">
        <v>140</v>
      </c>
      <c r="B121" s="3" t="s">
        <v>141</v>
      </c>
      <c r="S121" s="14">
        <v>0</v>
      </c>
      <c r="T121" s="14">
        <v>1</v>
      </c>
      <c r="W121" s="34">
        <v>0</v>
      </c>
      <c r="X121" s="34">
        <v>6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home_buccinasco</vt:lpstr>
      <vt:lpstr>time_accurate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2024-08-31T16:28:03Z</dcterms:modified>
</cp:coreProperties>
</file>