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b - planning_discounting\"/>
    </mc:Choice>
  </mc:AlternateContent>
  <xr:revisionPtr revIDLastSave="0" documentId="13_ncr:1_{3C40F4BA-9AD0-4ED8-B14F-16CC6A9550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cept" sheetId="3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concept!$F$21:$F$25,concept!$J$21:$K$25,concept!$H$21:$H$25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concept!$V$10:$Z$10</definedName>
    <definedName name="solver_lhs2" localSheetId="0" hidden="1">concept!$F$21:$F$25</definedName>
    <definedName name="solver_lhs3" localSheetId="0" hidden="1">concept!$H$21:$H$25</definedName>
    <definedName name="solver_lhs4" localSheetId="0" hidden="1">concept!$H$29:$H$33</definedName>
    <definedName name="solver_lhs5" localSheetId="0" hidden="1">concept!$V$8:$Z$8</definedName>
    <definedName name="solver_lhs6" localSheetId="0" hidden="1">concept!$H$21:$H$25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concept!$P$12</definedName>
    <definedName name="solver_pre" localSheetId="0" hidden="1">"""""""""""""""""""""""""""""""""""""""""""""""""""""""""""""""0,000001"""""""""""""""""""""""""""""""""""""""""""""""""""""""""""""""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concept!$H$37:$H$41</definedName>
    <definedName name="solver_rhs4" localSheetId="0" hidden="1">concept!$H$21:$H$25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3" l="1"/>
  <c r="Q32" i="3"/>
  <c r="Q31" i="3"/>
  <c r="Q30" i="3"/>
  <c r="Q29" i="3"/>
  <c r="Q25" i="3"/>
  <c r="Q24" i="3"/>
  <c r="Q23" i="3"/>
  <c r="Q22" i="3"/>
  <c r="Q21" i="3"/>
  <c r="V8" i="3" a="1"/>
  <c r="V8" i="3" s="1"/>
  <c r="M29" i="3" a="1"/>
  <c r="M29" i="3" s="1"/>
  <c r="M21" i="3" a="1"/>
  <c r="M21" i="3" s="1"/>
  <c r="J29" i="3" a="1"/>
  <c r="J29" i="3" s="1"/>
  <c r="V10" i="3" a="1"/>
  <c r="V10" i="3" s="1"/>
  <c r="P12" i="3" l="1"/>
  <c r="H29" i="3" a="1"/>
  <c r="H29" i="3" s="1"/>
  <c r="H37" i="3" a="1"/>
  <c r="H3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<sst xmlns="http://schemas.openxmlformats.org/spreadsheetml/2006/main" count="69" uniqueCount="43">
  <si>
    <t>Back to contents</t>
  </si>
  <si>
    <t>time</t>
  </si>
  <si>
    <t>y.1</t>
  </si>
  <si>
    <t>y.2</t>
  </si>
  <si>
    <t>y.3</t>
  </si>
  <si>
    <t>y.4</t>
  </si>
  <si>
    <t>y.5</t>
  </si>
  <si>
    <t>flows</t>
  </si>
  <si>
    <t>techs</t>
  </si>
  <si>
    <t>t.1</t>
  </si>
  <si>
    <t>name</t>
  </si>
  <si>
    <t>Final demand</t>
  </si>
  <si>
    <t>u</t>
  </si>
  <si>
    <t>Y</t>
  </si>
  <si>
    <t>f.1</t>
  </si>
  <si>
    <t>d</t>
  </si>
  <si>
    <t>X' - d*Q' == 0</t>
  </si>
  <si>
    <t>Investment costs</t>
  </si>
  <si>
    <t>ci</t>
  </si>
  <si>
    <t>O&amp;M costs</t>
  </si>
  <si>
    <t>co</t>
  </si>
  <si>
    <t>Load factors</t>
  </si>
  <si>
    <t>min</t>
  </si>
  <si>
    <t>max</t>
  </si>
  <si>
    <t>Initial capacity</t>
  </si>
  <si>
    <t>C_start</t>
  </si>
  <si>
    <t>Q</t>
  </si>
  <si>
    <t>X</t>
  </si>
  <si>
    <t>Cap_new</t>
  </si>
  <si>
    <t>C_inv = Cap_new * diag(ci)</t>
  </si>
  <si>
    <t>Xmin = Cap_op * diag(lf_min)</t>
  </si>
  <si>
    <t>C_om = X * diag(co)</t>
  </si>
  <si>
    <t>Tyy</t>
  </si>
  <si>
    <t>Xmax = Cap_op * diag(lf_max)</t>
  </si>
  <si>
    <t>d.1</t>
  </si>
  <si>
    <t>dr</t>
  </si>
  <si>
    <t>Min(sum( C_inv_y,C_om_y))</t>
  </si>
  <si>
    <t>C_inv_y = C_inv/(1+dr)^(years-1)</t>
  </si>
  <si>
    <t>C_om_y = C_om/(1+dr)^(years-1)</t>
  </si>
  <si>
    <t>Cap_op = c_start + Tyy*Cap_new</t>
  </si>
  <si>
    <t>Q' - u*X' - Y == 0</t>
  </si>
  <si>
    <t>Power plant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</si>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</sst>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/>
    <xf numFmtId="0" fontId="0" fillId="0" borderId="0" xfId="0" applyAlignment="1">
      <alignment textRotation="90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 applyAlignment="1">
      <alignment horizontal="right"/>
    </xf>
    <xf numFmtId="0" fontId="2" fillId="5" borderId="0" xfId="0" applyFont="1" applyFill="1"/>
    <xf numFmtId="0" fontId="4" fillId="6" borderId="0" xfId="0" applyFont="1" applyFill="1"/>
    <xf numFmtId="165" fontId="0" fillId="4" borderId="0" xfId="0" applyNumberFormat="1" applyFill="1"/>
    <xf numFmtId="1" fontId="0" fillId="3" borderId="0" xfId="0" applyNumberFormat="1" applyFill="1"/>
    <xf numFmtId="0" fontId="2" fillId="0" borderId="0" xfId="0" applyFont="1" applyAlignment="1">
      <alignment horizontal="left" wrapText="1"/>
    </xf>
    <xf numFmtId="2" fontId="0" fillId="4" borderId="0" xfId="0" applyNumberFormat="1" applyFill="1"/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right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1B06-AE46-4C7D-A02A-DC2C145E2BC4}">
  <sheetPr>
    <tabColor theme="8" tint="0.59999389629810485"/>
  </sheetPr>
  <dimension ref="A1:Z43"/>
  <sheetViews>
    <sheetView showGridLines="0" tabSelected="1" zoomScale="115" zoomScaleNormal="115" workbookViewId="0">
      <pane xSplit="4" ySplit="6" topLeftCell="E7" activePane="bottomRight" state="frozen"/>
      <selection pane="topRight"/>
      <selection pane="bottomLeft"/>
      <selection pane="bottomRight" activeCell="W11" sqref="W11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6" bestFit="1" customWidth="1"/>
    <col min="4" max="4" width="31.7109375" bestFit="1" customWidth="1"/>
    <col min="5" max="5" width="3" customWidth="1"/>
    <col min="6" max="6" width="6.42578125" customWidth="1"/>
    <col min="7" max="7" width="4.7109375" customWidth="1"/>
    <col min="8" max="8" width="6.85546875" customWidth="1"/>
    <col min="9" max="9" width="4.7109375" customWidth="1"/>
    <col min="10" max="12" width="7.42578125" customWidth="1"/>
    <col min="13" max="13" width="8.28515625" bestFit="1" customWidth="1"/>
    <col min="14" max="14" width="6.28515625" customWidth="1"/>
    <col min="15" max="15" width="4.85546875" customWidth="1"/>
    <col min="16" max="17" width="7.42578125" customWidth="1"/>
    <col min="18" max="19" width="5.7109375" customWidth="1"/>
    <col min="20" max="20" width="6.7109375" customWidth="1"/>
    <col min="21" max="26" width="7.42578125" customWidth="1"/>
    <col min="27" max="45" width="6.28515625" customWidth="1"/>
  </cols>
  <sheetData>
    <row r="1" spans="1:26" x14ac:dyDescent="0.25">
      <c r="A1" s="1" t="s">
        <v>0</v>
      </c>
    </row>
    <row r="2" spans="1:26" x14ac:dyDescent="0.25">
      <c r="A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V2" t="s">
        <v>2</v>
      </c>
      <c r="W2" t="s">
        <v>3</v>
      </c>
      <c r="X2" t="s">
        <v>4</v>
      </c>
      <c r="Y2" t="s">
        <v>5</v>
      </c>
      <c r="Z2" t="s">
        <v>6</v>
      </c>
    </row>
    <row r="3" spans="1:26" x14ac:dyDescent="0.25">
      <c r="B3" t="s">
        <v>7</v>
      </c>
      <c r="F3" t="s">
        <v>14</v>
      </c>
    </row>
    <row r="4" spans="1:26" x14ac:dyDescent="0.25">
      <c r="C4" t="s">
        <v>8</v>
      </c>
      <c r="H4" t="s">
        <v>9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 spans="1:26" x14ac:dyDescent="0.25">
      <c r="D5" t="s">
        <v>10</v>
      </c>
      <c r="J5" t="s">
        <v>11</v>
      </c>
    </row>
    <row r="6" spans="1:26" x14ac:dyDescent="0.25">
      <c r="H6" s="2"/>
    </row>
    <row r="7" spans="1:26" x14ac:dyDescent="0.25">
      <c r="H7" s="3" t="s">
        <v>12</v>
      </c>
      <c r="J7" s="3" t="s">
        <v>13</v>
      </c>
      <c r="V7" s="3" t="s">
        <v>40</v>
      </c>
    </row>
    <row r="8" spans="1:26" x14ac:dyDescent="0.25">
      <c r="B8" t="s">
        <v>14</v>
      </c>
      <c r="D8" t="s">
        <v>42</v>
      </c>
      <c r="H8" s="5">
        <v>0.1</v>
      </c>
      <c r="J8" s="12">
        <v>100</v>
      </c>
      <c r="K8" s="12">
        <v>120</v>
      </c>
      <c r="L8" s="12">
        <v>144</v>
      </c>
      <c r="M8" s="12">
        <v>173</v>
      </c>
      <c r="N8" s="12">
        <v>207</v>
      </c>
      <c r="V8" s="17" cm="1">
        <f t="array" ref="V8:Z8">TRANSPOSE(F21:F25)-MMULT(H8:H8,TRANSPOSE(H21:H25))-J8:N8</f>
        <v>-9.9999999747524271E-7</v>
      </c>
      <c r="W8" s="18">
        <v>-3.0000000066365828E-6</v>
      </c>
      <c r="X8" s="18">
        <v>0</v>
      </c>
      <c r="Y8" s="18">
        <v>-1.9999999949504854E-6</v>
      </c>
      <c r="Z8" s="19">
        <v>0</v>
      </c>
    </row>
    <row r="9" spans="1:26" x14ac:dyDescent="0.25">
      <c r="F9" s="3" t="s">
        <v>15</v>
      </c>
      <c r="J9" s="3" t="s">
        <v>35</v>
      </c>
      <c r="V9" s="3" t="s">
        <v>16</v>
      </c>
    </row>
    <row r="10" spans="1:26" x14ac:dyDescent="0.25">
      <c r="C10" t="s">
        <v>9</v>
      </c>
      <c r="D10" t="s">
        <v>41</v>
      </c>
      <c r="F10" s="5">
        <v>1</v>
      </c>
      <c r="J10" s="5">
        <v>0.05</v>
      </c>
      <c r="P10" s="7"/>
      <c r="Q10" s="7"/>
      <c r="R10" s="7"/>
      <c r="S10" s="7"/>
      <c r="T10" s="7"/>
      <c r="V10" s="21" cm="1">
        <f t="array" ref="V10:Z10">TRANSPOSE(H21:H25)-MMULT(F10:F10,TRANSPOSE(F21:F25))</f>
        <v>0</v>
      </c>
      <c r="W10" s="18">
        <v>0</v>
      </c>
      <c r="X10" s="18">
        <v>0</v>
      </c>
      <c r="Y10" s="18">
        <v>0</v>
      </c>
      <c r="Z10" s="19">
        <v>0</v>
      </c>
    </row>
    <row r="11" spans="1:26" x14ac:dyDescent="0.25">
      <c r="P11" s="3" t="s">
        <v>36</v>
      </c>
    </row>
    <row r="12" spans="1:26" x14ac:dyDescent="0.25">
      <c r="D12" t="s">
        <v>17</v>
      </c>
      <c r="G12" s="8" t="s">
        <v>18</v>
      </c>
      <c r="H12" s="5">
        <v>10</v>
      </c>
      <c r="O12" s="3"/>
      <c r="P12" s="9">
        <f>SUM(_xlfn.ANCHORARRAY(Q21),_xlfn.ANCHORARRAY(Q29))</f>
        <v>1198.4127100000001</v>
      </c>
    </row>
    <row r="13" spans="1:26" x14ac:dyDescent="0.25">
      <c r="D13" t="s">
        <v>19</v>
      </c>
      <c r="G13" s="8" t="s">
        <v>20</v>
      </c>
      <c r="H13" s="5">
        <v>1</v>
      </c>
    </row>
    <row r="14" spans="1:26" x14ac:dyDescent="0.25">
      <c r="D14" t="s">
        <v>21</v>
      </c>
      <c r="G14" s="8" t="s">
        <v>22</v>
      </c>
      <c r="H14" s="5">
        <v>0</v>
      </c>
    </row>
    <row r="15" spans="1:26" x14ac:dyDescent="0.25">
      <c r="G15" s="8" t="s">
        <v>23</v>
      </c>
      <c r="H15" s="5">
        <v>0.7</v>
      </c>
    </row>
    <row r="16" spans="1:26" x14ac:dyDescent="0.25">
      <c r="D16" t="s">
        <v>24</v>
      </c>
      <c r="G16" s="8" t="s">
        <v>25</v>
      </c>
      <c r="H16" s="5">
        <v>50</v>
      </c>
    </row>
    <row r="19" spans="1:17" ht="30" customHeight="1" x14ac:dyDescent="0.25">
      <c r="F19" s="3" t="s">
        <v>26</v>
      </c>
      <c r="G19" s="3"/>
      <c r="H19" s="3" t="s">
        <v>27</v>
      </c>
      <c r="J19" s="3" t="s">
        <v>28</v>
      </c>
      <c r="M19" s="13" t="s">
        <v>29</v>
      </c>
      <c r="N19" s="13"/>
      <c r="O19" s="13"/>
      <c r="Q19" s="3" t="s">
        <v>37</v>
      </c>
    </row>
    <row r="20" spans="1:17" x14ac:dyDescent="0.25">
      <c r="F20" t="s">
        <v>14</v>
      </c>
      <c r="H20" t="s">
        <v>9</v>
      </c>
      <c r="J20" t="s">
        <v>9</v>
      </c>
      <c r="M20" t="s">
        <v>9</v>
      </c>
      <c r="Q20" t="s">
        <v>9</v>
      </c>
    </row>
    <row r="21" spans="1:17" x14ac:dyDescent="0.25">
      <c r="A21">
        <v>1</v>
      </c>
      <c r="F21" s="10">
        <v>111.11111</v>
      </c>
      <c r="H21" s="10">
        <v>111.11111</v>
      </c>
      <c r="J21" s="10">
        <v>108.73016</v>
      </c>
      <c r="K21">
        <v>0</v>
      </c>
      <c r="M21" s="14" cm="1">
        <f t="array" ref="M21:M25">MMULT(J21:J25,_xlfn.MUNIT(1)*H12:H12)</f>
        <v>1087.3016</v>
      </c>
      <c r="Q21" s="6">
        <f>M21/((1+$J$10)^(A21-1))</f>
        <v>1087.3016</v>
      </c>
    </row>
    <row r="22" spans="1:17" x14ac:dyDescent="0.25">
      <c r="A22">
        <v>2</v>
      </c>
      <c r="F22" s="10">
        <v>133.33332999999999</v>
      </c>
      <c r="H22" s="10">
        <v>133.33332999999999</v>
      </c>
      <c r="J22" s="10">
        <v>31.746032</v>
      </c>
      <c r="K22">
        <v>0</v>
      </c>
      <c r="M22" s="6">
        <v>317.46032000000002</v>
      </c>
      <c r="Q22" s="6">
        <f t="shared" ref="Q22:Q25" si="0">M22/((1+$J$10)^(A22-1))</f>
        <v>302.34316190476193</v>
      </c>
    </row>
    <row r="23" spans="1:17" x14ac:dyDescent="0.25">
      <c r="A23">
        <v>3</v>
      </c>
      <c r="F23" s="10">
        <v>160</v>
      </c>
      <c r="H23" s="10">
        <v>160</v>
      </c>
      <c r="J23" s="10">
        <v>38.095238000000002</v>
      </c>
      <c r="K23">
        <v>0</v>
      </c>
      <c r="M23" s="6">
        <v>380.95238000000001</v>
      </c>
      <c r="Q23" s="6">
        <f t="shared" si="0"/>
        <v>345.53503854875282</v>
      </c>
    </row>
    <row r="24" spans="1:17" x14ac:dyDescent="0.25">
      <c r="A24">
        <v>4</v>
      </c>
      <c r="F24" s="10">
        <v>192.22221999999999</v>
      </c>
      <c r="H24" s="10">
        <v>192.22221999999999</v>
      </c>
      <c r="J24" s="10">
        <v>46.031745999999998</v>
      </c>
      <c r="K24">
        <v>0</v>
      </c>
      <c r="M24" s="6">
        <v>460.31745999999998</v>
      </c>
      <c r="Q24" s="6">
        <f t="shared" si="0"/>
        <v>397.63952920850875</v>
      </c>
    </row>
    <row r="25" spans="1:17" x14ac:dyDescent="0.25">
      <c r="A25">
        <v>5</v>
      </c>
      <c r="F25" s="10">
        <v>230</v>
      </c>
      <c r="H25" s="10">
        <v>230</v>
      </c>
      <c r="J25" s="10">
        <v>53.968254000000002</v>
      </c>
      <c r="K25">
        <v>0</v>
      </c>
      <c r="M25" s="6">
        <v>539.68254000000002</v>
      </c>
      <c r="Q25" s="6">
        <f t="shared" si="0"/>
        <v>443.99816125996887</v>
      </c>
    </row>
    <row r="26" spans="1:17" x14ac:dyDescent="0.25">
      <c r="F26" s="7"/>
      <c r="H26" s="7"/>
      <c r="J26" s="7"/>
      <c r="K26" s="7"/>
    </row>
    <row r="27" spans="1:17" ht="30" customHeight="1" x14ac:dyDescent="0.25">
      <c r="F27" s="20" t="s">
        <v>30</v>
      </c>
      <c r="G27" s="20"/>
      <c r="H27" s="20"/>
      <c r="I27" s="16"/>
      <c r="J27" s="13" t="s">
        <v>39</v>
      </c>
      <c r="K27" s="13"/>
      <c r="L27" s="13"/>
      <c r="M27" s="3" t="s">
        <v>31</v>
      </c>
      <c r="N27" s="3"/>
      <c r="Q27" s="3" t="s">
        <v>38</v>
      </c>
    </row>
    <row r="28" spans="1:17" x14ac:dyDescent="0.25">
      <c r="H28" s="15" t="s">
        <v>9</v>
      </c>
      <c r="J28" s="15" t="s">
        <v>9</v>
      </c>
      <c r="L28" s="3"/>
      <c r="M28" s="15" t="s">
        <v>9</v>
      </c>
      <c r="Q28" s="15" t="s">
        <v>9</v>
      </c>
    </row>
    <row r="29" spans="1:17" x14ac:dyDescent="0.25">
      <c r="A29">
        <v>1</v>
      </c>
      <c r="H29" s="11" cm="1">
        <f t="array" ref="H29:I33">J29:K33*H14:H14</f>
        <v>0</v>
      </c>
      <c r="I29">
        <v>0</v>
      </c>
      <c r="J29" s="6" cm="1">
        <f t="array" ref="J29:J33">H16:H16+MMULT(O37:S41,J21:J25)</f>
        <v>158.73016000000001</v>
      </c>
      <c r="M29" s="6" cm="1">
        <f t="array" ref="M29:M33">MMULT(H21:H25,_xlfn.MUNIT(1)*H13:H13)</f>
        <v>111.11111</v>
      </c>
      <c r="Q29" s="6">
        <f>M29/((1+$J$10)^(A29-1))</f>
        <v>111.11111</v>
      </c>
    </row>
    <row r="30" spans="1:17" x14ac:dyDescent="0.25">
      <c r="A30">
        <v>2</v>
      </c>
      <c r="H30" s="11">
        <v>0</v>
      </c>
      <c r="I30">
        <v>0</v>
      </c>
      <c r="J30" s="6">
        <v>190.476192</v>
      </c>
      <c r="M30" s="6">
        <v>133.33332999999999</v>
      </c>
      <c r="Q30" s="6">
        <f t="shared" ref="Q30:Q33" si="1">M30/((1+$J$10)^(A30-1))</f>
        <v>126.98412380952379</v>
      </c>
    </row>
    <row r="31" spans="1:17" x14ac:dyDescent="0.25">
      <c r="A31">
        <v>3</v>
      </c>
      <c r="H31" s="11">
        <v>0</v>
      </c>
      <c r="I31">
        <v>0</v>
      </c>
      <c r="J31" s="6">
        <v>228.57142999999999</v>
      </c>
      <c r="M31" s="6">
        <v>160</v>
      </c>
      <c r="Q31" s="6">
        <f t="shared" si="1"/>
        <v>145.12471655328798</v>
      </c>
    </row>
    <row r="32" spans="1:17" x14ac:dyDescent="0.25">
      <c r="A32">
        <v>4</v>
      </c>
      <c r="H32" s="11">
        <v>0</v>
      </c>
      <c r="I32">
        <v>0</v>
      </c>
      <c r="J32" s="6">
        <v>274.60317599999996</v>
      </c>
      <c r="M32" s="6">
        <v>192.22221999999999</v>
      </c>
      <c r="Q32" s="6">
        <f t="shared" si="1"/>
        <v>166.04878090918905</v>
      </c>
    </row>
    <row r="33" spans="1:19" x14ac:dyDescent="0.25">
      <c r="A33">
        <v>5</v>
      </c>
      <c r="H33" s="11">
        <v>0</v>
      </c>
      <c r="I33">
        <v>0</v>
      </c>
      <c r="J33" s="6">
        <v>328.57142999999996</v>
      </c>
      <c r="M33" s="6">
        <v>230</v>
      </c>
      <c r="Q33" s="6">
        <f t="shared" si="1"/>
        <v>189.22156920213286</v>
      </c>
    </row>
    <row r="35" spans="1:19" ht="30" customHeight="1" x14ac:dyDescent="0.25">
      <c r="H35" s="13" t="s">
        <v>33</v>
      </c>
      <c r="I35" s="13"/>
      <c r="O35" s="3" t="s">
        <v>32</v>
      </c>
    </row>
    <row r="36" spans="1:19" x14ac:dyDescent="0.25">
      <c r="H36" s="15" t="s">
        <v>9</v>
      </c>
      <c r="O36" t="s">
        <v>2</v>
      </c>
      <c r="P36" t="s">
        <v>3</v>
      </c>
      <c r="Q36" t="s">
        <v>4</v>
      </c>
      <c r="R36" t="s">
        <v>5</v>
      </c>
      <c r="S36" t="s">
        <v>6</v>
      </c>
    </row>
    <row r="37" spans="1:19" x14ac:dyDescent="0.25">
      <c r="A37">
        <v>1</v>
      </c>
      <c r="H37" s="6" cm="1">
        <f t="array" ref="H37:I41">J29:K33*H15:H15</f>
        <v>111.11111200000001</v>
      </c>
      <c r="I37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5">
      <c r="A38">
        <v>2</v>
      </c>
      <c r="H38" s="6">
        <v>133.33333439999998</v>
      </c>
      <c r="I38">
        <v>0</v>
      </c>
      <c r="O38" s="4">
        <v>1</v>
      </c>
      <c r="P38" s="4">
        <v>1</v>
      </c>
      <c r="Q38" s="4">
        <v>0</v>
      </c>
      <c r="R38" s="4">
        <v>0</v>
      </c>
      <c r="S38" s="4">
        <v>0</v>
      </c>
    </row>
    <row r="39" spans="1:19" x14ac:dyDescent="0.25">
      <c r="A39">
        <v>3</v>
      </c>
      <c r="H39" s="6">
        <v>160.000001</v>
      </c>
      <c r="I39">
        <v>0</v>
      </c>
      <c r="O39" s="4">
        <v>1</v>
      </c>
      <c r="P39" s="4">
        <v>1</v>
      </c>
      <c r="Q39" s="4">
        <v>1</v>
      </c>
      <c r="R39" s="4">
        <v>0</v>
      </c>
      <c r="S39" s="4">
        <v>0</v>
      </c>
    </row>
    <row r="40" spans="1:19" x14ac:dyDescent="0.25">
      <c r="A40">
        <v>4</v>
      </c>
      <c r="H40" s="6">
        <v>192.22222319999997</v>
      </c>
      <c r="I40">
        <v>0</v>
      </c>
      <c r="O40" s="4">
        <v>1</v>
      </c>
      <c r="P40" s="4">
        <v>1</v>
      </c>
      <c r="Q40" s="4">
        <v>1</v>
      </c>
      <c r="R40" s="4">
        <v>1</v>
      </c>
      <c r="S40" s="4">
        <v>0</v>
      </c>
    </row>
    <row r="41" spans="1:19" x14ac:dyDescent="0.25">
      <c r="A41">
        <v>5</v>
      </c>
      <c r="H41" s="6">
        <v>230.00000099999997</v>
      </c>
      <c r="I41">
        <v>0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</row>
    <row r="43" spans="1:19" ht="30" customHeight="1" x14ac:dyDescent="0.25">
      <c r="L43" s="16"/>
      <c r="M43" s="16"/>
      <c r="N43" s="16"/>
    </row>
  </sheetData>
  <mergeCells count="4">
    <mergeCell ref="J27:L27"/>
    <mergeCell ref="H35:I35"/>
    <mergeCell ref="F27:H27"/>
    <mergeCell ref="M19:O19"/>
  </mergeCells>
  <hyperlinks>
    <hyperlink ref="A1" location="Contents!A1" display="Back to contents" xr:uid="{368E31E9-B2F2-477E-87DF-24E396951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2024-05-03T09:59:32Z</dcterms:modified>
</cp:coreProperties>
</file>