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0 - tech_filters\"/>
    </mc:Choice>
  </mc:AlternateContent>
  <xr:revisionPtr revIDLastSave="0" documentId="13_ncr:1_{66817F24-FFAB-433E-9D35-FEC7A32D2461}" xr6:coauthVersionLast="47" xr6:coauthVersionMax="47" xr10:uidLastSave="{00000000-0000-0000-0000-000000000000}"/>
  <bookViews>
    <workbookView xWindow="-105" yWindow="0" windowWidth="19410" windowHeight="15585" activeTab="1" xr2:uid="{E114F217-1283-47A9-999D-63924FD6D4FE}"/>
  </bookViews>
  <sheets>
    <sheet name="concept" sheetId="2" r:id="rId1"/>
    <sheet name="coordinates" sheetId="4" r:id="rId2"/>
    <sheet name="legends" sheetId="3" r:id="rId3"/>
  </sheets>
  <definedNames>
    <definedName name="_xlnm._FilterDatabase" localSheetId="1" hidden="1">coordinates!$A$2:$H$32</definedName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concept!$I$28:$K$32,concept!$M$28:$O$32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concept!$AC$9:$AG$9</definedName>
    <definedName name="solver_lhs2" localSheetId="0" hidden="1">concept!$AC$11:$AG$13</definedName>
    <definedName name="solver_lhs3" localSheetId="0" hidden="1">concept!$M$51:$N$55</definedName>
    <definedName name="solver_lhs4" localSheetId="0" hidden="1">concept!$N$51:$N$55</definedName>
    <definedName name="solver_lhs5" localSheetId="0" hidden="1">concept!#REF!</definedName>
    <definedName name="solver_neg" localSheetId="0" hidden="1">1</definedName>
    <definedName name="solver_num" localSheetId="0" hidden="1">3</definedName>
    <definedName name="solver_nwt" localSheetId="0" hidden="1">1</definedName>
    <definedName name="solver_opt" localSheetId="0" hidden="1">concept!$Q$15</definedName>
    <definedName name="solver_rel1" localSheetId="0" hidden="1">2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2" i="2" l="1"/>
  <c r="O51" i="2"/>
  <c r="N52" i="2"/>
  <c r="N53" i="2"/>
  <c r="N54" i="2"/>
  <c r="N55" i="2"/>
  <c r="N51" i="2"/>
  <c r="M52" i="2"/>
  <c r="M53" i="2"/>
  <c r="M54" i="2"/>
  <c r="M55" i="2"/>
  <c r="M51" i="2"/>
  <c r="O43" i="2"/>
  <c r="O44" i="2"/>
  <c r="O45" i="2"/>
  <c r="O46" i="2"/>
  <c r="O42" i="2"/>
  <c r="O52" i="2"/>
  <c r="O53" i="2"/>
  <c r="O54" i="2"/>
  <c r="O55" i="2"/>
  <c r="M36" i="2" a="1"/>
  <c r="M36" i="2" s="1"/>
  <c r="M37" i="2" a="1"/>
  <c r="M37" i="2" s="1"/>
  <c r="M38" i="2" a="1"/>
  <c r="M38" i="2"/>
  <c r="M39" i="2" a="1"/>
  <c r="M39" i="2" s="1"/>
  <c r="M35" i="2" a="1"/>
  <c r="M35" i="2" s="1"/>
  <c r="M43" i="2"/>
  <c r="M44" i="2"/>
  <c r="M45" i="2"/>
  <c r="M46" i="2"/>
  <c r="AG11" i="2" a="1"/>
  <c r="AG11" i="2" s="1"/>
  <c r="AF11" i="2" a="1"/>
  <c r="AF11" i="2" s="1"/>
  <c r="AE11" i="2" a="1"/>
  <c r="AE11" i="2" s="1"/>
  <c r="AD11" i="2" a="1"/>
  <c r="AD11" i="2" s="1"/>
  <c r="AC11" i="2" a="1"/>
  <c r="AC11" i="2" s="1"/>
  <c r="AA9" i="2" a="1"/>
  <c r="AA9" i="2" s="1"/>
  <c r="AG9" i="2" s="1" a="1"/>
  <c r="AG9" i="2" s="1"/>
  <c r="Z9" i="2" a="1"/>
  <c r="Z9" i="2" s="1"/>
  <c r="AF9" i="2" s="1" a="1"/>
  <c r="AF9" i="2" s="1"/>
  <c r="Y9" i="2" a="1"/>
  <c r="Y9" i="2" s="1"/>
  <c r="AE9" i="2" s="1" a="1"/>
  <c r="AE9" i="2" s="1"/>
  <c r="X9" i="2" a="1"/>
  <c r="X9" i="2" s="1"/>
  <c r="AD9" i="2" s="1" a="1"/>
  <c r="AD9" i="2" s="1"/>
  <c r="W9" i="2" a="1"/>
  <c r="W9" i="2" s="1"/>
  <c r="AC9" i="2" s="1" a="1"/>
  <c r="AC9" i="2" s="1"/>
  <c r="Q1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<sst xmlns="http://schemas.openxmlformats.org/spreadsheetml/2006/main" count="371" uniqueCount="113">
  <si>
    <t>time</t>
  </si>
  <si>
    <t>y.1</t>
  </si>
  <si>
    <t>y.2</t>
  </si>
  <si>
    <t>y.3</t>
  </si>
  <si>
    <t>y.4</t>
  </si>
  <si>
    <t>y.5</t>
  </si>
  <si>
    <t>flows</t>
  </si>
  <si>
    <t>f.1</t>
  </si>
  <si>
    <t>f.2</t>
  </si>
  <si>
    <t>techs</t>
  </si>
  <si>
    <t>t.1</t>
  </si>
  <si>
    <t>t.2</t>
  </si>
  <si>
    <t>name</t>
  </si>
  <si>
    <t>EE gas</t>
  </si>
  <si>
    <t>EE PV</t>
  </si>
  <si>
    <t>FD</t>
  </si>
  <si>
    <t>unit</t>
  </si>
  <si>
    <t>MWh</t>
  </si>
  <si>
    <t>I_ff</t>
  </si>
  <si>
    <t>u</t>
  </si>
  <si>
    <t>Y</t>
  </si>
  <si>
    <t>Q_agg == I_ff * Q'</t>
  </si>
  <si>
    <t>f</t>
  </si>
  <si>
    <t>EE</t>
  </si>
  <si>
    <t>d</t>
  </si>
  <si>
    <t>X' - d*Q' == 0</t>
  </si>
  <si>
    <t>gas power plant</t>
  </si>
  <si>
    <t>photovoltaic plant</t>
  </si>
  <si>
    <t>€</t>
  </si>
  <si>
    <t>Q</t>
  </si>
  <si>
    <t>X</t>
  </si>
  <si>
    <t>Production</t>
  </si>
  <si>
    <t>X_max</t>
  </si>
  <si>
    <t>Color legends</t>
  </si>
  <si>
    <t>Operators colors</t>
  </si>
  <si>
    <t>Exogenous variables</t>
  </si>
  <si>
    <t>Constants</t>
  </si>
  <si>
    <t>Endogenous decision variables</t>
  </si>
  <si>
    <t>Derived endogenous variables</t>
  </si>
  <si>
    <t>Objective function</t>
  </si>
  <si>
    <t>fuel</t>
  </si>
  <si>
    <t>capacity</t>
  </si>
  <si>
    <t>fossil</t>
  </si>
  <si>
    <t>res</t>
  </si>
  <si>
    <t>cap</t>
  </si>
  <si>
    <t>non cap</t>
  </si>
  <si>
    <t>c_inv</t>
  </si>
  <si>
    <t>c_om</t>
  </si>
  <si>
    <t>C_tot_om== X * diag(c_om)</t>
  </si>
  <si>
    <t>Q_agg - u*X'- Y == 0</t>
  </si>
  <si>
    <t>Min(sum(C_tot_om,C_tot_inv))</t>
  </si>
  <si>
    <t>EE hydro</t>
  </si>
  <si>
    <t>t.3</t>
  </si>
  <si>
    <t>hydro power plant</t>
  </si>
  <si>
    <t>emissions</t>
  </si>
  <si>
    <t>X_max - X_res_noncap &gt;= 0</t>
  </si>
  <si>
    <t>kg</t>
  </si>
  <si>
    <t>e</t>
  </si>
  <si>
    <t>E_max</t>
  </si>
  <si>
    <t>load factors</t>
  </si>
  <si>
    <t>%</t>
  </si>
  <si>
    <t>Cap=X_cap*lf</t>
  </si>
  <si>
    <t>lf</t>
  </si>
  <si>
    <t>C_tot_inv== Cap *c_inv</t>
  </si>
  <si>
    <t>investment costs</t>
  </si>
  <si>
    <t>operation</t>
  </si>
  <si>
    <t>E_max - E_tot &gt;= 0</t>
  </si>
  <si>
    <t>E_tot=X_fossil*e</t>
  </si>
  <si>
    <t>Q_agg</t>
  </si>
  <si>
    <t>X_cap</t>
  </si>
  <si>
    <t>X_resnoncap</t>
  </si>
  <si>
    <t>X_fossil</t>
  </si>
  <si>
    <t>C_om</t>
  </si>
  <si>
    <t>C_inv</t>
  </si>
  <si>
    <t>E_tot</t>
  </si>
  <si>
    <t>Cap</t>
  </si>
  <si>
    <t>c</t>
  </si>
  <si>
    <t>C_tot</t>
  </si>
  <si>
    <t>table</t>
  </si>
  <si>
    <t>variables</t>
  </si>
  <si>
    <t>rows</t>
  </si>
  <si>
    <t>cols</t>
  </si>
  <si>
    <t>intra</t>
  </si>
  <si>
    <t>inter</t>
  </si>
  <si>
    <t>coordinates</t>
  </si>
  <si>
    <t>flows_agg</t>
  </si>
  <si>
    <t>scenarios</t>
  </si>
  <si>
    <t>costs (om)</t>
  </si>
  <si>
    <t>costs (inv)</t>
  </si>
  <si>
    <t>techs (cap)</t>
  </si>
  <si>
    <t>techs (fossil)</t>
  </si>
  <si>
    <t>years</t>
  </si>
  <si>
    <t>techs (non cap, res)</t>
  </si>
  <si>
    <t>equation</t>
  </si>
  <si>
    <t>Q_agg == I_ff @ tran(Q)</t>
  </si>
  <si>
    <t>Q_agg - u @ tran(X) - Y == 0</t>
  </si>
  <si>
    <t>tran(X) - d @ tran(Q) == 0</t>
  </si>
  <si>
    <t>Cap == mult(X_cap, lf)</t>
  </si>
  <si>
    <t>E_tot == mult(X_fossil,e)</t>
  </si>
  <si>
    <t>C_om == mult(X,c_om)</t>
  </si>
  <si>
    <t>C_inv == mult(Cap,c_inv)</t>
  </si>
  <si>
    <t>X_max - X_resnoncap &gt;= 0</t>
  </si>
  <si>
    <t>X &gt;= 0</t>
  </si>
  <si>
    <t>Q &gt;= 0</t>
  </si>
  <si>
    <t>check</t>
  </si>
  <si>
    <t>ok</t>
  </si>
  <si>
    <t>C_om_tot</t>
  </si>
  <si>
    <t>C_inv_tot</t>
  </si>
  <si>
    <t>Minimize(sum(C_om_tot)+sum(C_inv_tot))</t>
  </si>
  <si>
    <t>type</t>
  </si>
  <si>
    <t>exogenous</t>
  </si>
  <si>
    <t>endogenous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</si>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</sst>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 textRotation="90"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1" fontId="0" fillId="4" borderId="0" xfId="0" applyNumberFormat="1" applyFill="1"/>
    <xf numFmtId="1" fontId="0" fillId="0" borderId="1" xfId="0" applyNumberFormat="1" applyBorder="1"/>
    <xf numFmtId="0" fontId="1" fillId="0" borderId="0" xfId="0" applyFont="1" applyAlignment="1">
      <alignment horizontal="right"/>
    </xf>
    <xf numFmtId="1" fontId="0" fillId="5" borderId="0" xfId="0" applyNumberFormat="1" applyFill="1"/>
    <xf numFmtId="1" fontId="0" fillId="0" borderId="0" xfId="0" applyNumberFormat="1"/>
    <xf numFmtId="1" fontId="4" fillId="6" borderId="0" xfId="0" applyNumberFormat="1" applyFont="1" applyFill="1"/>
    <xf numFmtId="0" fontId="0" fillId="7" borderId="0" xfId="0" applyFill="1"/>
    <xf numFmtId="0" fontId="0" fillId="4" borderId="0" xfId="0" applyFill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9" borderId="0" xfId="0" applyFill="1" applyAlignment="1">
      <alignment vertical="top"/>
    </xf>
    <xf numFmtId="0" fontId="0" fillId="2" borderId="0" xfId="0" applyFill="1" applyAlignment="1">
      <alignment vertical="top"/>
    </xf>
    <xf numFmtId="0" fontId="5" fillId="8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4" fillId="4" borderId="0" xfId="0" applyFont="1" applyFill="1" applyAlignment="1">
      <alignment vertical="top"/>
    </xf>
    <xf numFmtId="0" fontId="0" fillId="5" borderId="0" xfId="0" applyFill="1" applyAlignment="1">
      <alignment vertical="top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" fontId="0" fillId="4" borderId="5" xfId="0" applyNumberFormat="1" applyFill="1" applyBorder="1"/>
    <xf numFmtId="1" fontId="4" fillId="6" borderId="3" xfId="0" applyNumberFormat="1" applyFont="1" applyFill="1" applyBorder="1"/>
    <xf numFmtId="1" fontId="0" fillId="0" borderId="9" xfId="0" applyNumberFormat="1" applyBorder="1"/>
    <xf numFmtId="1" fontId="0" fillId="3" borderId="5" xfId="0" applyNumberFormat="1" applyFill="1" applyBorder="1"/>
    <xf numFmtId="1" fontId="0" fillId="7" borderId="3" xfId="0" applyNumberFormat="1" applyFill="1" applyBorder="1"/>
    <xf numFmtId="0" fontId="0" fillId="7" borderId="3" xfId="0" applyFill="1" applyBorder="1"/>
    <xf numFmtId="0" fontId="0" fillId="4" borderId="3" xfId="0" applyFill="1" applyBorder="1"/>
    <xf numFmtId="0" fontId="0" fillId="4" borderId="2" xfId="0" applyFill="1" applyBorder="1"/>
    <xf numFmtId="164" fontId="0" fillId="0" borderId="9" xfId="0" applyNumberFormat="1" applyBorder="1"/>
    <xf numFmtId="0" fontId="0" fillId="4" borderId="4" xfId="0" applyFill="1" applyBorder="1"/>
    <xf numFmtId="0" fontId="0" fillId="0" borderId="0" xfId="0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333375</xdr:colOff>
      <xdr:row>16</xdr:row>
      <xdr:rowOff>0</xdr:rowOff>
    </xdr:from>
    <xdr:to>
      <xdr:col>34</xdr:col>
      <xdr:colOff>371475</xdr:colOff>
      <xdr:row>24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B77664-35C6-483A-84D0-E27AE732C8C3}"/>
            </a:ext>
          </a:extLst>
        </xdr:cNvPr>
        <xdr:cNvSpPr txBox="1"/>
      </xdr:nvSpPr>
      <xdr:spPr>
        <a:xfrm>
          <a:off x="9639300" y="2476500"/>
          <a:ext cx="3724275" cy="1209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 b="1"/>
            <a:t>Supply-use</a:t>
          </a:r>
          <a:r>
            <a:rPr lang="it-IT" sz="1000" b="1" baseline="0"/>
            <a:t> operation optimization </a:t>
          </a:r>
          <a:r>
            <a:rPr lang="it-IT" sz="1000" b="1"/>
            <a:t>model</a:t>
          </a:r>
        </a:p>
        <a:p>
          <a:endParaRPr lang="it-IT" sz="1000" b="1"/>
        </a:p>
        <a:p>
          <a:r>
            <a:rPr lang="it-IT" sz="1000" b="0"/>
            <a:t>The</a:t>
          </a:r>
          <a:r>
            <a:rPr lang="it-IT" sz="1000" b="0" baseline="0"/>
            <a:t> model shows how to deal with time-evolving demand of goods (</a:t>
          </a:r>
          <a:r>
            <a:rPr lang="it-IT" sz="1000" b="0" i="1" baseline="0"/>
            <a:t>EE</a:t>
          </a:r>
          <a:r>
            <a:rPr lang="it-IT" sz="1000" b="0" i="0" baseline="0"/>
            <a:t>) supplied by two technologies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competition </a:t>
          </a:r>
          <a:r>
            <a:rPr lang="it-IT" sz="1000" b="0" i="0" baseline="0"/>
            <a:t>(</a:t>
          </a:r>
          <a:r>
            <a:rPr lang="it-IT" sz="1000" b="0" i="1" baseline="0"/>
            <a:t>gas </a:t>
          </a:r>
          <a:r>
            <a:rPr lang="it-IT" sz="1000" b="0" i="0" baseline="0"/>
            <a:t>and</a:t>
          </a:r>
          <a:r>
            <a:rPr lang="it-IT" sz="1000" b="0" i="1" baseline="0"/>
            <a:t> photovoltaic power plants</a:t>
          </a:r>
          <a:r>
            <a:rPr lang="it-IT" sz="1000" b="0" i="0" baseline="0"/>
            <a:t>).</a:t>
          </a:r>
        </a:p>
        <a:p>
          <a:r>
            <a:rPr lang="it-IT" sz="1000" b="0" i="0" baseline="0"/>
            <a:t>The model minimizes the total cost of technologies production.</a:t>
          </a:r>
        </a:p>
        <a:p>
          <a:endParaRPr lang="it-IT" sz="10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5235-892E-456B-BF7F-0596A6B82F2A}">
  <dimension ref="A1:AH56"/>
  <sheetViews>
    <sheetView workbookViewId="0">
      <selection activeCell="P22" sqref="P22"/>
    </sheetView>
  </sheetViews>
  <sheetFormatPr defaultRowHeight="15" x14ac:dyDescent="0.25"/>
  <cols>
    <col min="1" max="1" width="5.140625" bestFit="1" customWidth="1"/>
    <col min="2" max="4" width="6.5703125" customWidth="1"/>
    <col min="5" max="5" width="8.140625" bestFit="1" customWidth="1"/>
    <col min="6" max="6" width="17.42578125" bestFit="1" customWidth="1"/>
    <col min="7" max="7" width="7.5703125" customWidth="1"/>
    <col min="8" max="8" width="3.7109375" customWidth="1"/>
    <col min="9" max="9" width="6" bestFit="1" customWidth="1"/>
    <col min="10" max="10" width="8.140625" bestFit="1" customWidth="1"/>
    <col min="11" max="11" width="5.42578125" bestFit="1" customWidth="1"/>
    <col min="12" max="12" width="6.140625" customWidth="1"/>
    <col min="13" max="15" width="7" customWidth="1"/>
    <col min="16" max="16" width="6.140625" customWidth="1"/>
    <col min="17" max="17" width="6.5703125" customWidth="1"/>
    <col min="18" max="51" width="6.140625" customWidth="1"/>
  </cols>
  <sheetData>
    <row r="1" spans="1:34" x14ac:dyDescent="0.25">
      <c r="A1" s="2" t="s">
        <v>0</v>
      </c>
      <c r="B1" s="2"/>
      <c r="C1" s="2"/>
      <c r="D1" s="2"/>
      <c r="E1" s="2"/>
      <c r="F1" s="2"/>
      <c r="G1" s="2"/>
      <c r="I1" s="1"/>
      <c r="J1" s="1"/>
      <c r="K1" s="1"/>
      <c r="L1" s="1"/>
      <c r="M1" s="1"/>
      <c r="N1" s="1"/>
      <c r="O1" s="1"/>
      <c r="P1" s="3"/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/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/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/>
    </row>
    <row r="2" spans="1:34" x14ac:dyDescent="0.25">
      <c r="A2" s="2"/>
      <c r="B2" s="2" t="s">
        <v>6</v>
      </c>
      <c r="C2" s="2"/>
      <c r="D2" s="2"/>
      <c r="E2" s="2"/>
      <c r="F2" s="2"/>
      <c r="G2" s="2"/>
      <c r="I2" s="1" t="s">
        <v>7</v>
      </c>
      <c r="J2" s="1"/>
      <c r="K2" s="1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2"/>
      <c r="B3" s="2"/>
      <c r="C3" s="2" t="s">
        <v>9</v>
      </c>
      <c r="D3" s="2"/>
      <c r="E3" s="2"/>
      <c r="F3" s="2"/>
      <c r="G3" s="2"/>
      <c r="I3" s="1"/>
      <c r="J3" s="1"/>
      <c r="K3" s="1"/>
      <c r="L3" s="1"/>
      <c r="M3" t="s">
        <v>10</v>
      </c>
      <c r="N3" t="s">
        <v>11</v>
      </c>
      <c r="O3" t="s">
        <v>52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2"/>
      <c r="B4" s="2"/>
      <c r="C4" s="2"/>
      <c r="D4" s="2" t="s">
        <v>40</v>
      </c>
      <c r="E4" s="2"/>
      <c r="F4" s="2"/>
      <c r="G4" s="2"/>
      <c r="I4" s="1"/>
      <c r="J4" s="1"/>
      <c r="K4" s="1"/>
      <c r="L4" s="1"/>
      <c r="M4" t="s">
        <v>42</v>
      </c>
      <c r="N4" t="s">
        <v>43</v>
      </c>
      <c r="O4" t="s">
        <v>43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2"/>
      <c r="B5" s="2"/>
      <c r="C5" s="2"/>
      <c r="D5" s="2"/>
      <c r="E5" s="2" t="s">
        <v>41</v>
      </c>
      <c r="F5" s="2"/>
      <c r="G5" s="2"/>
      <c r="I5" s="1"/>
      <c r="J5" s="1"/>
      <c r="K5" s="1"/>
      <c r="L5" s="1"/>
      <c r="M5" t="s">
        <v>45</v>
      </c>
      <c r="N5" t="s">
        <v>45</v>
      </c>
      <c r="O5" t="s">
        <v>44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2"/>
      <c r="B6" s="2"/>
      <c r="C6" s="2"/>
      <c r="D6" s="2"/>
      <c r="E6" s="2"/>
      <c r="F6" s="2" t="s">
        <v>12</v>
      </c>
      <c r="G6" s="2"/>
      <c r="I6" s="1" t="s">
        <v>13</v>
      </c>
      <c r="J6" s="1" t="s">
        <v>51</v>
      </c>
      <c r="K6" s="1" t="s">
        <v>14</v>
      </c>
      <c r="L6" s="4"/>
      <c r="M6" s="4"/>
      <c r="N6" s="4"/>
      <c r="O6" s="4"/>
      <c r="P6" s="4"/>
      <c r="Q6" s="1" t="s">
        <v>15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2"/>
      <c r="B7" s="2"/>
      <c r="C7" s="2"/>
      <c r="D7" s="2"/>
      <c r="E7" s="2"/>
      <c r="F7" s="2"/>
      <c r="G7" s="2" t="s">
        <v>16</v>
      </c>
      <c r="I7" s="1" t="s">
        <v>17</v>
      </c>
      <c r="J7" s="1" t="s">
        <v>17</v>
      </c>
      <c r="K7" s="1" t="s">
        <v>17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I8" s="5" t="s">
        <v>18</v>
      </c>
      <c r="J8" s="5"/>
      <c r="M8" s="5" t="s">
        <v>19</v>
      </c>
      <c r="N8" s="5"/>
      <c r="Q8" s="5" t="s">
        <v>20</v>
      </c>
      <c r="W8" s="5" t="s">
        <v>21</v>
      </c>
      <c r="AC8" s="5" t="s">
        <v>49</v>
      </c>
    </row>
    <row r="9" spans="1:34" x14ac:dyDescent="0.25">
      <c r="B9" t="s">
        <v>22</v>
      </c>
      <c r="F9" t="s">
        <v>23</v>
      </c>
      <c r="G9" t="s">
        <v>17</v>
      </c>
      <c r="I9" s="6">
        <v>1</v>
      </c>
      <c r="J9" s="6">
        <v>1</v>
      </c>
      <c r="K9" s="6">
        <v>1</v>
      </c>
      <c r="M9" s="7">
        <v>0.1</v>
      </c>
      <c r="N9" s="7">
        <v>0.05</v>
      </c>
      <c r="O9" s="7">
        <v>0</v>
      </c>
      <c r="Q9" s="32">
        <v>100</v>
      </c>
      <c r="R9" s="32">
        <v>120</v>
      </c>
      <c r="S9" s="32">
        <v>144</v>
      </c>
      <c r="T9" s="32">
        <v>173</v>
      </c>
      <c r="U9" s="8">
        <v>207</v>
      </c>
      <c r="W9" s="29" cm="1">
        <f t="array" ref="W9">MMULT($I$9:$K$9,TRANSPOSE($I28:$K28))</f>
        <v>105.26316</v>
      </c>
      <c r="X9" s="29" cm="1">
        <f t="array" ref="X9">MMULT($I$9:$K$9,TRANSPOSE($I29:$K29))</f>
        <v>126.31579000000001</v>
      </c>
      <c r="Y9" s="29" cm="1">
        <f t="array" ref="Y9">MMULT($I$9:$K$9,TRANSPOSE($I30:$K30))</f>
        <v>154.444444</v>
      </c>
      <c r="Z9" s="29" cm="1">
        <f t="array" ref="Z9">MMULT($I$9:$K$9,TRANSPOSE($I31:$K31))</f>
        <v>185.5</v>
      </c>
      <c r="AA9" s="9" cm="1">
        <f t="array" ref="AA9">MMULT($I$9:$K$9,TRANSPOSE($I32:$K32))</f>
        <v>217</v>
      </c>
      <c r="AC9" s="10" cm="1">
        <f t="array" ref="AC9">W$9-MMULT($M$9:$O$9,TRANSPOSE($M28:$O28))-Q$9</f>
        <v>1.9999999949504854E-6</v>
      </c>
      <c r="AD9" s="10" cm="1">
        <f t="array" ref="AD9">X$9-MMULT($M$9:$O$9,TRANSPOSE($M29:$O29))-R$9</f>
        <v>4.9999999873762135E-7</v>
      </c>
      <c r="AE9" s="10" cm="1">
        <f t="array" ref="AE9">Y$9-MMULT($M$9:$O$9,TRANSPOSE($M30:$O30))-S$9</f>
        <v>-4.0000000467443897E-7</v>
      </c>
      <c r="AF9" s="10" cm="1">
        <f t="array" ref="AF9">Z$9-MMULT($M$9:$O$9,TRANSPOSE($M31:$O31))-T$9</f>
        <v>0</v>
      </c>
      <c r="AG9" s="31" cm="1">
        <f t="array" ref="AG9">AA$9-MMULT($M$9:$O$9,TRANSPOSE($M32:$O32))-U$9</f>
        <v>0</v>
      </c>
    </row>
    <row r="10" spans="1:34" x14ac:dyDescent="0.25">
      <c r="I10" s="5" t="s">
        <v>24</v>
      </c>
      <c r="J10" s="5"/>
      <c r="AC10" s="5" t="s">
        <v>25</v>
      </c>
    </row>
    <row r="11" spans="1:34" x14ac:dyDescent="0.25">
      <c r="C11" t="s">
        <v>10</v>
      </c>
      <c r="D11" t="s">
        <v>42</v>
      </c>
      <c r="E11" t="s">
        <v>45</v>
      </c>
      <c r="F11" t="s">
        <v>26</v>
      </c>
      <c r="G11" t="s">
        <v>17</v>
      </c>
      <c r="I11" s="7">
        <v>1</v>
      </c>
      <c r="J11" s="7">
        <v>0</v>
      </c>
      <c r="K11" s="7">
        <v>0</v>
      </c>
      <c r="AC11" s="26" cm="1">
        <f t="array" ref="AC11:AC13">TRANSPOSE($M28:$O28)-MMULT($I$11:$K$13,TRANSPOSE($I28:$K28))</f>
        <v>0</v>
      </c>
      <c r="AD11" s="26" cm="1">
        <f t="array" ref="AD11:AD13">TRANSPOSE($M29:$O29)-MMULT($I$11:$K$13,TRANSPOSE($I29:$K29))</f>
        <v>0</v>
      </c>
      <c r="AE11" s="26" cm="1">
        <f t="array" ref="AE11:AE13">TRANSPOSE($M30:$O30)-MMULT($I$11:$K$13,TRANSPOSE($I30:$K30))</f>
        <v>0</v>
      </c>
      <c r="AF11" s="26" cm="1">
        <f t="array" ref="AF11:AF13">TRANSPOSE($M31:$O31)-MMULT($I$11:$K$13,TRANSPOSE($I31:$K31))</f>
        <v>0</v>
      </c>
      <c r="AG11" s="26" cm="1">
        <f t="array" ref="AG11:AG13">TRANSPOSE($M32:$O32)-MMULT($I$11:$K$13,TRANSPOSE($I32:$K32))</f>
        <v>0</v>
      </c>
    </row>
    <row r="12" spans="1:34" x14ac:dyDescent="0.25">
      <c r="C12" t="s">
        <v>11</v>
      </c>
      <c r="D12" t="s">
        <v>43</v>
      </c>
      <c r="E12" t="s">
        <v>45</v>
      </c>
      <c r="F12" t="s">
        <v>53</v>
      </c>
      <c r="G12" t="s">
        <v>17</v>
      </c>
      <c r="I12" s="7">
        <v>0</v>
      </c>
      <c r="J12" s="7">
        <v>1</v>
      </c>
      <c r="K12" s="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</row>
    <row r="13" spans="1:34" x14ac:dyDescent="0.25">
      <c r="C13" t="s">
        <v>52</v>
      </c>
      <c r="D13" t="s">
        <v>43</v>
      </c>
      <c r="E13" t="s">
        <v>44</v>
      </c>
      <c r="F13" t="s">
        <v>27</v>
      </c>
      <c r="G13" t="s">
        <v>17</v>
      </c>
      <c r="I13" s="7">
        <v>0</v>
      </c>
      <c r="J13" s="7">
        <v>0</v>
      </c>
      <c r="K13" s="7">
        <v>1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</row>
    <row r="14" spans="1:34" x14ac:dyDescent="0.25">
      <c r="Q14" s="5" t="s">
        <v>50</v>
      </c>
    </row>
    <row r="15" spans="1:34" x14ac:dyDescent="0.25">
      <c r="F15" t="s">
        <v>65</v>
      </c>
      <c r="G15" t="s">
        <v>28</v>
      </c>
      <c r="L15" s="11" t="s">
        <v>47</v>
      </c>
      <c r="M15" s="7">
        <v>10</v>
      </c>
      <c r="N15" s="7">
        <v>5</v>
      </c>
      <c r="O15" s="7">
        <v>1</v>
      </c>
      <c r="Q15" s="12">
        <f>SUM(M35:O39,_xlfn.ANCHORARRAY(O42))</f>
        <v>4604.8391899999997</v>
      </c>
    </row>
    <row r="16" spans="1:34" x14ac:dyDescent="0.25">
      <c r="F16" t="s">
        <v>64</v>
      </c>
      <c r="G16" t="s">
        <v>28</v>
      </c>
      <c r="L16" s="11" t="s">
        <v>46</v>
      </c>
      <c r="O16" s="7">
        <v>50</v>
      </c>
    </row>
    <row r="17" spans="1:29" x14ac:dyDescent="0.25">
      <c r="F17" t="s">
        <v>54</v>
      </c>
      <c r="G17" t="s">
        <v>56</v>
      </c>
      <c r="L17" s="11" t="s">
        <v>57</v>
      </c>
      <c r="M17" s="7">
        <v>10</v>
      </c>
      <c r="AC17" s="13"/>
    </row>
    <row r="18" spans="1:29" x14ac:dyDescent="0.25">
      <c r="F18" t="s">
        <v>59</v>
      </c>
      <c r="G18" t="s">
        <v>60</v>
      </c>
      <c r="L18" s="11" t="s">
        <v>62</v>
      </c>
      <c r="O18" s="7">
        <v>0.3</v>
      </c>
      <c r="AC18" s="13"/>
    </row>
    <row r="19" spans="1:29" x14ac:dyDescent="0.25">
      <c r="AC19" s="13"/>
    </row>
    <row r="20" spans="1:29" x14ac:dyDescent="0.25">
      <c r="M20" s="5" t="s">
        <v>58</v>
      </c>
      <c r="N20" s="5" t="s">
        <v>32</v>
      </c>
    </row>
    <row r="21" spans="1:29" x14ac:dyDescent="0.25">
      <c r="A21" t="s">
        <v>1</v>
      </c>
      <c r="F21" t="s">
        <v>31</v>
      </c>
      <c r="M21" s="33">
        <v>1000</v>
      </c>
      <c r="N21" s="33">
        <v>1000</v>
      </c>
    </row>
    <row r="22" spans="1:29" x14ac:dyDescent="0.25">
      <c r="A22" t="s">
        <v>2</v>
      </c>
      <c r="M22" s="33">
        <v>1000</v>
      </c>
      <c r="N22" s="33">
        <v>1000</v>
      </c>
    </row>
    <row r="23" spans="1:29" x14ac:dyDescent="0.25">
      <c r="A23" t="s">
        <v>3</v>
      </c>
      <c r="M23" s="34">
        <v>1000</v>
      </c>
      <c r="N23" s="34">
        <v>100</v>
      </c>
    </row>
    <row r="24" spans="1:29" x14ac:dyDescent="0.25">
      <c r="A24" t="s">
        <v>4</v>
      </c>
      <c r="M24" s="34">
        <v>1000</v>
      </c>
      <c r="N24" s="34">
        <v>50</v>
      </c>
    </row>
    <row r="25" spans="1:29" x14ac:dyDescent="0.25">
      <c r="A25" t="s">
        <v>5</v>
      </c>
      <c r="M25" s="15">
        <v>1000</v>
      </c>
      <c r="N25" s="15">
        <v>0</v>
      </c>
    </row>
    <row r="27" spans="1:29" x14ac:dyDescent="0.25">
      <c r="I27" s="5" t="s">
        <v>29</v>
      </c>
      <c r="J27" s="5"/>
      <c r="M27" s="5" t="s">
        <v>30</v>
      </c>
      <c r="N27" s="5"/>
    </row>
    <row r="28" spans="1:29" x14ac:dyDescent="0.25">
      <c r="A28" t="s">
        <v>1</v>
      </c>
      <c r="I28" s="30">
        <v>0</v>
      </c>
      <c r="J28" s="30">
        <v>105.26316</v>
      </c>
      <c r="K28" s="30">
        <v>0</v>
      </c>
      <c r="M28" s="30">
        <v>0</v>
      </c>
      <c r="N28" s="30">
        <v>105.26316</v>
      </c>
      <c r="O28" s="30">
        <v>0</v>
      </c>
    </row>
    <row r="29" spans="1:29" x14ac:dyDescent="0.25">
      <c r="A29" t="s">
        <v>2</v>
      </c>
      <c r="I29" s="30">
        <v>0</v>
      </c>
      <c r="J29" s="30">
        <v>126.31579000000001</v>
      </c>
      <c r="K29" s="30">
        <v>0</v>
      </c>
      <c r="M29" s="30">
        <v>0</v>
      </c>
      <c r="N29" s="30">
        <v>126.31579000000001</v>
      </c>
      <c r="O29" s="30">
        <v>0</v>
      </c>
    </row>
    <row r="30" spans="1:29" x14ac:dyDescent="0.25">
      <c r="A30" t="s">
        <v>3</v>
      </c>
      <c r="I30" s="30">
        <v>54.444443999999997</v>
      </c>
      <c r="J30" s="30">
        <v>100</v>
      </c>
      <c r="K30" s="30">
        <v>0</v>
      </c>
      <c r="M30" s="30">
        <v>54.444443999999997</v>
      </c>
      <c r="N30" s="30">
        <v>100</v>
      </c>
      <c r="O30" s="30">
        <v>0</v>
      </c>
    </row>
    <row r="31" spans="1:29" x14ac:dyDescent="0.25">
      <c r="A31" t="s">
        <v>4</v>
      </c>
      <c r="I31" s="30">
        <v>100</v>
      </c>
      <c r="J31" s="30">
        <v>50</v>
      </c>
      <c r="K31" s="30">
        <v>35.5</v>
      </c>
      <c r="M31" s="30">
        <v>100</v>
      </c>
      <c r="N31" s="30">
        <v>50</v>
      </c>
      <c r="O31" s="30">
        <v>35.5</v>
      </c>
    </row>
    <row r="32" spans="1:29" x14ac:dyDescent="0.25">
      <c r="A32" t="s">
        <v>5</v>
      </c>
      <c r="I32" s="14">
        <v>100</v>
      </c>
      <c r="J32" s="14">
        <v>0</v>
      </c>
      <c r="K32" s="14">
        <v>117</v>
      </c>
      <c r="M32" s="14">
        <v>100</v>
      </c>
      <c r="N32" s="14">
        <v>0</v>
      </c>
      <c r="O32" s="14">
        <v>117</v>
      </c>
    </row>
    <row r="34" spans="1:15" x14ac:dyDescent="0.25">
      <c r="M34" s="5" t="s">
        <v>48</v>
      </c>
      <c r="N34" s="5"/>
    </row>
    <row r="35" spans="1:15" x14ac:dyDescent="0.25">
      <c r="A35" t="s">
        <v>1</v>
      </c>
      <c r="M35" s="35" cm="1">
        <f t="array" ref="M35:O35">$M28:$O28*$M$15:$O$15</f>
        <v>0</v>
      </c>
      <c r="N35" s="35">
        <v>526.31579999999997</v>
      </c>
      <c r="O35" s="35">
        <v>0</v>
      </c>
    </row>
    <row r="36" spans="1:15" x14ac:dyDescent="0.25">
      <c r="A36" t="s">
        <v>2</v>
      </c>
      <c r="M36" s="35" cm="1">
        <f t="array" ref="M36:O36">$M29:$O29*$M$15:$O$15</f>
        <v>0</v>
      </c>
      <c r="N36" s="35">
        <v>631.57895000000008</v>
      </c>
      <c r="O36" s="35">
        <v>0</v>
      </c>
    </row>
    <row r="37" spans="1:15" x14ac:dyDescent="0.25">
      <c r="A37" t="s">
        <v>3</v>
      </c>
      <c r="M37" s="35" cm="1">
        <f t="array" ref="M37:O37">$M30:$O30*$M$15:$O$15</f>
        <v>544.44443999999999</v>
      </c>
      <c r="N37" s="35">
        <v>500</v>
      </c>
      <c r="O37" s="35">
        <v>0</v>
      </c>
    </row>
    <row r="38" spans="1:15" x14ac:dyDescent="0.25">
      <c r="A38" t="s">
        <v>4</v>
      </c>
      <c r="M38" s="35" cm="1">
        <f t="array" ref="M38:O38">$M31:$O31*$M$15:$O$15</f>
        <v>1000</v>
      </c>
      <c r="N38" s="35">
        <v>250</v>
      </c>
      <c r="O38" s="35">
        <v>35.5</v>
      </c>
    </row>
    <row r="39" spans="1:15" x14ac:dyDescent="0.25">
      <c r="A39" t="s">
        <v>5</v>
      </c>
      <c r="M39" s="16" cm="1">
        <f t="array" ref="M39:O39">$M32:$O32*$M$15:$O$15</f>
        <v>1000</v>
      </c>
      <c r="N39" s="16">
        <v>0</v>
      </c>
      <c r="O39" s="16">
        <v>117</v>
      </c>
    </row>
    <row r="41" spans="1:15" x14ac:dyDescent="0.25">
      <c r="M41" s="11" t="s">
        <v>67</v>
      </c>
      <c r="O41" s="5" t="s">
        <v>63</v>
      </c>
    </row>
    <row r="42" spans="1:15" x14ac:dyDescent="0.25">
      <c r="A42" t="s">
        <v>1</v>
      </c>
      <c r="M42" s="35">
        <f>$M$17*M28</f>
        <v>0</v>
      </c>
      <c r="O42" s="35">
        <f>$O$16*$O51</f>
        <v>0</v>
      </c>
    </row>
    <row r="43" spans="1:15" x14ac:dyDescent="0.25">
      <c r="A43" t="s">
        <v>2</v>
      </c>
      <c r="M43" s="35">
        <f t="shared" ref="M43:M46" si="0">$M$17*M29</f>
        <v>0</v>
      </c>
      <c r="O43" s="35">
        <f t="shared" ref="O43:O46" si="1">$O$16*$O52</f>
        <v>0</v>
      </c>
    </row>
    <row r="44" spans="1:15" x14ac:dyDescent="0.25">
      <c r="A44" t="s">
        <v>3</v>
      </c>
      <c r="M44" s="35">
        <f t="shared" si="0"/>
        <v>544.44443999999999</v>
      </c>
      <c r="O44" s="35">
        <f t="shared" si="1"/>
        <v>0</v>
      </c>
    </row>
    <row r="45" spans="1:15" x14ac:dyDescent="0.25">
      <c r="A45" t="s">
        <v>4</v>
      </c>
      <c r="M45" s="35">
        <f t="shared" si="0"/>
        <v>1000</v>
      </c>
      <c r="O45" s="35">
        <f t="shared" si="1"/>
        <v>532.5</v>
      </c>
    </row>
    <row r="46" spans="1:15" x14ac:dyDescent="0.25">
      <c r="A46" t="s">
        <v>5</v>
      </c>
      <c r="M46" s="16">
        <f t="shared" si="0"/>
        <v>1000</v>
      </c>
      <c r="O46" s="40">
        <f t="shared" si="1"/>
        <v>1755</v>
      </c>
    </row>
    <row r="47" spans="1:15" x14ac:dyDescent="0.25">
      <c r="O47" s="39"/>
    </row>
    <row r="48" spans="1:15" x14ac:dyDescent="0.25">
      <c r="M48" s="11" t="s">
        <v>66</v>
      </c>
    </row>
    <row r="49" spans="1:15" x14ac:dyDescent="0.25">
      <c r="N49" s="11" t="s">
        <v>55</v>
      </c>
    </row>
    <row r="50" spans="1:15" x14ac:dyDescent="0.25">
      <c r="O50" s="5" t="s">
        <v>61</v>
      </c>
    </row>
    <row r="51" spans="1:15" x14ac:dyDescent="0.25">
      <c r="A51" t="s">
        <v>1</v>
      </c>
      <c r="M51" s="37">
        <f>M21-M42</f>
        <v>1000</v>
      </c>
      <c r="N51" s="37">
        <f>N21-N28</f>
        <v>894.73684000000003</v>
      </c>
      <c r="O51" s="36">
        <f>$O28*$O$18</f>
        <v>0</v>
      </c>
    </row>
    <row r="52" spans="1:15" x14ac:dyDescent="0.25">
      <c r="A52" t="s">
        <v>2</v>
      </c>
      <c r="M52" s="37">
        <f t="shared" ref="M52:M55" si="2">M22-M43</f>
        <v>1000</v>
      </c>
      <c r="N52" s="37">
        <f t="shared" ref="N52:N55" si="3">N22-N29</f>
        <v>873.68421000000001</v>
      </c>
      <c r="O52" s="36">
        <f t="shared" ref="O52:O55" si="4">$O29*$O$18</f>
        <v>0</v>
      </c>
    </row>
    <row r="53" spans="1:15" x14ac:dyDescent="0.25">
      <c r="A53" t="s">
        <v>3</v>
      </c>
      <c r="M53" s="37">
        <f t="shared" si="2"/>
        <v>455.55556000000001</v>
      </c>
      <c r="N53" s="37">
        <f t="shared" si="3"/>
        <v>0</v>
      </c>
      <c r="O53" s="36">
        <f t="shared" si="4"/>
        <v>0</v>
      </c>
    </row>
    <row r="54" spans="1:15" x14ac:dyDescent="0.25">
      <c r="A54" t="s">
        <v>4</v>
      </c>
      <c r="M54" s="37">
        <f t="shared" si="2"/>
        <v>0</v>
      </c>
      <c r="N54" s="37">
        <f t="shared" si="3"/>
        <v>0</v>
      </c>
      <c r="O54" s="36">
        <f t="shared" si="4"/>
        <v>10.65</v>
      </c>
    </row>
    <row r="55" spans="1:15" x14ac:dyDescent="0.25">
      <c r="A55" t="s">
        <v>5</v>
      </c>
      <c r="M55" s="37">
        <f t="shared" si="2"/>
        <v>0</v>
      </c>
      <c r="N55" s="37">
        <f t="shared" si="3"/>
        <v>0</v>
      </c>
      <c r="O55" s="38">
        <f t="shared" si="4"/>
        <v>35.1</v>
      </c>
    </row>
    <row r="56" spans="1:15" x14ac:dyDescent="0.25">
      <c r="O56" s="3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5BC2-84C6-492E-9CCE-0912082280BB}">
  <dimension ref="A1:I32"/>
  <sheetViews>
    <sheetView tabSelected="1" workbookViewId="0">
      <selection activeCell="J7" sqref="J7"/>
    </sheetView>
  </sheetViews>
  <sheetFormatPr defaultRowHeight="15" x14ac:dyDescent="0.25"/>
  <cols>
    <col min="1" max="1" width="40" bestFit="1" customWidth="1"/>
    <col min="2" max="2" width="7.85546875" bestFit="1" customWidth="1"/>
    <col min="3" max="3" width="12" bestFit="1" customWidth="1"/>
    <col min="4" max="4" width="12.28515625" customWidth="1"/>
    <col min="5" max="5" width="11.42578125" bestFit="1" customWidth="1"/>
    <col min="6" max="6" width="18.42578125" bestFit="1" customWidth="1"/>
    <col min="7" max="7" width="7.42578125" bestFit="1" customWidth="1"/>
    <col min="8" max="8" width="9.28515625" bestFit="1" customWidth="1"/>
    <col min="9" max="9" width="6.140625" bestFit="1" customWidth="1"/>
  </cols>
  <sheetData>
    <row r="1" spans="1:9" x14ac:dyDescent="0.25">
      <c r="E1" s="5" t="s">
        <v>84</v>
      </c>
    </row>
    <row r="2" spans="1:9" x14ac:dyDescent="0.25">
      <c r="A2" s="5" t="s">
        <v>93</v>
      </c>
      <c r="B2" s="5" t="s">
        <v>78</v>
      </c>
      <c r="C2" s="5" t="s">
        <v>109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83</v>
      </c>
      <c r="I2" s="5" t="s">
        <v>104</v>
      </c>
    </row>
    <row r="3" spans="1:9" x14ac:dyDescent="0.25">
      <c r="A3" t="s">
        <v>100</v>
      </c>
      <c r="B3" t="s">
        <v>76</v>
      </c>
      <c r="C3" t="s">
        <v>110</v>
      </c>
      <c r="D3" t="s">
        <v>46</v>
      </c>
      <c r="E3" t="s">
        <v>88</v>
      </c>
      <c r="F3" t="s">
        <v>89</v>
      </c>
      <c r="H3" t="s">
        <v>86</v>
      </c>
      <c r="I3" t="s">
        <v>105</v>
      </c>
    </row>
    <row r="4" spans="1:9" x14ac:dyDescent="0.25">
      <c r="A4" t="s">
        <v>100</v>
      </c>
      <c r="B4" t="s">
        <v>73</v>
      </c>
      <c r="C4" t="s">
        <v>111</v>
      </c>
      <c r="D4" t="s">
        <v>73</v>
      </c>
      <c r="E4" t="s">
        <v>88</v>
      </c>
      <c r="F4" t="s">
        <v>89</v>
      </c>
      <c r="G4" t="s">
        <v>91</v>
      </c>
      <c r="H4" t="s">
        <v>86</v>
      </c>
      <c r="I4" t="s">
        <v>105</v>
      </c>
    </row>
    <row r="5" spans="1:9" x14ac:dyDescent="0.25">
      <c r="A5" t="s">
        <v>108</v>
      </c>
      <c r="B5" t="s">
        <v>77</v>
      </c>
      <c r="C5" t="s">
        <v>111</v>
      </c>
      <c r="D5" t="s">
        <v>107</v>
      </c>
      <c r="F5" t="s">
        <v>89</v>
      </c>
      <c r="G5" t="s">
        <v>91</v>
      </c>
      <c r="H5" t="s">
        <v>86</v>
      </c>
      <c r="I5" t="s">
        <v>105</v>
      </c>
    </row>
    <row r="6" spans="1:9" x14ac:dyDescent="0.25">
      <c r="A6" t="s">
        <v>99</v>
      </c>
      <c r="B6" t="s">
        <v>76</v>
      </c>
      <c r="C6" t="s">
        <v>110</v>
      </c>
      <c r="D6" t="s">
        <v>47</v>
      </c>
      <c r="E6" t="s">
        <v>87</v>
      </c>
      <c r="F6" t="s">
        <v>9</v>
      </c>
      <c r="H6" t="s">
        <v>86</v>
      </c>
      <c r="I6" t="s">
        <v>105</v>
      </c>
    </row>
    <row r="7" spans="1:9" x14ac:dyDescent="0.25">
      <c r="A7" t="s">
        <v>99</v>
      </c>
      <c r="B7" t="s">
        <v>72</v>
      </c>
      <c r="C7" t="s">
        <v>111</v>
      </c>
      <c r="D7" t="s">
        <v>72</v>
      </c>
      <c r="E7" t="s">
        <v>87</v>
      </c>
      <c r="F7" t="s">
        <v>9</v>
      </c>
      <c r="G7" t="s">
        <v>91</v>
      </c>
      <c r="H7" t="s">
        <v>86</v>
      </c>
      <c r="I7" t="s">
        <v>105</v>
      </c>
    </row>
    <row r="8" spans="1:9" x14ac:dyDescent="0.25">
      <c r="A8" t="s">
        <v>108</v>
      </c>
      <c r="B8" t="s">
        <v>77</v>
      </c>
      <c r="C8" t="s">
        <v>111</v>
      </c>
      <c r="D8" t="s">
        <v>106</v>
      </c>
      <c r="F8" t="s">
        <v>9</v>
      </c>
      <c r="G8" t="s">
        <v>91</v>
      </c>
      <c r="H8" t="s">
        <v>86</v>
      </c>
      <c r="I8" t="s">
        <v>105</v>
      </c>
    </row>
    <row r="9" spans="1:9" x14ac:dyDescent="0.25">
      <c r="A9" t="s">
        <v>97</v>
      </c>
      <c r="B9" t="s">
        <v>75</v>
      </c>
      <c r="C9" t="s">
        <v>111</v>
      </c>
      <c r="D9" t="s">
        <v>75</v>
      </c>
      <c r="F9" t="s">
        <v>89</v>
      </c>
      <c r="G9" t="s">
        <v>91</v>
      </c>
      <c r="H9" t="s">
        <v>86</v>
      </c>
      <c r="I9" t="s">
        <v>105</v>
      </c>
    </row>
    <row r="10" spans="1:9" x14ac:dyDescent="0.25">
      <c r="A10" t="s">
        <v>100</v>
      </c>
      <c r="B10" t="s">
        <v>75</v>
      </c>
      <c r="C10" t="s">
        <v>111</v>
      </c>
      <c r="D10" t="s">
        <v>75</v>
      </c>
      <c r="F10" t="s">
        <v>89</v>
      </c>
      <c r="G10" t="s">
        <v>91</v>
      </c>
      <c r="H10" t="s">
        <v>86</v>
      </c>
      <c r="I10" t="s">
        <v>105</v>
      </c>
    </row>
    <row r="11" spans="1:9" x14ac:dyDescent="0.25">
      <c r="A11" t="s">
        <v>96</v>
      </c>
      <c r="B11" t="s">
        <v>24</v>
      </c>
      <c r="C11" t="s">
        <v>110</v>
      </c>
      <c r="D11" t="s">
        <v>24</v>
      </c>
      <c r="E11" t="s">
        <v>9</v>
      </c>
      <c r="F11" t="s">
        <v>6</v>
      </c>
      <c r="H11" t="s">
        <v>86</v>
      </c>
      <c r="I11" t="s">
        <v>105</v>
      </c>
    </row>
    <row r="12" spans="1:9" x14ac:dyDescent="0.25">
      <c r="A12" t="s">
        <v>98</v>
      </c>
      <c r="B12" t="s">
        <v>57</v>
      </c>
      <c r="C12" t="s">
        <v>110</v>
      </c>
      <c r="D12" t="s">
        <v>57</v>
      </c>
      <c r="F12" t="s">
        <v>90</v>
      </c>
      <c r="H12" t="s">
        <v>86</v>
      </c>
      <c r="I12" t="s">
        <v>105</v>
      </c>
    </row>
    <row r="13" spans="1:9" x14ac:dyDescent="0.25">
      <c r="A13" t="s">
        <v>66</v>
      </c>
      <c r="B13" t="s">
        <v>58</v>
      </c>
      <c r="C13" t="s">
        <v>110</v>
      </c>
      <c r="D13" t="s">
        <v>58</v>
      </c>
      <c r="F13" t="s">
        <v>90</v>
      </c>
      <c r="G13" t="s">
        <v>91</v>
      </c>
      <c r="H13" t="s">
        <v>86</v>
      </c>
      <c r="I13" t="s">
        <v>105</v>
      </c>
    </row>
    <row r="14" spans="1:9" x14ac:dyDescent="0.25">
      <c r="A14" t="s">
        <v>98</v>
      </c>
      <c r="B14" t="s">
        <v>74</v>
      </c>
      <c r="C14" t="s">
        <v>111</v>
      </c>
      <c r="D14" t="s">
        <v>74</v>
      </c>
      <c r="F14" t="s">
        <v>90</v>
      </c>
      <c r="G14" t="s">
        <v>91</v>
      </c>
      <c r="H14" t="s">
        <v>86</v>
      </c>
      <c r="I14" t="s">
        <v>105</v>
      </c>
    </row>
    <row r="15" spans="1:9" x14ac:dyDescent="0.25">
      <c r="A15" t="s">
        <v>66</v>
      </c>
      <c r="B15" t="s">
        <v>74</v>
      </c>
      <c r="C15" t="s">
        <v>111</v>
      </c>
      <c r="D15" t="s">
        <v>74</v>
      </c>
      <c r="F15" t="s">
        <v>90</v>
      </c>
      <c r="G15" t="s">
        <v>91</v>
      </c>
      <c r="H15" t="s">
        <v>86</v>
      </c>
      <c r="I15" t="s">
        <v>105</v>
      </c>
    </row>
    <row r="16" spans="1:9" x14ac:dyDescent="0.25">
      <c r="A16" t="s">
        <v>94</v>
      </c>
      <c r="B16" t="s">
        <v>18</v>
      </c>
      <c r="C16" t="s">
        <v>112</v>
      </c>
      <c r="D16" t="s">
        <v>18</v>
      </c>
      <c r="E16" t="s">
        <v>85</v>
      </c>
      <c r="F16" t="s">
        <v>6</v>
      </c>
      <c r="H16" t="s">
        <v>86</v>
      </c>
      <c r="I16" t="s">
        <v>105</v>
      </c>
    </row>
    <row r="17" spans="1:9" x14ac:dyDescent="0.25">
      <c r="A17" t="s">
        <v>97</v>
      </c>
      <c r="B17" t="s">
        <v>62</v>
      </c>
      <c r="C17" t="s">
        <v>110</v>
      </c>
      <c r="D17" t="s">
        <v>62</v>
      </c>
      <c r="F17" t="s">
        <v>89</v>
      </c>
      <c r="H17" t="s">
        <v>86</v>
      </c>
      <c r="I17" t="s">
        <v>105</v>
      </c>
    </row>
    <row r="18" spans="1:9" x14ac:dyDescent="0.25">
      <c r="A18" t="s">
        <v>94</v>
      </c>
      <c r="B18" t="s">
        <v>29</v>
      </c>
      <c r="C18" t="s">
        <v>111</v>
      </c>
      <c r="D18" t="s">
        <v>29</v>
      </c>
      <c r="F18" t="s">
        <v>6</v>
      </c>
      <c r="G18" t="s">
        <v>91</v>
      </c>
      <c r="H18" t="s">
        <v>86</v>
      </c>
      <c r="I18" t="s">
        <v>105</v>
      </c>
    </row>
    <row r="19" spans="1:9" x14ac:dyDescent="0.25">
      <c r="A19" t="s">
        <v>103</v>
      </c>
      <c r="B19" t="s">
        <v>29</v>
      </c>
      <c r="C19" t="s">
        <v>111</v>
      </c>
      <c r="D19" t="s">
        <v>29</v>
      </c>
      <c r="F19" t="s">
        <v>6</v>
      </c>
      <c r="G19" t="s">
        <v>91</v>
      </c>
      <c r="H19" t="s">
        <v>86</v>
      </c>
      <c r="I19" t="s">
        <v>105</v>
      </c>
    </row>
    <row r="20" spans="1:9" x14ac:dyDescent="0.25">
      <c r="A20" t="s">
        <v>96</v>
      </c>
      <c r="B20" t="s">
        <v>29</v>
      </c>
      <c r="C20" t="s">
        <v>111</v>
      </c>
      <c r="D20" t="s">
        <v>29</v>
      </c>
      <c r="F20" t="s">
        <v>6</v>
      </c>
      <c r="G20" t="s">
        <v>91</v>
      </c>
      <c r="H20" t="s">
        <v>86</v>
      </c>
      <c r="I20" t="s">
        <v>105</v>
      </c>
    </row>
    <row r="21" spans="1:9" x14ac:dyDescent="0.25">
      <c r="A21" t="s">
        <v>94</v>
      </c>
      <c r="B21" t="s">
        <v>68</v>
      </c>
      <c r="C21" t="s">
        <v>111</v>
      </c>
      <c r="D21" t="s">
        <v>68</v>
      </c>
      <c r="E21" t="s">
        <v>85</v>
      </c>
      <c r="G21" t="s">
        <v>91</v>
      </c>
      <c r="H21" t="s">
        <v>86</v>
      </c>
      <c r="I21" t="s">
        <v>105</v>
      </c>
    </row>
    <row r="22" spans="1:9" x14ac:dyDescent="0.25">
      <c r="A22" t="s">
        <v>95</v>
      </c>
      <c r="B22" t="s">
        <v>68</v>
      </c>
      <c r="C22" t="s">
        <v>111</v>
      </c>
      <c r="D22" t="s">
        <v>68</v>
      </c>
      <c r="E22" t="s">
        <v>85</v>
      </c>
      <c r="G22" t="s">
        <v>91</v>
      </c>
      <c r="H22" t="s">
        <v>86</v>
      </c>
      <c r="I22" t="s">
        <v>105</v>
      </c>
    </row>
    <row r="23" spans="1:9" x14ac:dyDescent="0.25">
      <c r="A23" t="s">
        <v>95</v>
      </c>
      <c r="B23" t="s">
        <v>19</v>
      </c>
      <c r="C23" t="s">
        <v>110</v>
      </c>
      <c r="D23" t="s">
        <v>19</v>
      </c>
      <c r="E23" t="s">
        <v>85</v>
      </c>
      <c r="F23" t="s">
        <v>9</v>
      </c>
      <c r="H23" t="s">
        <v>86</v>
      </c>
      <c r="I23" t="s">
        <v>105</v>
      </c>
    </row>
    <row r="24" spans="1:9" x14ac:dyDescent="0.25">
      <c r="A24" t="s">
        <v>95</v>
      </c>
      <c r="B24" t="s">
        <v>30</v>
      </c>
      <c r="C24" t="s">
        <v>111</v>
      </c>
      <c r="D24" t="s">
        <v>30</v>
      </c>
      <c r="F24" t="s">
        <v>9</v>
      </c>
      <c r="G24" t="s">
        <v>91</v>
      </c>
      <c r="H24" t="s">
        <v>86</v>
      </c>
      <c r="I24" t="s">
        <v>105</v>
      </c>
    </row>
    <row r="25" spans="1:9" x14ac:dyDescent="0.25">
      <c r="A25" t="s">
        <v>96</v>
      </c>
      <c r="B25" t="s">
        <v>30</v>
      </c>
      <c r="C25" t="s">
        <v>111</v>
      </c>
      <c r="D25" t="s">
        <v>30</v>
      </c>
      <c r="F25" t="s">
        <v>9</v>
      </c>
      <c r="G25" t="s">
        <v>91</v>
      </c>
      <c r="H25" t="s">
        <v>86</v>
      </c>
      <c r="I25" t="s">
        <v>105</v>
      </c>
    </row>
    <row r="26" spans="1:9" x14ac:dyDescent="0.25">
      <c r="A26" t="s">
        <v>99</v>
      </c>
      <c r="B26" t="s">
        <v>30</v>
      </c>
      <c r="C26" t="s">
        <v>111</v>
      </c>
      <c r="D26" t="s">
        <v>30</v>
      </c>
      <c r="F26" t="s">
        <v>9</v>
      </c>
      <c r="G26" t="s">
        <v>91</v>
      </c>
      <c r="H26" t="s">
        <v>86</v>
      </c>
      <c r="I26" t="s">
        <v>105</v>
      </c>
    </row>
    <row r="27" spans="1:9" x14ac:dyDescent="0.25">
      <c r="A27" t="s">
        <v>102</v>
      </c>
      <c r="B27" t="s">
        <v>30</v>
      </c>
      <c r="C27" t="s">
        <v>111</v>
      </c>
      <c r="D27" t="s">
        <v>30</v>
      </c>
      <c r="F27" t="s">
        <v>9</v>
      </c>
      <c r="G27" t="s">
        <v>91</v>
      </c>
      <c r="H27" t="s">
        <v>86</v>
      </c>
      <c r="I27" t="s">
        <v>105</v>
      </c>
    </row>
    <row r="28" spans="1:9" x14ac:dyDescent="0.25">
      <c r="A28" t="s">
        <v>97</v>
      </c>
      <c r="B28" t="s">
        <v>30</v>
      </c>
      <c r="C28" t="s">
        <v>111</v>
      </c>
      <c r="D28" t="s">
        <v>69</v>
      </c>
      <c r="F28" t="s">
        <v>89</v>
      </c>
      <c r="G28" t="s">
        <v>91</v>
      </c>
      <c r="H28" t="s">
        <v>86</v>
      </c>
      <c r="I28" t="s">
        <v>105</v>
      </c>
    </row>
    <row r="29" spans="1:9" x14ac:dyDescent="0.25">
      <c r="A29" t="s">
        <v>98</v>
      </c>
      <c r="B29" t="s">
        <v>30</v>
      </c>
      <c r="C29" t="s">
        <v>111</v>
      </c>
      <c r="D29" t="s">
        <v>71</v>
      </c>
      <c r="F29" t="s">
        <v>90</v>
      </c>
      <c r="G29" t="s">
        <v>91</v>
      </c>
      <c r="H29" t="s">
        <v>86</v>
      </c>
      <c r="I29" t="s">
        <v>105</v>
      </c>
    </row>
    <row r="30" spans="1:9" x14ac:dyDescent="0.25">
      <c r="A30" t="s">
        <v>101</v>
      </c>
      <c r="B30" t="s">
        <v>32</v>
      </c>
      <c r="C30" t="s">
        <v>110</v>
      </c>
      <c r="D30" t="s">
        <v>32</v>
      </c>
      <c r="F30" t="s">
        <v>92</v>
      </c>
      <c r="G30" t="s">
        <v>91</v>
      </c>
      <c r="H30" t="s">
        <v>86</v>
      </c>
      <c r="I30" t="s">
        <v>105</v>
      </c>
    </row>
    <row r="31" spans="1:9" x14ac:dyDescent="0.25">
      <c r="A31" t="s">
        <v>101</v>
      </c>
      <c r="B31" t="s">
        <v>30</v>
      </c>
      <c r="C31" t="s">
        <v>111</v>
      </c>
      <c r="D31" t="s">
        <v>70</v>
      </c>
      <c r="F31" t="s">
        <v>92</v>
      </c>
      <c r="G31" t="s">
        <v>91</v>
      </c>
      <c r="H31" t="s">
        <v>86</v>
      </c>
      <c r="I31" t="s">
        <v>105</v>
      </c>
    </row>
    <row r="32" spans="1:9" x14ac:dyDescent="0.25">
      <c r="A32" t="s">
        <v>95</v>
      </c>
      <c r="B32" t="s">
        <v>20</v>
      </c>
      <c r="C32" t="s">
        <v>110</v>
      </c>
      <c r="D32" t="s">
        <v>20</v>
      </c>
      <c r="E32" t="s">
        <v>85</v>
      </c>
      <c r="G32" t="s">
        <v>91</v>
      </c>
      <c r="H32" t="s">
        <v>86</v>
      </c>
      <c r="I32" t="s">
        <v>105</v>
      </c>
    </row>
  </sheetData>
  <autoFilter ref="A2:H32" xr:uid="{82C85BC2-84C6-492E-9CCE-0912082280BB}">
    <sortState xmlns:xlrd2="http://schemas.microsoft.com/office/spreadsheetml/2017/richdata2" ref="A3:H32">
      <sortCondition ref="D2:D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0DED-B757-4B28-8AE4-03860A37D6D5}">
  <dimension ref="B1:H12"/>
  <sheetViews>
    <sheetView workbookViewId="0"/>
  </sheetViews>
  <sheetFormatPr defaultRowHeight="15" x14ac:dyDescent="0.25"/>
  <cols>
    <col min="1" max="1" width="0.85546875" customWidth="1"/>
  </cols>
  <sheetData>
    <row r="1" spans="2:8" x14ac:dyDescent="0.25">
      <c r="B1" s="17" t="s">
        <v>33</v>
      </c>
      <c r="C1" s="18"/>
      <c r="D1" s="18"/>
      <c r="E1" s="18"/>
      <c r="F1" s="18"/>
      <c r="G1" s="18"/>
      <c r="H1" s="18"/>
    </row>
    <row r="2" spans="2:8" ht="3" customHeight="1" x14ac:dyDescent="0.25">
      <c r="B2" s="17"/>
      <c r="C2" s="18"/>
      <c r="D2" s="18"/>
      <c r="E2" s="18"/>
      <c r="F2" s="18"/>
      <c r="G2" s="18"/>
      <c r="H2" s="18"/>
    </row>
    <row r="3" spans="2:8" x14ac:dyDescent="0.25">
      <c r="B3" s="19" t="s">
        <v>34</v>
      </c>
      <c r="C3" s="18"/>
      <c r="D3" s="18"/>
    </row>
    <row r="4" spans="2:8" x14ac:dyDescent="0.25">
      <c r="B4" s="20"/>
      <c r="C4" s="18" t="s">
        <v>35</v>
      </c>
      <c r="D4" s="18"/>
    </row>
    <row r="5" spans="2:8" ht="3" customHeight="1" x14ac:dyDescent="0.25">
      <c r="B5" s="18"/>
      <c r="C5" s="18"/>
      <c r="D5" s="18"/>
    </row>
    <row r="6" spans="2:8" x14ac:dyDescent="0.25">
      <c r="B6" s="21"/>
      <c r="C6" s="18" t="s">
        <v>36</v>
      </c>
      <c r="D6" s="18"/>
    </row>
    <row r="7" spans="2:8" ht="3" customHeight="1" x14ac:dyDescent="0.25">
      <c r="B7" s="18"/>
      <c r="C7" s="18"/>
      <c r="D7" s="18"/>
    </row>
    <row r="8" spans="2:8" x14ac:dyDescent="0.25">
      <c r="B8" s="22"/>
      <c r="C8" s="23" t="s">
        <v>37</v>
      </c>
      <c r="D8" s="18"/>
    </row>
    <row r="9" spans="2:8" ht="3" customHeight="1" x14ac:dyDescent="0.25">
      <c r="B9" s="23"/>
      <c r="C9" s="18"/>
      <c r="D9" s="18"/>
    </row>
    <row r="10" spans="2:8" x14ac:dyDescent="0.25">
      <c r="B10" s="24"/>
      <c r="C10" s="23" t="s">
        <v>38</v>
      </c>
      <c r="D10" s="18"/>
    </row>
    <row r="11" spans="2:8" ht="3" customHeight="1" x14ac:dyDescent="0.25">
      <c r="B11" s="18"/>
      <c r="C11" s="18"/>
      <c r="D11" s="18"/>
    </row>
    <row r="12" spans="2:8" x14ac:dyDescent="0.25">
      <c r="B12" s="25"/>
      <c r="C12" s="18" t="s">
        <v>39</v>
      </c>
      <c r="D1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</vt:lpstr>
      <vt:lpstr>coordinates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2015-06-05T18:19:34Z</dcterms:created>
  <dcterms:modified xsi:type="dcterms:W3CDTF">2024-04-26T12:48:10Z</dcterms:modified>
</cp:coreProperties>
</file>