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X:\EXTCLNT\PreStart\"/>
    </mc:Choice>
  </mc:AlternateContent>
  <xr:revisionPtr revIDLastSave="0" documentId="13_ncr:1_{F183A4E9-4C81-4762-B951-07B4ED526C94}" xr6:coauthVersionLast="47" xr6:coauthVersionMax="47" xr10:uidLastSave="{00000000-0000-0000-0000-000000000000}"/>
  <bookViews>
    <workbookView xWindow="28680" yWindow="-120" windowWidth="29040" windowHeight="15840" tabRatio="877" firstSheet="1" activeTab="1" xr2:uid="{00000000-000D-0000-FFFF-FFFF00000000}"/>
  </bookViews>
  <sheets>
    <sheet name="Titles" sheetId="20" state="hidden" r:id="rId1"/>
    <sheet name="Index" sheetId="21" r:id="rId2"/>
    <sheet name="Notes" sheetId="26"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Coverage and Geography" sheetId="23" r:id="rId23"/>
    <sheet name="Concepts and Definitions" sheetId="24" r:id="rId24"/>
    <sheet name=" " sheetId="25" r:id="rId25"/>
  </sheets>
  <definedNames>
    <definedName name="_AMO_UniqueIdentifier" hidden="1">"'da37c0f2-8065-4e75-8b49-59bc236e7057'"</definedName>
    <definedName name="_xlnm.Print_Area" localSheetId="3">'Table 1'!$A$1:$K$69</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2'!$A$1:$K$67</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3" l="1"/>
  <c r="G33" i="13"/>
  <c r="G32" i="13"/>
  <c r="G31" i="13"/>
  <c r="G30" i="13"/>
  <c r="H14" i="13"/>
  <c r="H13" i="13"/>
  <c r="H12" i="13"/>
  <c r="H11" i="13"/>
  <c r="H10" i="13"/>
  <c r="I47" i="11"/>
  <c r="I45" i="11"/>
  <c r="I44" i="11"/>
  <c r="I43" i="11"/>
  <c r="I42" i="11"/>
  <c r="H18" i="9" l="1"/>
  <c r="G36" i="13"/>
  <c r="G35" i="13"/>
  <c r="H17" i="13"/>
  <c r="H16" i="13"/>
  <c r="H15" i="13"/>
  <c r="H17" i="9"/>
  <c r="H15" i="9"/>
  <c r="H14" i="9"/>
  <c r="H13" i="9"/>
  <c r="K13" i="11" l="1"/>
  <c r="J14" i="11"/>
  <c r="K14" i="11"/>
  <c r="J13" i="11"/>
  <c r="J15" i="11"/>
  <c r="K15" i="11"/>
  <c r="L13" i="11" l="1"/>
  <c r="L14" i="11"/>
  <c r="L15" i="11"/>
  <c r="I50" i="11" l="1"/>
  <c r="I48" i="11"/>
  <c r="I49" i="11"/>
  <c r="G37" i="13"/>
  <c r="H19" i="9" l="1"/>
  <c r="H20" i="9"/>
  <c r="H21" i="9"/>
  <c r="I7" i="2" l="1"/>
  <c r="F7" i="2"/>
  <c r="J7" i="2"/>
  <c r="G7" i="2"/>
  <c r="D7" i="2"/>
  <c r="J7" i="1"/>
  <c r="A67" i="1" l="1"/>
  <c r="H58" i="7" l="1"/>
  <c r="H33" i="9"/>
  <c r="H32" i="9"/>
  <c r="H31" i="9"/>
  <c r="H30" i="9"/>
  <c r="H29" i="9"/>
  <c r="H26" i="9"/>
  <c r="H25" i="9"/>
  <c r="H24" i="9"/>
  <c r="H57" i="7"/>
  <c r="H22" i="9"/>
  <c r="H23" i="9"/>
  <c r="H28" i="9"/>
  <c r="H27" i="9"/>
  <c r="H29" i="2" l="1"/>
  <c r="E28" i="2"/>
  <c r="H31" i="2"/>
  <c r="H28" i="2"/>
  <c r="H41" i="2"/>
  <c r="H36" i="2"/>
  <c r="H44" i="2"/>
  <c r="H30" i="2"/>
  <c r="H51" i="2"/>
  <c r="H32" i="2"/>
  <c r="E29" i="2"/>
  <c r="E30" i="2"/>
  <c r="J44" i="2"/>
  <c r="E51" i="2"/>
  <c r="E29" i="1"/>
  <c r="I63" i="1"/>
  <c r="I65" i="1"/>
  <c r="I64" i="1"/>
  <c r="E28" i="1"/>
  <c r="I60" i="1"/>
  <c r="I44" i="2"/>
  <c r="I40" i="2"/>
  <c r="I36" i="2"/>
  <c r="H29" i="1"/>
  <c r="I32" i="2"/>
  <c r="I28" i="2"/>
  <c r="H28" i="1"/>
  <c r="I55" i="2"/>
  <c r="I58" i="2"/>
  <c r="I54" i="2"/>
  <c r="I50" i="2"/>
  <c r="I41" i="2"/>
  <c r="I37" i="2"/>
  <c r="I33" i="2"/>
  <c r="I60" i="2"/>
  <c r="I56" i="2"/>
  <c r="I52" i="2"/>
  <c r="I48" i="2"/>
  <c r="I30" i="2"/>
  <c r="J30" i="1"/>
  <c r="I31" i="2"/>
  <c r="I38" i="2"/>
  <c r="I29" i="2"/>
  <c r="J44" i="1"/>
  <c r="J36" i="1"/>
  <c r="J32" i="1"/>
  <c r="J28" i="1"/>
  <c r="I42" i="2"/>
  <c r="I34" i="2"/>
  <c r="J29" i="1"/>
  <c r="J51" i="1"/>
  <c r="I62" i="1"/>
  <c r="I43" i="2"/>
  <c r="I39" i="2"/>
  <c r="I35" i="2"/>
  <c r="I59" i="2"/>
  <c r="I51" i="2"/>
  <c r="J31" i="1"/>
  <c r="I57" i="2"/>
  <c r="I53" i="2"/>
  <c r="I49" i="2"/>
  <c r="I61" i="1"/>
  <c r="I29" i="1"/>
  <c r="I28" i="1"/>
  <c r="G7" i="1"/>
  <c r="D7" i="1"/>
  <c r="A18" i="9"/>
  <c r="A35" i="9"/>
  <c r="A6" i="3"/>
  <c r="A31" i="4"/>
  <c r="A15" i="4"/>
  <c r="A17" i="11"/>
  <c r="A11" i="4"/>
  <c r="A19" i="4"/>
  <c r="A13" i="9"/>
  <c r="A22" i="9"/>
  <c r="C7" i="2"/>
  <c r="F7" i="1"/>
  <c r="I7" i="1"/>
  <c r="C7" i="1"/>
  <c r="J31" i="2" l="1"/>
  <c r="J29" i="2"/>
  <c r="K29" i="2" s="1"/>
  <c r="J36" i="2"/>
  <c r="J51" i="2"/>
  <c r="J32" i="2"/>
  <c r="K32" i="2" s="1"/>
  <c r="E44" i="2"/>
  <c r="J28" i="2"/>
  <c r="K28" i="2" s="1"/>
  <c r="J30" i="2"/>
  <c r="K30" i="2" s="1"/>
  <c r="E32" i="2"/>
  <c r="E36" i="2"/>
  <c r="E31" i="2"/>
  <c r="K51" i="2"/>
  <c r="K44" i="2"/>
  <c r="K36" i="2"/>
  <c r="K31" i="2"/>
  <c r="K29" i="1"/>
  <c r="K28" i="1"/>
  <c r="A2" i="1" l="1"/>
  <c r="A4" i="1"/>
  <c r="J13" i="1"/>
  <c r="E30" i="1"/>
  <c r="H30" i="1"/>
  <c r="E31" i="1"/>
  <c r="H31" i="1"/>
  <c r="E32" i="1"/>
  <c r="H32" i="1"/>
  <c r="E36" i="1"/>
  <c r="H36" i="1"/>
  <c r="H41" i="1"/>
  <c r="E44" i="1"/>
  <c r="H44" i="1"/>
  <c r="E51" i="1"/>
  <c r="H51" i="1"/>
  <c r="A68" i="1"/>
  <c r="A39" i="13"/>
  <c r="A38" i="13"/>
  <c r="A52" i="11"/>
  <c r="A45" i="4"/>
  <c r="A44" i="3"/>
  <c r="A44" i="16"/>
  <c r="A46" i="16"/>
  <c r="A46" i="19"/>
  <c r="A46" i="18"/>
  <c r="A46" i="17"/>
  <c r="A46" i="15"/>
  <c r="A46" i="14"/>
  <c r="A46" i="5"/>
  <c r="A59" i="6"/>
  <c r="A61" i="7"/>
  <c r="A59" i="10"/>
  <c r="A45" i="8"/>
  <c r="A49" i="9"/>
  <c r="A43" i="3"/>
  <c r="A44" i="19"/>
  <c r="A44" i="18"/>
  <c r="A44" i="17"/>
  <c r="A44" i="15"/>
  <c r="A44" i="14"/>
  <c r="A44" i="5"/>
  <c r="A57" i="6"/>
  <c r="A59" i="7"/>
  <c r="A57" i="10"/>
  <c r="A43" i="8"/>
  <c r="A47" i="9"/>
  <c r="A68" i="2"/>
  <c r="A67" i="2"/>
  <c r="A4" i="2"/>
  <c r="A2" i="2"/>
  <c r="H59" i="2" l="1"/>
  <c r="H57" i="2"/>
  <c r="H55" i="2"/>
  <c r="H53" i="2"/>
  <c r="H50" i="2"/>
  <c r="H48" i="2"/>
  <c r="H45" i="2"/>
  <c r="H42" i="2"/>
  <c r="H39" i="2"/>
  <c r="H37" i="2"/>
  <c r="H34" i="2"/>
  <c r="H27" i="2"/>
  <c r="H58" i="2"/>
  <c r="H56" i="2"/>
  <c r="H54" i="2"/>
  <c r="H52" i="2"/>
  <c r="H49" i="2"/>
  <c r="H47" i="2"/>
  <c r="H43" i="2"/>
  <c r="H40" i="2"/>
  <c r="H38" i="2"/>
  <c r="H35" i="2"/>
  <c r="H33" i="2"/>
  <c r="F41" i="8"/>
  <c r="H21" i="8"/>
  <c r="G21" i="8"/>
  <c r="H37" i="1"/>
  <c r="H35" i="1"/>
  <c r="H34" i="1"/>
  <c r="H33" i="1"/>
  <c r="H27" i="1"/>
  <c r="H26" i="1"/>
  <c r="H24" i="1"/>
  <c r="H25" i="1"/>
  <c r="I15" i="1"/>
  <c r="J26" i="1"/>
  <c r="H40" i="1"/>
  <c r="H39" i="1"/>
  <c r="H38" i="1"/>
  <c r="E59" i="1"/>
  <c r="E58" i="1"/>
  <c r="E57" i="1"/>
  <c r="E56" i="1"/>
  <c r="E55" i="1"/>
  <c r="E54" i="1"/>
  <c r="E53" i="1"/>
  <c r="E52" i="1"/>
  <c r="E50" i="1"/>
  <c r="E49" i="1"/>
  <c r="E48" i="1"/>
  <c r="E47" i="1"/>
  <c r="E45" i="1"/>
  <c r="E43" i="1"/>
  <c r="H65" i="2"/>
  <c r="H65" i="1"/>
  <c r="H63" i="2"/>
  <c r="H63" i="1"/>
  <c r="H59" i="1"/>
  <c r="H49" i="1"/>
  <c r="H47" i="1"/>
  <c r="H43" i="1"/>
  <c r="H42" i="1"/>
  <c r="J41" i="1"/>
  <c r="J40" i="1"/>
  <c r="J39" i="1"/>
  <c r="J38" i="1"/>
  <c r="J37" i="1"/>
  <c r="J35" i="1"/>
  <c r="J34" i="1"/>
  <c r="J33" i="1"/>
  <c r="J27" i="1"/>
  <c r="E24" i="2"/>
  <c r="J24" i="1"/>
  <c r="F32" i="8"/>
  <c r="E65" i="2"/>
  <c r="J65" i="1"/>
  <c r="K65" i="1" s="1"/>
  <c r="E65" i="1"/>
  <c r="E64" i="2"/>
  <c r="J64" i="1"/>
  <c r="K64" i="1" s="1"/>
  <c r="E64" i="1"/>
  <c r="E63" i="2"/>
  <c r="E63" i="1"/>
  <c r="J63" i="1"/>
  <c r="K63" i="1" s="1"/>
  <c r="E62" i="2"/>
  <c r="J62" i="1"/>
  <c r="K62" i="1" s="1"/>
  <c r="E62" i="1"/>
  <c r="E61" i="2"/>
  <c r="J61" i="1"/>
  <c r="K61" i="1" s="1"/>
  <c r="E61" i="1"/>
  <c r="E60" i="2"/>
  <c r="E60" i="1"/>
  <c r="J60" i="1"/>
  <c r="K60" i="1" s="1"/>
  <c r="E59" i="2"/>
  <c r="J59" i="1"/>
  <c r="J58" i="1"/>
  <c r="J57" i="1"/>
  <c r="J56" i="1"/>
  <c r="J55" i="1"/>
  <c r="J54" i="1"/>
  <c r="J53" i="1"/>
  <c r="J52" i="1"/>
  <c r="J50" i="1"/>
  <c r="J49" i="1"/>
  <c r="J48" i="1"/>
  <c r="J47" i="1"/>
  <c r="J45" i="1"/>
  <c r="E43" i="2"/>
  <c r="J43" i="1"/>
  <c r="J42" i="1"/>
  <c r="E37" i="1"/>
  <c r="E35" i="1"/>
  <c r="E34" i="1"/>
  <c r="E33" i="1"/>
  <c r="E27" i="1"/>
  <c r="E26" i="1"/>
  <c r="H64" i="1"/>
  <c r="H62" i="1"/>
  <c r="H61" i="2"/>
  <c r="H61" i="1"/>
  <c r="H60" i="2"/>
  <c r="H60" i="1"/>
  <c r="H58" i="1"/>
  <c r="H57" i="1"/>
  <c r="H56" i="1"/>
  <c r="H55" i="1"/>
  <c r="H54" i="1"/>
  <c r="H53" i="1"/>
  <c r="H52" i="1"/>
  <c r="H50" i="1"/>
  <c r="H48" i="1"/>
  <c r="H45" i="1"/>
  <c r="E42" i="1"/>
  <c r="E41" i="1"/>
  <c r="E40" i="1"/>
  <c r="E39" i="1"/>
  <c r="E38" i="1"/>
  <c r="J25" i="2"/>
  <c r="J25" i="1"/>
  <c r="F46" i="1"/>
  <c r="F66" i="1" s="1"/>
  <c r="D46" i="1"/>
  <c r="C46" i="1"/>
  <c r="C66" i="1" s="1"/>
  <c r="L25" i="11"/>
  <c r="L26" i="11"/>
  <c r="L27" i="11"/>
  <c r="L28" i="11"/>
  <c r="I40" i="8"/>
  <c r="L24" i="11"/>
  <c r="L23" i="11"/>
  <c r="L22" i="11"/>
  <c r="J13" i="2"/>
  <c r="L20" i="11"/>
  <c r="L21" i="11"/>
  <c r="H36" i="9"/>
  <c r="I32" i="8"/>
  <c r="E30" i="8"/>
  <c r="E41" i="8"/>
  <c r="G56" i="6"/>
  <c r="H32" i="8"/>
  <c r="F40" i="8"/>
  <c r="E32" i="8"/>
  <c r="E25" i="1"/>
  <c r="E24" i="1"/>
  <c r="I11" i="1"/>
  <c r="H8" i="1"/>
  <c r="E10" i="1"/>
  <c r="E9" i="1"/>
  <c r="J10" i="1"/>
  <c r="H49" i="7"/>
  <c r="H52" i="7"/>
  <c r="H43" i="9"/>
  <c r="G55" i="6"/>
  <c r="H38" i="9"/>
  <c r="H42" i="9"/>
  <c r="H46" i="9"/>
  <c r="H50" i="7"/>
  <c r="J24" i="8"/>
  <c r="G42" i="8"/>
  <c r="L19" i="11"/>
  <c r="J20" i="8"/>
  <c r="F30" i="8"/>
  <c r="H17" i="1"/>
  <c r="I45" i="2"/>
  <c r="F22" i="8"/>
  <c r="L17" i="11"/>
  <c r="I17" i="2"/>
  <c r="E13" i="2"/>
  <c r="E11" i="2"/>
  <c r="I9" i="2"/>
  <c r="I24" i="2"/>
  <c r="H19" i="2"/>
  <c r="H10" i="2"/>
  <c r="H39" i="7"/>
  <c r="H35" i="9"/>
  <c r="I50" i="10"/>
  <c r="I54" i="10"/>
  <c r="G49" i="6"/>
  <c r="G54" i="6"/>
  <c r="H40" i="9"/>
  <c r="H44" i="9"/>
  <c r="G30" i="8"/>
  <c r="H16" i="2"/>
  <c r="J15" i="2"/>
  <c r="H9" i="2"/>
  <c r="H15" i="2"/>
  <c r="I62" i="2"/>
  <c r="J17" i="8"/>
  <c r="J17" i="2"/>
  <c r="J16" i="2"/>
  <c r="I21" i="8"/>
  <c r="I33" i="10"/>
  <c r="I35" i="10"/>
  <c r="I39" i="10"/>
  <c r="I40" i="10"/>
  <c r="I44" i="10"/>
  <c r="L18" i="11"/>
  <c r="G31" i="8"/>
  <c r="I31" i="8"/>
  <c r="E42" i="8"/>
  <c r="G40" i="8"/>
  <c r="H40" i="8"/>
  <c r="I42" i="8"/>
  <c r="J28" i="8"/>
  <c r="J9" i="2"/>
  <c r="H17" i="2"/>
  <c r="E21" i="8"/>
  <c r="I14" i="8"/>
  <c r="G14" i="8"/>
  <c r="I44" i="1"/>
  <c r="H15" i="8"/>
  <c r="H13" i="2"/>
  <c r="I26" i="2"/>
  <c r="G22" i="8"/>
  <c r="I47" i="10"/>
  <c r="I55" i="10"/>
  <c r="H14" i="8"/>
  <c r="E14" i="8"/>
  <c r="I41" i="8"/>
  <c r="C18" i="1"/>
  <c r="J19" i="2"/>
  <c r="J8" i="2"/>
  <c r="C46" i="2"/>
  <c r="I47" i="2"/>
  <c r="I24" i="10"/>
  <c r="I25" i="10"/>
  <c r="I34" i="10"/>
  <c r="H35" i="7"/>
  <c r="G36" i="6"/>
  <c r="G40" i="6"/>
  <c r="G52" i="6"/>
  <c r="I15" i="8"/>
  <c r="G15" i="8"/>
  <c r="J38" i="8"/>
  <c r="H41" i="8"/>
  <c r="H37" i="7"/>
  <c r="H38" i="7"/>
  <c r="H40" i="7"/>
  <c r="H42" i="7"/>
  <c r="H43" i="7"/>
  <c r="H44" i="7"/>
  <c r="H48" i="7"/>
  <c r="H56" i="7"/>
  <c r="G22" i="6"/>
  <c r="G26" i="6"/>
  <c r="G29" i="6"/>
  <c r="G30" i="6"/>
  <c r="G33" i="6"/>
  <c r="G35" i="6"/>
  <c r="G38" i="6"/>
  <c r="G43" i="6"/>
  <c r="G51" i="6"/>
  <c r="G53" i="6"/>
  <c r="E31" i="8"/>
  <c r="I30" i="8"/>
  <c r="J34" i="8"/>
  <c r="J19" i="1"/>
  <c r="J19" i="8"/>
  <c r="I23" i="10"/>
  <c r="I26" i="10"/>
  <c r="I27" i="10"/>
  <c r="I31" i="10"/>
  <c r="I38" i="10"/>
  <c r="I45" i="10"/>
  <c r="I53" i="10"/>
  <c r="H23" i="7"/>
  <c r="H24" i="7"/>
  <c r="H26" i="7"/>
  <c r="H27" i="7"/>
  <c r="H28" i="7"/>
  <c r="H29" i="7"/>
  <c r="H31" i="7"/>
  <c r="H32" i="7"/>
  <c r="H55" i="7"/>
  <c r="G21" i="6"/>
  <c r="G25" i="6"/>
  <c r="G32" i="6"/>
  <c r="G34" i="6"/>
  <c r="G42" i="6"/>
  <c r="G45" i="6"/>
  <c r="G48" i="6"/>
  <c r="G50" i="6"/>
  <c r="H39" i="9"/>
  <c r="J13" i="8"/>
  <c r="F15" i="8"/>
  <c r="H41" i="9"/>
  <c r="H45" i="9"/>
  <c r="F31" i="8"/>
  <c r="H30" i="8"/>
  <c r="J39" i="8"/>
  <c r="G41" i="8"/>
  <c r="H42" i="8"/>
  <c r="I22" i="8"/>
  <c r="J27" i="8"/>
  <c r="E40" i="8"/>
  <c r="J18" i="8"/>
  <c r="F21" i="8"/>
  <c r="H22" i="8"/>
  <c r="I22" i="10"/>
  <c r="I30" i="10"/>
  <c r="I37" i="10"/>
  <c r="I41" i="10"/>
  <c r="I48" i="10"/>
  <c r="I49" i="10"/>
  <c r="I52" i="10"/>
  <c r="I56" i="10"/>
  <c r="H30" i="7"/>
  <c r="H34" i="7"/>
  <c r="H36" i="7"/>
  <c r="H54" i="7"/>
  <c r="G24" i="6"/>
  <c r="G28" i="6"/>
  <c r="G37" i="6"/>
  <c r="G41" i="6"/>
  <c r="G44" i="6"/>
  <c r="G47" i="6"/>
  <c r="J11" i="8"/>
  <c r="J12" i="8"/>
  <c r="H31" i="8"/>
  <c r="J35" i="8"/>
  <c r="F42" i="8"/>
  <c r="J36" i="8"/>
  <c r="H37" i="9"/>
  <c r="I21" i="10"/>
  <c r="I28" i="10"/>
  <c r="I29" i="10"/>
  <c r="I32" i="10"/>
  <c r="I36" i="10"/>
  <c r="I42" i="10"/>
  <c r="I43" i="10"/>
  <c r="I46" i="10"/>
  <c r="I51" i="10"/>
  <c r="H25" i="7"/>
  <c r="H33" i="7"/>
  <c r="H41" i="7"/>
  <c r="H45" i="7"/>
  <c r="H46" i="7"/>
  <c r="H47" i="7"/>
  <c r="H51" i="7"/>
  <c r="H53" i="7"/>
  <c r="G23" i="6"/>
  <c r="G27" i="6"/>
  <c r="G31" i="6"/>
  <c r="G39" i="6"/>
  <c r="G46" i="6"/>
  <c r="J29" i="8"/>
  <c r="F14" i="8"/>
  <c r="G32" i="8"/>
  <c r="I61" i="2"/>
  <c r="I65" i="2"/>
  <c r="I23" i="2"/>
  <c r="F12" i="2"/>
  <c r="H14" i="2"/>
  <c r="J10" i="2"/>
  <c r="E17" i="2"/>
  <c r="F18" i="2"/>
  <c r="G18" i="2"/>
  <c r="J14" i="2"/>
  <c r="E8" i="2"/>
  <c r="J11" i="2"/>
  <c r="I8" i="2"/>
  <c r="D18" i="2"/>
  <c r="E10" i="2"/>
  <c r="D12" i="2"/>
  <c r="I11" i="2"/>
  <c r="G46" i="1"/>
  <c r="G66" i="1" s="1"/>
  <c r="G75" i="1" s="1"/>
  <c r="I33" i="1"/>
  <c r="I25" i="1"/>
  <c r="H16" i="1"/>
  <c r="H14" i="1"/>
  <c r="H10" i="1"/>
  <c r="E19" i="1"/>
  <c r="J14" i="1"/>
  <c r="J11" i="1"/>
  <c r="E8" i="1"/>
  <c r="E11" i="1"/>
  <c r="E16" i="1"/>
  <c r="E22" i="8"/>
  <c r="J37" i="8"/>
  <c r="E15" i="8"/>
  <c r="J10" i="8"/>
  <c r="J26" i="8"/>
  <c r="J25" i="8"/>
  <c r="E16" i="2"/>
  <c r="I16" i="2"/>
  <c r="I10" i="2"/>
  <c r="C18" i="2"/>
  <c r="I14" i="2"/>
  <c r="I49" i="1"/>
  <c r="H19" i="1"/>
  <c r="I19" i="1"/>
  <c r="F18" i="1"/>
  <c r="I64" i="2"/>
  <c r="I15" i="2"/>
  <c r="I13" i="2"/>
  <c r="E14" i="2"/>
  <c r="E19" i="2"/>
  <c r="I19" i="2"/>
  <c r="E9" i="2"/>
  <c r="C12" i="2"/>
  <c r="H11" i="2"/>
  <c r="I57" i="1"/>
  <c r="I37" i="1"/>
  <c r="E15" i="1"/>
  <c r="H9" i="1"/>
  <c r="I8" i="1"/>
  <c r="J8" i="1"/>
  <c r="D12" i="1"/>
  <c r="H8" i="2"/>
  <c r="G12" i="2"/>
  <c r="I53" i="1"/>
  <c r="I16" i="1"/>
  <c r="J15" i="1"/>
  <c r="I25" i="2"/>
  <c r="H23" i="1"/>
  <c r="H15" i="1"/>
  <c r="E14" i="1"/>
  <c r="E13" i="1"/>
  <c r="J9" i="1"/>
  <c r="I27" i="2"/>
  <c r="E15" i="2"/>
  <c r="J17" i="1"/>
  <c r="H13" i="1"/>
  <c r="H11" i="1"/>
  <c r="I59" i="1"/>
  <c r="I52" i="1"/>
  <c r="I56" i="1"/>
  <c r="I55" i="1"/>
  <c r="E26" i="2"/>
  <c r="I48" i="1"/>
  <c r="I43" i="1"/>
  <c r="I40" i="1"/>
  <c r="I36" i="1"/>
  <c r="I32" i="1"/>
  <c r="I24" i="1"/>
  <c r="J23" i="1"/>
  <c r="I14" i="1"/>
  <c r="G12" i="1"/>
  <c r="C12" i="1"/>
  <c r="I10" i="1"/>
  <c r="H23" i="2"/>
  <c r="I51" i="1"/>
  <c r="I47" i="1"/>
  <c r="I42" i="1"/>
  <c r="I39" i="1"/>
  <c r="I35" i="1"/>
  <c r="I31" i="1"/>
  <c r="I27" i="1"/>
  <c r="I23" i="1"/>
  <c r="E23" i="1"/>
  <c r="D18" i="1"/>
  <c r="I17" i="1"/>
  <c r="E17" i="1"/>
  <c r="J16" i="1"/>
  <c r="I13" i="1"/>
  <c r="K13" i="1" s="1"/>
  <c r="F12" i="1"/>
  <c r="I9" i="1"/>
  <c r="I58" i="1"/>
  <c r="I54" i="1"/>
  <c r="I50" i="1"/>
  <c r="I45" i="1"/>
  <c r="I41" i="1"/>
  <c r="I38" i="1"/>
  <c r="I34" i="1"/>
  <c r="I30" i="1"/>
  <c r="I26" i="1"/>
  <c r="G18" i="1"/>
  <c r="E23" i="2"/>
  <c r="H26" i="2"/>
  <c r="F46" i="2"/>
  <c r="I63" i="2"/>
  <c r="E25" i="2"/>
  <c r="J27" i="2" l="1"/>
  <c r="G46" i="2"/>
  <c r="H46" i="2" s="1"/>
  <c r="K15" i="1"/>
  <c r="J34" i="2"/>
  <c r="K34" i="2" s="1"/>
  <c r="E34" i="2"/>
  <c r="J39" i="2"/>
  <c r="K39" i="2" s="1"/>
  <c r="E39" i="2"/>
  <c r="J48" i="2"/>
  <c r="K48" i="2" s="1"/>
  <c r="E48" i="2"/>
  <c r="J50" i="2"/>
  <c r="K50" i="2" s="1"/>
  <c r="E50" i="2"/>
  <c r="J53" i="2"/>
  <c r="K53" i="2" s="1"/>
  <c r="E53" i="2"/>
  <c r="J55" i="2"/>
  <c r="K55" i="2" s="1"/>
  <c r="E55" i="2"/>
  <c r="J57" i="2"/>
  <c r="K57" i="2" s="1"/>
  <c r="E57" i="2"/>
  <c r="E27" i="2"/>
  <c r="J37" i="2"/>
  <c r="K37" i="2" s="1"/>
  <c r="E37" i="2"/>
  <c r="C66" i="2"/>
  <c r="J42" i="2"/>
  <c r="K42" i="2" s="1"/>
  <c r="E42" i="2"/>
  <c r="J45" i="2"/>
  <c r="K45" i="2" s="1"/>
  <c r="E45" i="2"/>
  <c r="J33" i="2"/>
  <c r="K33" i="2" s="1"/>
  <c r="E33" i="2"/>
  <c r="J35" i="2"/>
  <c r="K35" i="2" s="1"/>
  <c r="E35" i="2"/>
  <c r="J38" i="2"/>
  <c r="K38" i="2" s="1"/>
  <c r="E38" i="2"/>
  <c r="J40" i="2"/>
  <c r="K40" i="2" s="1"/>
  <c r="E40" i="2"/>
  <c r="J41" i="2"/>
  <c r="K41" i="2" s="1"/>
  <c r="E41" i="2"/>
  <c r="J47" i="2"/>
  <c r="K47" i="2" s="1"/>
  <c r="E47" i="2"/>
  <c r="J49" i="2"/>
  <c r="K49" i="2" s="1"/>
  <c r="E49" i="2"/>
  <c r="J52" i="2"/>
  <c r="K52" i="2" s="1"/>
  <c r="E52" i="2"/>
  <c r="J54" i="2"/>
  <c r="K54" i="2" s="1"/>
  <c r="E54" i="2"/>
  <c r="J56" i="2"/>
  <c r="K56" i="2" s="1"/>
  <c r="E56" i="2"/>
  <c r="J58" i="2"/>
  <c r="K58" i="2" s="1"/>
  <c r="E58" i="2"/>
  <c r="H25" i="2"/>
  <c r="J43" i="2"/>
  <c r="K43" i="2" s="1"/>
  <c r="J60" i="2"/>
  <c r="K60" i="2" s="1"/>
  <c r="J63" i="2"/>
  <c r="K63" i="2" s="1"/>
  <c r="J64" i="2"/>
  <c r="K64" i="2" s="1"/>
  <c r="H64" i="2"/>
  <c r="K33" i="1"/>
  <c r="J24" i="2"/>
  <c r="K24" i="2" s="1"/>
  <c r="J62" i="2"/>
  <c r="K62" i="2" s="1"/>
  <c r="J59" i="2"/>
  <c r="K59" i="2" s="1"/>
  <c r="J61" i="2"/>
  <c r="K61" i="2" s="1"/>
  <c r="J65" i="2"/>
  <c r="K65" i="2" s="1"/>
  <c r="J46" i="1"/>
  <c r="H62" i="2"/>
  <c r="H46" i="1"/>
  <c r="E46" i="1"/>
  <c r="K9" i="2"/>
  <c r="J26" i="2"/>
  <c r="K26" i="2" s="1"/>
  <c r="H24" i="2"/>
  <c r="K16" i="2"/>
  <c r="K24" i="1"/>
  <c r="K43" i="1"/>
  <c r="K36" i="1"/>
  <c r="K10" i="1"/>
  <c r="K13" i="2"/>
  <c r="K40" i="1"/>
  <c r="K30" i="1"/>
  <c r="K11" i="1"/>
  <c r="K49" i="1"/>
  <c r="J30" i="8"/>
  <c r="K8" i="2"/>
  <c r="K47" i="1"/>
  <c r="H18" i="2"/>
  <c r="J41" i="8"/>
  <c r="F20" i="2"/>
  <c r="H12" i="2"/>
  <c r="K38" i="1"/>
  <c r="K54" i="1"/>
  <c r="K14" i="1"/>
  <c r="K15" i="2"/>
  <c r="I18" i="1"/>
  <c r="J21" i="8"/>
  <c r="J14" i="8"/>
  <c r="J42" i="8"/>
  <c r="K50" i="1"/>
  <c r="K48" i="1"/>
  <c r="K19" i="1"/>
  <c r="J31" i="8"/>
  <c r="J40" i="8"/>
  <c r="K17" i="2"/>
  <c r="K19" i="2"/>
  <c r="K42" i="1"/>
  <c r="K52" i="1"/>
  <c r="K44" i="1"/>
  <c r="K11" i="2"/>
  <c r="K58" i="1"/>
  <c r="K34" i="1"/>
  <c r="H66" i="1"/>
  <c r="K8" i="1"/>
  <c r="J18" i="2"/>
  <c r="K10" i="2"/>
  <c r="K56" i="1"/>
  <c r="J32" i="8"/>
  <c r="J22" i="8"/>
  <c r="J15" i="8"/>
  <c r="K14" i="2"/>
  <c r="D20" i="2"/>
  <c r="K53" i="1"/>
  <c r="D66" i="1"/>
  <c r="K25" i="1"/>
  <c r="K26" i="1"/>
  <c r="K39" i="1"/>
  <c r="K51" i="1"/>
  <c r="K32" i="1"/>
  <c r="K37" i="1"/>
  <c r="K27" i="2"/>
  <c r="K59" i="1"/>
  <c r="K17" i="1"/>
  <c r="H18" i="1"/>
  <c r="K16" i="1"/>
  <c r="C20" i="2"/>
  <c r="E12" i="2"/>
  <c r="I12" i="2"/>
  <c r="I18" i="2"/>
  <c r="E18" i="2"/>
  <c r="K41" i="1"/>
  <c r="K35" i="1"/>
  <c r="G20" i="1"/>
  <c r="K55" i="1"/>
  <c r="D46" i="2"/>
  <c r="E46" i="2" s="1"/>
  <c r="K31" i="1"/>
  <c r="K25" i="2"/>
  <c r="K45" i="1"/>
  <c r="K9" i="1"/>
  <c r="K23" i="1"/>
  <c r="J12" i="2"/>
  <c r="G20" i="2"/>
  <c r="K57" i="1"/>
  <c r="J23" i="2"/>
  <c r="K23" i="2" s="1"/>
  <c r="F20" i="1"/>
  <c r="H12" i="1"/>
  <c r="K27" i="1"/>
  <c r="I46" i="1"/>
  <c r="J18" i="1"/>
  <c r="D20" i="1"/>
  <c r="E12" i="1"/>
  <c r="I12" i="1"/>
  <c r="C20" i="1"/>
  <c r="J12" i="1"/>
  <c r="E18" i="1"/>
  <c r="I46" i="2"/>
  <c r="F66" i="2"/>
  <c r="G66" i="2" l="1"/>
  <c r="H66" i="2" s="1"/>
  <c r="E66" i="1"/>
  <c r="J46" i="2"/>
  <c r="K46" i="2" s="1"/>
  <c r="K46" i="1"/>
  <c r="H20" i="2"/>
  <c r="K18" i="1"/>
  <c r="I66" i="1"/>
  <c r="J66" i="1"/>
  <c r="J75" i="1" s="1"/>
  <c r="H20" i="1"/>
  <c r="K18" i="2"/>
  <c r="D75" i="1"/>
  <c r="J20" i="2"/>
  <c r="D66" i="2"/>
  <c r="K12" i="2"/>
  <c r="J20" i="1"/>
  <c r="I20" i="2"/>
  <c r="E20" i="2"/>
  <c r="E20" i="1"/>
  <c r="I20" i="1"/>
  <c r="K12" i="1"/>
  <c r="I66" i="2"/>
  <c r="J66" i="2" l="1"/>
  <c r="K20" i="1"/>
  <c r="K66" i="1"/>
  <c r="K20" i="2"/>
  <c r="E66" i="2"/>
  <c r="K66" i="2"/>
</calcChain>
</file>

<file path=xl/sharedStrings.xml><?xml version="1.0" encoding="utf-8"?>
<sst xmlns="http://schemas.openxmlformats.org/spreadsheetml/2006/main" count="1776" uniqueCount="276">
  <si>
    <t>Province</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</si>
  <si>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</si>
  <si>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</si>
  <si>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</si>
  <si>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</si>
  <si>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</si>
  <si>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</si>
  <si>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</si>
  <si>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</si>
  <si>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</si>
  <si>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</si>
  <si>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</si>
  <si>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</si>
  <si>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</si>
  <si>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Barrie</t>
  </si>
  <si>
    <t>Brantford</t>
  </si>
  <si>
    <t>Calgary</t>
  </si>
  <si>
    <t>Edmonton</t>
  </si>
  <si>
    <t>Guelph</t>
  </si>
  <si>
    <t>Halifax</t>
  </si>
  <si>
    <t>Hamilton</t>
  </si>
  <si>
    <t>Kelowna</t>
  </si>
  <si>
    <t>Kingston</t>
  </si>
  <si>
    <t>London</t>
  </si>
  <si>
    <t>Moncton</t>
  </si>
  <si>
    <t>Montréal</t>
  </si>
  <si>
    <t>Oshawa</t>
  </si>
  <si>
    <t>Ottawa-Gatineau</t>
  </si>
  <si>
    <t xml:space="preserve">  Gatineau</t>
  </si>
  <si>
    <t xml:space="preserve">  Ottawa</t>
  </si>
  <si>
    <t>Peterborough</t>
  </si>
  <si>
    <t>Québec</t>
  </si>
  <si>
    <t>Regina</t>
  </si>
  <si>
    <t>Saguenay</t>
  </si>
  <si>
    <t>Saint John</t>
  </si>
  <si>
    <t>Saskatoon</t>
  </si>
  <si>
    <t>Sherbrooke</t>
  </si>
  <si>
    <t>Thunder Bay</t>
  </si>
  <si>
    <t>Toronto</t>
  </si>
  <si>
    <t>Trois-Rivières</t>
  </si>
  <si>
    <t>Vancouver</t>
  </si>
  <si>
    <t>Victoria</t>
  </si>
  <si>
    <t>Windsor</t>
  </si>
  <si>
    <t>Winnipeg</t>
  </si>
  <si>
    <t>Total</t>
  </si>
  <si>
    <t>CMA total -new CMA's</t>
  </si>
  <si>
    <t xml:space="preserve">  %</t>
  </si>
  <si>
    <t>All Others</t>
  </si>
  <si>
    <t xml:space="preserve">Single-Detached </t>
  </si>
  <si>
    <t xml:space="preserve">Dwelling Starts in Urban Centres and Canada, Seasonally Adjusted at Annual Rates </t>
  </si>
  <si>
    <t/>
  </si>
  <si>
    <t>Single-</t>
  </si>
  <si>
    <t>Other</t>
  </si>
  <si>
    <t>Detached</t>
  </si>
  <si>
    <t>All</t>
  </si>
  <si>
    <t>Areas</t>
  </si>
  <si>
    <t>Others</t>
  </si>
  <si>
    <t>1st Q.</t>
  </si>
  <si>
    <t>2nd Q.</t>
  </si>
  <si>
    <t>3rd Q.</t>
  </si>
  <si>
    <t>4th Q.</t>
  </si>
  <si>
    <t>January</t>
  </si>
  <si>
    <t>February</t>
  </si>
  <si>
    <t>March</t>
  </si>
  <si>
    <t>April</t>
  </si>
  <si>
    <t>May</t>
  </si>
  <si>
    <t>June</t>
  </si>
  <si>
    <t>July</t>
  </si>
  <si>
    <t>August</t>
  </si>
  <si>
    <t>September</t>
  </si>
  <si>
    <t>October</t>
  </si>
  <si>
    <t>November</t>
  </si>
  <si>
    <t>December</t>
  </si>
  <si>
    <t>B. C.</t>
  </si>
  <si>
    <t>Ontario</t>
  </si>
  <si>
    <t>Single-Detached</t>
  </si>
  <si>
    <t>Newfoundland</t>
  </si>
  <si>
    <t>Nova Scotia</t>
  </si>
  <si>
    <t>New Brunswick</t>
  </si>
  <si>
    <t>Island</t>
  </si>
  <si>
    <t>Prince Edward</t>
  </si>
  <si>
    <t>Manitoba</t>
  </si>
  <si>
    <t>Saskatchewan</t>
  </si>
  <si>
    <t>Alberta</t>
  </si>
  <si>
    <t>Row, Apartment and Other Dwellings</t>
  </si>
  <si>
    <t>Completed</t>
  </si>
  <si>
    <t>% Absorbed at</t>
  </si>
  <si>
    <t>and</t>
  </si>
  <si>
    <t>Under</t>
  </si>
  <si>
    <t>Completion</t>
  </si>
  <si>
    <t>Unabsorbed</t>
  </si>
  <si>
    <t xml:space="preserve">Single-Detached and </t>
  </si>
  <si>
    <t>Dwelling Starts in Urban Centres and Canada, Seasonally Adjusted at Annual Rates</t>
  </si>
  <si>
    <t>Period</t>
  </si>
  <si>
    <r>
      <t>Centres 10,000 Population and Over</t>
    </r>
    <r>
      <rPr>
        <b/>
        <vertAlign val="superscript"/>
        <sz val="9"/>
        <color indexed="8"/>
        <rFont val="Gill Sans Std"/>
        <family val="2"/>
      </rPr>
      <t>1</t>
    </r>
  </si>
  <si>
    <t>Other Areas</t>
  </si>
  <si>
    <t xml:space="preserve">Centres 10,000 Population </t>
  </si>
  <si>
    <r>
      <t>and Over</t>
    </r>
    <r>
      <rPr>
        <b/>
        <vertAlign val="superscript"/>
        <sz val="9"/>
        <color indexed="8"/>
        <rFont val="Gill Sans Std"/>
        <family val="2"/>
      </rPr>
      <t>1</t>
    </r>
  </si>
  <si>
    <t>B.C.</t>
  </si>
  <si>
    <t>Seasonally Adjusted at Annual Rates</t>
  </si>
  <si>
    <t>St. Catharines-Niagara</t>
  </si>
  <si>
    <t>St. John's</t>
  </si>
  <si>
    <t>Greater/Grand Sudbury</t>
  </si>
  <si>
    <t>Kitchener-Cambridge-Waterloo</t>
  </si>
  <si>
    <t>Abbotsford-Mission</t>
  </si>
  <si>
    <t xml:space="preserve"> </t>
  </si>
  <si>
    <t>Gatineau</t>
  </si>
  <si>
    <t>Ottawa</t>
  </si>
  <si>
    <t>St Catharines-Niagara</t>
  </si>
  <si>
    <t xml:space="preserve">Absorption of Homeowner and Condominium Units by Dwelling Type, </t>
  </si>
  <si>
    <r>
      <t>Construction</t>
    </r>
    <r>
      <rPr>
        <b/>
        <vertAlign val="superscript"/>
        <sz val="8"/>
        <color indexed="8"/>
        <rFont val="Gill Sans Std"/>
        <family val="2"/>
      </rPr>
      <t>2</t>
    </r>
  </si>
  <si>
    <t xml:space="preserve"> Source:  Market Analysis Centre, CMHC</t>
  </si>
  <si>
    <t xml:space="preserve">% Absorbed </t>
  </si>
  <si>
    <t>at Completion</t>
  </si>
  <si>
    <r>
      <t xml:space="preserve">2 </t>
    </r>
    <r>
      <rPr>
        <sz val="7"/>
        <color indexed="8"/>
        <rFont val="Gill Sans Std"/>
        <family val="2"/>
      </rPr>
      <t>Data are Actual Dwelling Starts.</t>
    </r>
  </si>
  <si>
    <t>Lethbridge</t>
  </si>
  <si>
    <t>Données provisoires sur les mises en chantier d'habitations</t>
  </si>
  <si>
    <t>2 Data are Actual Dwelling Starts.</t>
  </si>
  <si>
    <t xml:space="preserve"> 2 Under Construction does not include units where the intended market is unknown. </t>
  </si>
  <si>
    <t xml:space="preserve">Footnotes </t>
  </si>
  <si>
    <t>Housing Start Data in Centres 10,000 Population and Over</t>
  </si>
  <si>
    <t xml:space="preserve">Table 1 </t>
  </si>
  <si>
    <t>Table 2</t>
  </si>
  <si>
    <t xml:space="preserve">Table 4 </t>
  </si>
  <si>
    <t xml:space="preserve">Table 5 </t>
  </si>
  <si>
    <t>Table 6</t>
  </si>
  <si>
    <t>Table 7</t>
  </si>
  <si>
    <t>Table 8</t>
  </si>
  <si>
    <t>Table 10</t>
  </si>
  <si>
    <t>Table 11</t>
  </si>
  <si>
    <t>Table 12</t>
  </si>
  <si>
    <t>Table 13</t>
  </si>
  <si>
    <t>Table 14</t>
  </si>
  <si>
    <t xml:space="preserve">Table 15 </t>
  </si>
  <si>
    <t xml:space="preserve">Table 16 </t>
  </si>
  <si>
    <t>Table 19</t>
  </si>
  <si>
    <t>Table 17</t>
  </si>
  <si>
    <t>Table 20</t>
  </si>
  <si>
    <t xml:space="preserve">Table 3 </t>
  </si>
  <si>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</si>
  <si>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</si>
  <si>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Atlantic Provinces, Seasonally Adjusted at Annual Rates </t>
    </r>
  </si>
  <si>
    <r>
      <t>Dwelling Starts in Urban Centres</t>
    </r>
    <r>
      <rPr>
        <b/>
        <vertAlign val="superscript"/>
        <sz val="11"/>
        <rFont val="Gill Sans Std"/>
        <family val="2"/>
      </rPr>
      <t>1</t>
    </r>
    <r>
      <rPr>
        <b/>
        <sz val="11"/>
        <rFont val="Gill Sans Std"/>
        <family val="2"/>
      </rPr>
      <t>, Prairie Provinces, Seasonally Adjusted at Annual Rates</t>
    </r>
  </si>
  <si>
    <r>
      <t>Dwelling Starts - Seasonally Adjusted at Annual Rates</t>
    </r>
    <r>
      <rPr>
        <b/>
        <vertAlign val="superscript"/>
        <sz val="11"/>
        <rFont val="Gill Sans Std"/>
        <family val="2"/>
      </rPr>
      <t>1</t>
    </r>
  </si>
  <si>
    <r>
      <t>Dwelling Starts in Canada</t>
    </r>
    <r>
      <rPr>
        <b/>
        <vertAlign val="superscript"/>
        <sz val="11"/>
        <rFont val="Gill Sans Std"/>
        <family val="2"/>
      </rPr>
      <t>1</t>
    </r>
    <r>
      <rPr>
        <b/>
        <sz val="11"/>
        <rFont val="Gill Sans Std"/>
        <family val="2"/>
      </rPr>
      <t>, Atlantic Provinces, Seasonally Adjusted at Annual Rates</t>
    </r>
  </si>
  <si>
    <r>
      <t>Dwelling Starts in Canada</t>
    </r>
    <r>
      <rPr>
        <b/>
        <vertAlign val="superscript"/>
        <sz val="11"/>
        <rFont val="Gill Sans Std"/>
        <family val="2"/>
      </rPr>
      <t>1</t>
    </r>
    <r>
      <rPr>
        <b/>
        <sz val="11"/>
        <rFont val="Gill Sans Std"/>
        <family val="2"/>
      </rPr>
      <t xml:space="preserve">, Prairie Provinces, </t>
    </r>
  </si>
  <si>
    <r>
      <t>Dwelling Starts in Canada</t>
    </r>
    <r>
      <rPr>
        <b/>
        <vertAlign val="superscript"/>
        <sz val="11"/>
        <rFont val="Gill Sans Std"/>
        <family val="2"/>
      </rPr>
      <t>1</t>
    </r>
    <r>
      <rPr>
        <b/>
        <sz val="11"/>
        <rFont val="Gill Sans Std"/>
        <family val="2"/>
      </rPr>
      <t xml:space="preserve">, by Region, </t>
    </r>
  </si>
  <si>
    <t>CMHC HOUSING MARKET INFORMATION</t>
  </si>
  <si>
    <t>TABLE OF CONTENTS</t>
  </si>
  <si>
    <t>The table of contents below provides a brief description of the contents in each tab.</t>
  </si>
  <si>
    <t xml:space="preserve">Symbols  </t>
  </si>
  <si>
    <t xml:space="preserve">Concepts and Definitions </t>
  </si>
  <si>
    <t>Monthly Housing Starts and Other Construction Data</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</si>
  <si>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</si>
  <si>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</si>
  <si>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</si>
  <si>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</si>
  <si>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</si>
  <si>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</si>
  <si>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</si>
  <si>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</si>
  <si>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17-18: Dwelling Starts in Urban Centres and Canada, Seasonally Adjusted at Annual Rates</t>
  </si>
  <si>
    <t>(r) Revised / Chiffres révisés</t>
  </si>
  <si>
    <t>Symbols</t>
  </si>
  <si>
    <t>** Not available</t>
  </si>
  <si>
    <t>+ Less than 1,000 units</t>
  </si>
  <si>
    <t>- Nil or Zero</t>
  </si>
  <si>
    <t>-- Amount too small to be expressed</t>
  </si>
  <si>
    <t xml:space="preserve">Survey Coverage </t>
  </si>
  <si>
    <t>Concepts and Definitions</t>
  </si>
  <si>
    <t>For multiple-dwelling structures, the definition of a Start or a Completion applies to the structure rather than to the individual dwelling units therein.</t>
  </si>
  <si>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</si>
  <si>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</si>
  <si>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 xml:space="preserve">The definitions of types of dwellings, used in the Surveys, are in accordance with those in the Census. </t>
  </si>
  <si>
    <t xml:space="preserve">Note to readers </t>
  </si>
  <si>
    <r>
      <t xml:space="preserve">A dwelling is defined as being </t>
    </r>
    <r>
      <rPr>
        <b/>
        <sz val="11"/>
        <color theme="1"/>
        <rFont val="Arial"/>
        <family val="2"/>
      </rPr>
      <t>“absorbed</t>
    </r>
    <r>
      <rPr>
        <sz val="11"/>
        <rFont val="Arial"/>
        <family val="2"/>
      </rPr>
      <t>” when a binding, non-conditional agreement is made to buy the dwelling.</t>
    </r>
  </si>
  <si>
    <t>Source: CMHC Starts and Completion Survey, Market Absorption Survey</t>
  </si>
  <si>
    <t>Source:  CMHC Starts and Completions Survey and Market Absorption Survey</t>
  </si>
  <si>
    <t>N.L.</t>
  </si>
  <si>
    <t>Chilliwack</t>
  </si>
  <si>
    <t>Drummondville</t>
  </si>
  <si>
    <t>Fredericton</t>
  </si>
  <si>
    <t>Kamloops</t>
  </si>
  <si>
    <t>Nanaimo</t>
  </si>
  <si>
    <t>Red Deer</t>
  </si>
  <si>
    <t>Belleville - Quinte West</t>
  </si>
  <si>
    <r>
      <t xml:space="preserve">6 new CMAs: </t>
    </r>
    <r>
      <rPr>
        <sz val="11"/>
        <color theme="4" tint="-0.499984740745262"/>
        <rFont val="Calibri"/>
        <family val="2"/>
      </rPr>
      <t xml:space="preserve">Chilliwack, Drummondville, Fredericton, Kamloops, Nanaimo and Red Deer </t>
    </r>
  </si>
  <si>
    <t>Note to readers:</t>
  </si>
  <si>
    <r>
      <t xml:space="preserve">Victoriaville V: </t>
    </r>
    <r>
      <rPr>
        <sz val="11"/>
        <color theme="4" tint="-0.499984740745262"/>
        <rFont val="Calibri"/>
        <family val="2"/>
      </rPr>
      <t>now a large CA (population 50,000+)</t>
    </r>
  </si>
  <si>
    <r>
      <t xml:space="preserve">Joliette V: </t>
    </r>
    <r>
      <rPr>
        <sz val="11"/>
        <color theme="4" tint="-0.499984740745262"/>
        <rFont val="Calibri"/>
        <family val="2"/>
      </rPr>
      <t>now a large CA (population 50,000+)</t>
    </r>
  </si>
  <si>
    <r>
      <t xml:space="preserve">Amos V: </t>
    </r>
    <r>
      <rPr>
        <sz val="11"/>
        <color theme="4" tint="-0.499984740745262"/>
        <rFont val="Calibri"/>
        <family val="2"/>
      </rPr>
      <t>now a CA (population 10,000-49,999)</t>
    </r>
  </si>
  <si>
    <r>
      <t xml:space="preserve">Essa CA: </t>
    </r>
    <r>
      <rPr>
        <sz val="11"/>
        <color theme="4" tint="-0.499984740745262"/>
        <rFont val="Calibri"/>
        <family val="2"/>
      </rPr>
      <t>now a CA (population 10,000-49,999)</t>
    </r>
  </si>
  <si>
    <r>
      <t xml:space="preserve">Ladysmith CA: </t>
    </r>
    <r>
      <rPr>
        <sz val="11"/>
        <color theme="4" tint="-0.499984740745262"/>
        <rFont val="Calibri"/>
        <family val="2"/>
      </rPr>
      <t>now a CA (population 10,000-49,999)</t>
    </r>
  </si>
  <si>
    <r>
      <t xml:space="preserve">Sainte-Agathe-des-Monts: </t>
    </r>
    <r>
      <rPr>
        <sz val="11"/>
        <color theme="4" tint="-0.499984740745262"/>
        <rFont val="Calibri"/>
        <family val="2"/>
      </rPr>
      <t>now a CA (population 10,000-49,999)</t>
    </r>
  </si>
  <si>
    <r>
      <t xml:space="preserve">Trail CA: </t>
    </r>
    <r>
      <rPr>
        <sz val="11"/>
        <color theme="4" tint="-0.499984740745262"/>
        <rFont val="Calibri"/>
        <family val="2"/>
      </rPr>
      <t>now a CA (population 10,000-49,999)</t>
    </r>
  </si>
  <si>
    <r>
      <t xml:space="preserve">Belleville CMA: </t>
    </r>
    <r>
      <rPr>
        <sz val="11"/>
        <color theme="4" tint="-0.499984740745262"/>
        <rFont val="Calibri"/>
        <family val="2"/>
      </rPr>
      <t>name was modified to Belleville - Quinte West</t>
    </r>
  </si>
  <si>
    <r>
      <t xml:space="preserve">East Hants MD : </t>
    </r>
    <r>
      <rPr>
        <sz val="11"/>
        <color theme="4" tint="-0.499984740745262"/>
        <rFont val="Calibri"/>
        <family val="2"/>
      </rPr>
      <t>almagated with Halifax</t>
    </r>
    <r>
      <rPr>
        <b/>
        <sz val="11"/>
        <color theme="4" tint="-0.499984740745262"/>
        <rFont val="Calibri"/>
        <family val="2"/>
      </rPr>
      <t xml:space="preserve"> </t>
    </r>
    <r>
      <rPr>
        <sz val="11"/>
        <color theme="4" tint="-0.499984740745262"/>
        <rFont val="Calibri"/>
        <family val="2"/>
      </rPr>
      <t>CMA</t>
    </r>
  </si>
  <si>
    <t>Please note CMHC has updated the Starts and Completions Survey methodology and the Market Absorption Survey methodology:</t>
  </si>
  <si>
    <t>As of January, 2023, data contained within this publication reflect 2021 Census geography in line with Statistics Canada's Standard Geographical Classification (SGC). The following is a summary of geography changes:</t>
  </si>
  <si>
    <t xml:space="preserve">Census Metropolitan Area (CMA) and Census Agglomeration (CA) changes: </t>
  </si>
  <si>
    <r>
      <t xml:space="preserve">Ottawa CMA: </t>
    </r>
    <r>
      <rPr>
        <sz val="11"/>
        <color theme="4" tint="-0.499984740745262"/>
        <rFont val="Calibri"/>
        <family val="2"/>
      </rPr>
      <t>Arnprior T and Carleton Place T are now merged with Ottawa CMA</t>
    </r>
  </si>
  <si>
    <r>
      <t>Essex T :</t>
    </r>
    <r>
      <rPr>
        <sz val="11"/>
        <color theme="4" tint="-0.499984740745262"/>
        <rFont val="Calibri"/>
        <family val="2"/>
      </rPr>
      <t xml:space="preserve"> merged with Windsor CMA</t>
    </r>
  </si>
  <si>
    <r>
      <t xml:space="preserve">Leamington MU : </t>
    </r>
    <r>
      <rPr>
        <sz val="11"/>
        <color theme="4" tint="-0.499984740745262"/>
        <rFont val="Calibri"/>
        <family val="2"/>
      </rPr>
      <t>merged with Windsor CMA</t>
    </r>
  </si>
  <si>
    <r>
      <t xml:space="preserve">Completions: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</si>
  <si>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Under Construction: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</si>
  <si>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Absorbed units: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 with the exception of Charlottetown CA</t>
    </r>
  </si>
  <si>
    <t>Table 18</t>
  </si>
  <si>
    <r>
      <rPr>
        <vertAlign val="superscript"/>
        <sz val="7"/>
        <color rgb="FF000000"/>
        <rFont val="Gill Sans Std"/>
      </rPr>
      <t>1</t>
    </r>
    <r>
      <rPr>
        <sz val="7"/>
        <color indexed="8"/>
        <rFont val="Gill Sans Std"/>
        <family val="2"/>
      </rPr>
      <t xml:space="preserve"> Data for 2021, 2022 based on 2016 Census Standard Geographical Classification (SGC) and data for 2023 based on 2021 Census SGC. Data as of 2023 is for Census Metropolitan Areas only.  </t>
    </r>
  </si>
  <si>
    <t>Table 9</t>
  </si>
  <si>
    <t xml:space="preserve">As part of the Starts and Completions Survey, both housing starts and housing completions are enumerated monthly in urban areas with populations in excess of 100,000 as defined by the 2021 Census. Housing starts only are enumerated monthly in urban centres of 50,000 to 99,999. In urban areas with populations of 10,000 to 49,999, housing starts only are enumerated in the last month of each quarter (i.e. four times a year, in March, June, September and December). Monthly starts activity in quarterly locations are statistically estimated at a provincial level for single and multi categories. In centres with populations below 10,000 housing starts only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</si>
  <si>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100,000.  
When a structure is recorded as completed, a report is also made as to whether or not a unit has been sold. The dwellings are then enumerated each month until such time as absorption occurs. </t>
  </si>
  <si>
    <t>The survey of conversions and demolitions is conducted monthly and only in urban areas with a population of 100,000 as defined by the 2021 census.</t>
  </si>
  <si>
    <t xml:space="preserve">Census metropolitan area (CMA) and census agglomeration (CA) </t>
  </si>
  <si>
    <t xml:space="preserve">The general concept of these standard units is one of an urban core, and the adjacent urban and rural areas that have a high degree of social and economic 
integration with that urban core, as measured by commuting flows derived from Census of Population data on place of work. </t>
  </si>
  <si>
    <t xml:space="preserve">Census metropolitan area (CMA) </t>
  </si>
  <si>
    <t xml:space="preserve">To form a census metropolitan area (CMA), the urban core must have a population of at least 50,000 and the area (CMA) must have a population of at least 100,000.
 Once an area becomes a CMA, it is retained as a CMA even if the population of its urban core declines below 50,000. </t>
  </si>
  <si>
    <t xml:space="preserve">Census agglomeration (CA) </t>
  </si>
  <si>
    <t xml:space="preserve">To form a census agglomeration (CA), the urban core must have a population of at least 10,000. If the population of the urban core of a CA declines below 10,000, the CA is retired.  </t>
  </si>
  <si>
    <t xml:space="preserve">As of March 2003, CAs are no longer required to have an urban core population count of 100,000 to be promoted to the status of a CMA. Instead, 
CAs will assume the status of a CMA if they have attained a total population of at least 100,000 and an urban core of 50,000 or more. </t>
  </si>
  <si>
    <t xml:space="preserve">Census subdivision (CSD) </t>
  </si>
  <si>
    <t xml:space="preserve">Census subdivision is a general term for municipalities as determined by provincial or territorial legislation, or areas treated as municipal equivalents for 
statistical purposes. Municipalities are units of local government. </t>
  </si>
  <si>
    <t>For more information, visit Statistics Canada website at: www.statcan.gc.ca/en/geography</t>
  </si>
  <si>
    <t>Coverage and Geography</t>
  </si>
  <si>
    <t>Demolitions and Conversions</t>
  </si>
  <si>
    <t>CMHC now collects data on residential units that are demolished, residential units that are converted to non-residential units, non-residential space that is converted to residential units, 
and residential-toresidential conversions. This data is being collected to get a more complete picture of the overall housing stock. Further definition of these concepts are:</t>
  </si>
  <si>
    <t>Only the start (initiation) of a Demolition or Conversion – Residential to Non-Residential is collected and reported.</t>
  </si>
  <si>
    <t>Non-Residential to Residential Conversions are tracked from start to completion. Homeowner/Condominium structures are tracked until they are absorbed.</t>
  </si>
  <si>
    <t xml:space="preserve">For Residential-to-residential conversions involving less than three converted units (i.e. the number of units added or removed from the structure) 
or are located in an urban areas with populations of 10,000 to 49,999, the start and completion are reported in the same month. 
Residential-toresidential conversions involving three or more converted units and are located in urban areas with populations in excess of 50,000 are tracked 
from start to completion.    </t>
  </si>
  <si>
    <t>Types of dwelling</t>
  </si>
  <si>
    <r>
      <t>A “</t>
    </r>
    <r>
      <rPr>
        <b/>
        <sz val="11"/>
        <color theme="1"/>
        <rFont val="Calibri"/>
        <family val="2"/>
        <scheme val="minor"/>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</si>
  <si>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Calibri"/>
        <family val="2"/>
        <scheme val="minor"/>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</si>
  <si>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r>
      <t>The number of units “</t>
    </r>
    <r>
      <rPr>
        <b/>
        <sz val="11"/>
        <color theme="1"/>
        <rFont val="Calibri"/>
        <family val="2"/>
        <scheme val="minor"/>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</si>
  <si>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Calibri"/>
        <family val="2"/>
        <scheme val="minor"/>
      </rPr>
      <t>“absorbed</t>
    </r>
    <r>
      <rPr>
        <sz val="11"/>
        <rFont val="Arial"/>
        <family val="2"/>
      </rPr>
      <t>” when a binding, non-conditional agreement is made to buy the dwelling.</t>
    </r>
  </si>
  <si>
    <r>
      <rPr>
        <b/>
        <sz val="11"/>
        <color theme="1"/>
        <rFont val="Calibri"/>
        <family val="2"/>
        <scheme val="minor"/>
      </rPr>
      <t>Only new self-contained dwelling units are enumerated in the Starts and Completions Survey</t>
    </r>
    <r>
      <rPr>
        <sz val="11"/>
        <rFont val="Arial"/>
        <family val="2"/>
      </rPr>
      <t>, such units being designed for non-transient and year-round occupancy.</t>
    </r>
  </si>
  <si>
    <r>
      <rPr>
        <b/>
        <sz val="11"/>
        <color theme="1"/>
        <rFont val="Calibri"/>
        <family val="2"/>
        <scheme val="minor"/>
      </rPr>
      <t>Seasonal dwellings</t>
    </r>
    <r>
      <rPr>
        <sz val="11"/>
        <rFont val="Arial"/>
        <family val="2"/>
      </rPr>
      <t xml:space="preserve">, such as:  summer cottages, hunting and ski cabins, trailers and boat houses; and </t>
    </r>
    <r>
      <rPr>
        <b/>
        <sz val="11"/>
        <color theme="1"/>
        <rFont val="Calibri"/>
        <family val="2"/>
        <scheme val="minor"/>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</si>
  <si>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Calibri"/>
        <family val="2"/>
        <scheme val="minor"/>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</si>
  <si>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Calibri"/>
        <family val="2"/>
        <scheme val="minor"/>
      </rPr>
      <t>Trailers</t>
    </r>
    <r>
      <rPr>
        <sz val="11"/>
        <rFont val="Arial"/>
        <family val="2"/>
      </rPr>
      <t xml:space="preserve"> or any other movable dwelling (the larger often referred to as a mobile home) with no permanent foundation are excluded from the surveys.</t>
    </r>
  </si>
  <si>
    <r>
      <rPr>
        <b/>
        <sz val="11"/>
        <color theme="1"/>
        <rFont val="Calibri"/>
        <family val="2"/>
        <scheme val="minor"/>
      </rPr>
      <t>Market housing</t>
    </r>
    <r>
      <rPr>
        <sz val="11"/>
        <rFont val="Arial"/>
        <family val="2"/>
      </rPr>
      <t xml:space="preserve"> is defined as housing that is marketed to the general public for sale or rent.</t>
    </r>
  </si>
  <si>
    <r>
      <t xml:space="preserve">A </t>
    </r>
    <r>
      <rPr>
        <b/>
        <sz val="11"/>
        <color theme="1"/>
        <rFont val="Calibri"/>
        <family val="2"/>
        <scheme val="minor"/>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</si>
  <si>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r>
      <rPr>
        <b/>
        <sz val="11"/>
        <color theme="1"/>
        <rFont val="Calibri"/>
        <family val="2"/>
        <scheme val="minor"/>
      </rPr>
      <t>Demolition:</t>
    </r>
    <r>
      <rPr>
        <sz val="11"/>
        <rFont val="Arial"/>
        <family val="2"/>
      </rPr>
      <t xml:space="preserve"> A structure is considered demolished if: • The whole structure including the foundation is torn down. • The whole structure is torn down and the foundation is kept.</t>
    </r>
  </si>
  <si>
    <r>
      <rPr>
        <b/>
        <sz val="11"/>
        <color theme="1"/>
        <rFont val="Calibri"/>
        <family val="2"/>
        <scheme val="minor"/>
      </rPr>
      <t>Conversions – Residential to Non-Residential:</t>
    </r>
    <r>
      <rPr>
        <sz val="11"/>
        <rFont val="Arial"/>
        <family val="2"/>
      </rPr>
      <t xml:space="preserve"> A residential unit is considered as being converted to a non-residential unit if the unit is no longer being used for a residential purpose.</t>
    </r>
  </si>
  <si>
    <r>
      <rPr>
        <b/>
        <sz val="11"/>
        <color theme="1"/>
        <rFont val="Calibri"/>
        <family val="2"/>
        <scheme val="minor"/>
      </rPr>
      <t>Conversions – Non-Residential to Residential:</t>
    </r>
    <r>
      <rPr>
        <sz val="11"/>
        <rFont val="Arial"/>
        <family val="2"/>
      </rPr>
      <t xml:space="preserve"> A non-residential space is considered as being converted to residential units if the newly created units are being used for residential purposes.</t>
    </r>
  </si>
  <si>
    <r>
      <rPr>
        <b/>
        <sz val="11"/>
        <color theme="1"/>
        <rFont val="Calibri"/>
        <family val="2"/>
        <scheme val="minor"/>
      </rPr>
      <t>Conversions – Residential to Residential:</t>
    </r>
    <r>
      <rPr>
        <sz val="11"/>
        <rFont val="Arial"/>
        <family val="2"/>
      </rPr>
      <t xml:space="preserve"> Refers to the addition or removal of units from a residential structure on an existing foundation. There are two types of residential-to-residential conversions: a positive conversion and a negative conversion.</t>
    </r>
  </si>
  <si>
    <r>
      <rPr>
        <b/>
        <sz val="11"/>
        <color theme="1"/>
        <rFont val="Calibri"/>
        <family val="2"/>
        <scheme val="minor"/>
      </rPr>
      <t xml:space="preserve">      Positive conversion:</t>
    </r>
    <r>
      <rPr>
        <sz val="11"/>
        <rFont val="Arial"/>
        <family val="2"/>
      </rPr>
      <t xml:space="preserve"> refers to the conversion of a single unit structure to a multi-unit structure or to the addition of multi residential units to an existing multi-unit structure.
      In either case, the conversion results in a net increase in the number of dwelling units.</t>
    </r>
  </si>
  <si>
    <r>
      <rPr>
        <b/>
        <sz val="11"/>
        <color theme="1"/>
        <rFont val="Calibri"/>
        <family val="2"/>
        <scheme val="minor"/>
      </rPr>
      <t xml:space="preserve">      Negative conversion:</t>
    </r>
    <r>
      <rPr>
        <sz val="11"/>
        <rFont val="Arial"/>
        <family val="2"/>
      </rPr>
      <t xml:space="preserve"> refers to the removal of units from an existing residential structure. This could include the removal or de-conversion of residential units within a  multi-unit structure or a 
      multi-unit structure being converted to a single-unit residential structure. In either case, the conversion results in a net loss in the number of dwelling units.  </t>
    </r>
  </si>
  <si>
    <r>
      <t>A “</t>
    </r>
    <r>
      <rPr>
        <b/>
        <sz val="11"/>
        <color theme="1"/>
        <rFont val="Calibri"/>
        <family val="2"/>
        <scheme val="minor"/>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</si>
  <si>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Calibri"/>
        <family val="2"/>
        <scheme val="minor"/>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</si>
  <si>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Calibri"/>
        <family val="2"/>
        <scheme val="minor"/>
      </rPr>
      <t>row</t>
    </r>
    <r>
      <rPr>
        <sz val="11"/>
        <rFont val="Arial"/>
        <family val="2"/>
      </rPr>
      <t xml:space="preserve">” dwelling is a ground-oriented dwelling attached to two or more similar units so that the resulting row structure contains three or more units. </t>
    </r>
  </si>
  <si>
    <r>
      <t>An “</t>
    </r>
    <r>
      <rPr>
        <b/>
        <sz val="11"/>
        <color theme="1"/>
        <rFont val="Calibri"/>
        <family val="2"/>
        <scheme val="minor"/>
      </rPr>
      <t>apartment and other</t>
    </r>
    <r>
      <rPr>
        <sz val="11"/>
        <rFont val="Arial"/>
        <family val="2"/>
      </rPr>
      <t xml:space="preserve">” dwelling includes all dwellings other than those described above, including structures commonly referred to as duplexes, triplexes, double duplexes and row duplexes. </t>
    </r>
  </si>
  <si>
    <r>
      <t xml:space="preserve">2023 </t>
    </r>
    <r>
      <rPr>
        <b/>
        <vertAlign val="superscript"/>
        <sz val="9"/>
        <color indexed="8"/>
        <rFont val="Gill Sans Std"/>
        <family val="2"/>
      </rPr>
      <t>2</t>
    </r>
  </si>
  <si>
    <t>Area</t>
  </si>
  <si>
    <t>Table 16: Absorption of Homeowner and Condominium Units by Dwelling Type,in Census Metropolitan Areas</t>
  </si>
  <si>
    <t xml:space="preserve">The following notes to readers are designed to provide an update to clients on changes or corrections made to our housing surveys methodology or data. </t>
  </si>
  <si>
    <t>Geography</t>
  </si>
  <si>
    <t xml:space="preserve">Methodology: </t>
  </si>
  <si>
    <r>
      <t>August 2023 release:</t>
    </r>
    <r>
      <rPr>
        <sz val="11"/>
        <color theme="4" tint="-0.499984740745262"/>
        <rFont val="Calibri"/>
        <family val="2"/>
      </rPr>
      <t xml:space="preserve"> due to the wildfire situation in British Columbia, CMHC was only able to administer a partial SCS in Kamloops CMA, North Kamloops and South Shore areas for the month of July 2023.</t>
    </r>
  </si>
  <si>
    <r>
      <t xml:space="preserve">April 2024 release: </t>
    </r>
    <r>
      <rPr>
        <sz val="11"/>
        <color theme="4" tint="-0.499984740745262"/>
        <rFont val="Calibri"/>
        <family val="2"/>
      </rPr>
      <t>A special revision was made to seasonally adjusted dwelling starts for Sudbury/Grand Sudbury for the months of January, February and March 2024 (Table 12).</t>
    </r>
    <r>
      <rPr>
        <b/>
        <sz val="11"/>
        <color theme="4" tint="-0.499984740745262"/>
        <rFont val="Calibri"/>
        <family val="2"/>
      </rPr>
      <t xml:space="preserve"> </t>
    </r>
  </si>
  <si>
    <t xml:space="preserve">Errata/Corrections: </t>
  </si>
  <si>
    <r>
      <t>in Census Metropolitan Areas</t>
    </r>
    <r>
      <rPr>
        <b/>
        <vertAlign val="superscript"/>
        <sz val="12"/>
        <rFont val="Gill Sans Std"/>
      </rPr>
      <t>1</t>
    </r>
  </si>
  <si>
    <r>
      <t xml:space="preserve">Table 3 - 14, 18-20: </t>
    </r>
    <r>
      <rPr>
        <sz val="11"/>
        <color theme="4" tint="-0.499984740745262"/>
        <rFont val="Calibri"/>
        <family val="2"/>
      </rPr>
      <t>Annual data (actuals) for 2021, 2022 and 2023 were corrected. Publications for January to December 2023 and January to July 2024 were re-issued on CMHC’s website.   </t>
    </r>
  </si>
  <si>
    <t>© 2025 Canada Mortgage and Housing Corporation</t>
  </si>
  <si>
    <r>
      <rPr>
        <vertAlign val="superscript"/>
        <sz val="7"/>
        <color rgb="FF000000"/>
        <rFont val="Gill Sans Std"/>
      </rPr>
      <t>1</t>
    </r>
    <r>
      <rPr>
        <sz val="7"/>
        <color indexed="8"/>
        <rFont val="Gill Sans Std"/>
        <family val="2"/>
      </rPr>
      <t xml:space="preserve"> 2024 and 2025 data based on 2021 Census Definitions.</t>
    </r>
  </si>
  <si>
    <r>
      <rPr>
        <vertAlign val="superscript"/>
        <sz val="7"/>
        <color rgb="FF000000"/>
        <rFont val="Gill Sans Std"/>
      </rPr>
      <t>1</t>
    </r>
    <r>
      <rPr>
        <sz val="7"/>
        <color indexed="8"/>
        <rFont val="Gill Sans Std"/>
        <family val="2"/>
      </rPr>
      <t>Data for 2022 based on 2016 Census Definitions and data for 2023, 2024 and 2025 based on 2021 Census Definitions.</t>
    </r>
  </si>
  <si>
    <r>
      <rPr>
        <vertAlign val="superscript"/>
        <sz val="7"/>
        <color rgb="FF000000"/>
        <rFont val="Gill Sans Std"/>
      </rPr>
      <t>1</t>
    </r>
    <r>
      <rPr>
        <sz val="7"/>
        <color indexed="8"/>
        <rFont val="Gill Sans Std"/>
        <family val="2"/>
      </rPr>
      <t xml:space="preserve"> Data for 2022 based on 2016 Census Definitions and data for 2023, 2024 and 2025 based on 2021 Census Definitions.</t>
    </r>
  </si>
  <si>
    <r>
      <t>2024</t>
    </r>
    <r>
      <rPr>
        <b/>
        <vertAlign val="superscript"/>
        <sz val="9"/>
        <color indexed="8"/>
        <rFont val="Gill Sans Std"/>
        <family val="2"/>
      </rPr>
      <t>2</t>
    </r>
  </si>
  <si>
    <t>Jan.</t>
  </si>
  <si>
    <r>
      <t xml:space="preserve">2023 </t>
    </r>
    <r>
      <rPr>
        <b/>
        <vertAlign val="superscript"/>
        <sz val="9"/>
        <color indexed="8"/>
        <rFont val="Gill Sans Std"/>
        <family val="2"/>
      </rPr>
      <t xml:space="preserve">2 </t>
    </r>
  </si>
  <si>
    <r>
      <t>2024</t>
    </r>
    <r>
      <rPr>
        <b/>
        <vertAlign val="superscript"/>
        <sz val="9"/>
        <color indexed="8"/>
        <rFont val="Gill Sans Std"/>
        <family val="2"/>
      </rPr>
      <t xml:space="preserve"> 2</t>
    </r>
  </si>
  <si>
    <t>2025</t>
  </si>
  <si>
    <t>2023 2</t>
  </si>
  <si>
    <t>2024 2</t>
  </si>
  <si>
    <t>Table 19-20: Dwelling Starts in Canada, Atlantic Provinces, Seasonally Adjusted at Annual Rates</t>
  </si>
  <si>
    <t>Feb.</t>
  </si>
  <si>
    <t>March 2024 - 2025</t>
  </si>
  <si>
    <t>January - March 2024 - 2025</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</si>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</sst>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
    <numFmt numFmtId="165" formatCode="_(* #,##0_);_(* \(#,##0\);_(* &quot;-&quot;??_);_(@_)"/>
  </numFmts>
  <fonts count="73">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b/>
      <sz val="9"/>
      <color indexed="8"/>
      <name val="Gill Sans Std"/>
      <family val="2"/>
    </font>
    <font>
      <sz val="9"/>
      <color indexed="8"/>
      <name val="Gill Sans Std"/>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theme="1"/>
      <name val="Arial"/>
      <family val="2"/>
    </font>
    <font>
      <b/>
      <sz val="11"/>
      <color theme="4" tint="-0.499984740745262"/>
      <name val="Calibri"/>
      <family val="2"/>
    </font>
    <font>
      <sz val="11"/>
      <color theme="4" tint="-0.499984740745262"/>
      <name val="Calibri"/>
      <family val="2"/>
    </font>
    <font>
      <b/>
      <sz val="12"/>
      <color theme="4" tint="-0.499984740745262"/>
      <name val="Calibri"/>
      <family val="2"/>
    </font>
    <font>
      <b/>
      <sz val="14"/>
      <color theme="4" tint="-0.499984740745262"/>
      <name val="Calibri"/>
      <family val="2"/>
    </font>
    <font>
      <b/>
      <sz val="9"/>
      <color rgb="FF000000"/>
      <name val="Gill Sans Std"/>
    </font>
    <font>
      <b/>
      <sz val="9"/>
      <color indexed="8"/>
      <name val="Gill Sans Std"/>
    </font>
    <font>
      <b/>
      <sz val="12"/>
      <color rgb="FF244062"/>
      <name val="Calibri"/>
      <family val="2"/>
    </font>
    <font>
      <vertAlign val="superscript"/>
      <sz val="7"/>
      <color rgb="FF000000"/>
      <name val="Gill Sans Std"/>
    </font>
    <font>
      <sz val="7"/>
      <color indexed="8"/>
      <name val="Gill Sans Std"/>
    </font>
    <font>
      <b/>
      <sz val="11"/>
      <color theme="1"/>
      <name val="Calibri"/>
      <family val="2"/>
      <scheme val="minor"/>
    </font>
    <font>
      <sz val="10"/>
      <name val="Arial"/>
      <family val="2"/>
    </font>
    <font>
      <b/>
      <vertAlign val="superscript"/>
      <sz val="12"/>
      <name val="Gill Sans Std"/>
    </font>
    <font>
      <sz val="12"/>
      <name val="Arial"/>
      <family val="2"/>
    </font>
  </fonts>
  <fills count="11">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
      <patternFill patternType="solid">
        <fgColor rgb="FFFFFFFF"/>
        <bgColor indexed="64"/>
      </patternFill>
    </fill>
    <fill>
      <patternFill patternType="solid">
        <fgColor rgb="FFFFFFFF"/>
        <bgColor rgb="FF000000"/>
      </patternFill>
    </fill>
  </fills>
  <borders count="115">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style="thin">
        <color indexed="62"/>
      </left>
      <right style="thin">
        <color indexed="62"/>
      </right>
      <top style="medium">
        <color indexed="62"/>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64"/>
      </left>
      <right/>
      <top/>
      <bottom/>
      <diagonal/>
    </border>
    <border>
      <left style="thin">
        <color theme="0" tint="-0.499984740745262"/>
      </left>
      <right/>
      <top/>
      <bottom/>
      <diagonal/>
    </border>
    <border>
      <left/>
      <right style="thin">
        <color indexed="64"/>
      </right>
      <top/>
      <bottom style="thin">
        <color indexed="64"/>
      </bottom>
      <diagonal/>
    </border>
    <border>
      <left/>
      <right/>
      <top/>
      <bottom style="thin">
        <color indexed="64"/>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s>
  <cellStyleXfs count="5">
    <xf numFmtId="0" fontId="0" fillId="0" borderId="0"/>
    <xf numFmtId="0" fontId="31" fillId="0" borderId="0"/>
    <xf numFmtId="0" fontId="56" fillId="0" borderId="0"/>
    <xf numFmtId="0" fontId="70" fillId="0" borderId="0"/>
    <xf numFmtId="43" fontId="72" fillId="0" borderId="0" applyFont="0" applyFill="0" applyBorder="0" applyAlignment="0" applyProtection="0"/>
  </cellStyleXfs>
  <cellXfs count="763">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Alignment="1" applyProtection="1">
      <protection locked="0"/>
    </xf>
    <xf numFmtId="0" fontId="3" fillId="2" borderId="0" xfId="0" applyNumberFormat="1" applyFont="1" applyFill="1" applyAlignment="1" applyProtection="1">
      <protection locked="0"/>
    </xf>
    <xf numFmtId="3" fontId="3" fillId="2" borderId="0" xfId="0" applyNumberFormat="1" applyFont="1" applyFill="1" applyAlignment="1" applyProtection="1">
      <protection locked="0"/>
    </xf>
    <xf numFmtId="164" fontId="1" fillId="2" borderId="0" xfId="0" applyNumberFormat="1" applyFont="1" applyFill="1" applyAlignment="1" applyProtection="1">
      <protection hidden="1"/>
    </xf>
    <xf numFmtId="164" fontId="1" fillId="2" borderId="0" xfId="0" applyNumberFormat="1" applyFont="1" applyFill="1" applyAlignment="1" applyProtection="1">
      <alignment horizontal="right"/>
      <protection hidden="1"/>
    </xf>
    <xf numFmtId="0" fontId="1" fillId="2" borderId="0" xfId="0" applyNumberFormat="1" applyFont="1" applyFill="1" applyAlignment="1"/>
    <xf numFmtId="3" fontId="1" fillId="2" borderId="0" xfId="0" applyNumberFormat="1" applyFont="1" applyFill="1" applyBorder="1" applyAlignment="1" applyProtection="1">
      <protection locked="0"/>
    </xf>
    <xf numFmtId="0" fontId="1" fillId="2" borderId="0" xfId="0" applyNumberFormat="1" applyFont="1" applyFill="1" applyBorder="1" applyProtection="1">
      <protection locked="0"/>
    </xf>
    <xf numFmtId="0" fontId="7" fillId="0" borderId="0" xfId="0" applyFont="1"/>
    <xf numFmtId="0" fontId="7" fillId="0" borderId="0" xfId="0" applyFont="1" applyBorder="1"/>
    <xf numFmtId="0" fontId="13" fillId="0" borderId="0" xfId="0" applyFont="1"/>
    <xf numFmtId="3" fontId="4" fillId="0" borderId="0" xfId="0" applyNumberFormat="1" applyFont="1" applyAlignme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Border="1" applyAlignment="1" applyProtection="1">
      <alignment vertical="center"/>
      <protection locked="0"/>
    </xf>
    <xf numFmtId="0" fontId="6" fillId="2" borderId="0" xfId="0" applyNumberFormat="1" applyFont="1" applyFill="1" applyAlignment="1" applyProtection="1">
      <alignment vertical="center"/>
      <protection locked="0"/>
    </xf>
    <xf numFmtId="0" fontId="8" fillId="2" borderId="0" xfId="0" applyNumberFormat="1"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horizontal="right" vertical="center"/>
      <protection locked="0"/>
    </xf>
    <xf numFmtId="3" fontId="4" fillId="3" borderId="0" xfId="0" applyNumberFormat="1" applyFont="1" applyFill="1" applyBorder="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0" fontId="7" fillId="0" borderId="0" xfId="0" applyFont="1" applyAlignment="1"/>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0" fontId="7" fillId="0" borderId="0" xfId="0" applyFont="1" applyBorder="1" applyAlignment="1"/>
    <xf numFmtId="0" fontId="13" fillId="0" borderId="0" xfId="0" applyFont="1" applyBorder="1"/>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Border="1" applyAlignment="1">
      <alignment vertical="center"/>
    </xf>
    <xf numFmtId="3" fontId="5" fillId="0" borderId="13" xfId="0" applyNumberFormat="1" applyFont="1" applyBorder="1" applyAlignment="1">
      <alignment vertical="center"/>
    </xf>
    <xf numFmtId="3" fontId="5" fillId="0" borderId="0" xfId="0" applyNumberFormat="1" applyFont="1" applyBorder="1" applyAlignment="1" applyProtection="1">
      <alignment vertical="center"/>
      <protection locked="0"/>
    </xf>
    <xf numFmtId="3" fontId="5" fillId="0" borderId="0" xfId="0" applyNumberFormat="1" applyFont="1" applyBorder="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Border="1" applyAlignment="1">
      <alignment vertical="center"/>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0"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1"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1"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1" xfId="0" applyNumberFormat="1" applyFont="1" applyBorder="1" applyAlignment="1">
      <alignment horizontal="center" vertical="center"/>
    </xf>
    <xf numFmtId="3" fontId="5" fillId="0" borderId="26" xfId="0" applyNumberFormat="1" applyFont="1" applyBorder="1" applyAlignment="1">
      <alignment horizontal="center" vertical="center"/>
    </xf>
    <xf numFmtId="0" fontId="0" fillId="0" borderId="0" xfId="0" applyBorder="1"/>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0" xfId="0" applyNumberFormat="1" applyFont="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4"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5"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Border="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applyBorder="1"/>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5"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0" fontId="13" fillId="0" borderId="0" xfId="0" applyFont="1" applyBorder="1" applyAlignment="1">
      <alignment vertical="center"/>
    </xf>
    <xf numFmtId="3" fontId="2" fillId="2" borderId="0" xfId="0" applyNumberFormat="1" applyFont="1" applyFill="1" applyAlignment="1" applyProtection="1">
      <alignment vertical="center"/>
      <protection locked="0"/>
    </xf>
    <xf numFmtId="3" fontId="5" fillId="0" borderId="56" xfId="0" applyNumberFormat="1" applyFont="1" applyBorder="1" applyAlignment="1">
      <alignment vertical="center"/>
    </xf>
    <xf numFmtId="3" fontId="9" fillId="0" borderId="57" xfId="0" applyNumberFormat="1" applyFont="1" applyBorder="1" applyAlignment="1">
      <alignment vertical="center"/>
    </xf>
    <xf numFmtId="3" fontId="5" fillId="0" borderId="57" xfId="0" applyNumberFormat="1" applyFont="1" applyBorder="1" applyAlignment="1" applyProtection="1">
      <alignment vertical="center"/>
      <protection locked="0"/>
    </xf>
    <xf numFmtId="3" fontId="5" fillId="0" borderId="57" xfId="0" applyNumberFormat="1" applyFont="1" applyBorder="1" applyAlignment="1">
      <alignment horizontal="left" vertical="center"/>
    </xf>
    <xf numFmtId="3" fontId="5" fillId="0" borderId="57" xfId="0" applyNumberFormat="1" applyFont="1" applyBorder="1" applyAlignment="1">
      <alignment vertical="center"/>
    </xf>
    <xf numFmtId="3" fontId="4" fillId="0" borderId="58" xfId="0" applyNumberFormat="1" applyFont="1" applyBorder="1" applyAlignment="1" applyProtection="1">
      <alignment horizontal="right" vertical="center"/>
      <protection locked="0"/>
    </xf>
    <xf numFmtId="3" fontId="4" fillId="0" borderId="58" xfId="0" applyNumberFormat="1" applyFont="1" applyBorder="1" applyAlignment="1">
      <alignment horizontal="right" vertical="center"/>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2" xfId="0" applyNumberFormat="1" applyFont="1" applyBorder="1" applyAlignment="1">
      <alignment horizontal="right" vertical="center"/>
    </xf>
    <xf numFmtId="3" fontId="4" fillId="0" borderId="53" xfId="0" applyNumberFormat="1" applyFont="1" applyBorder="1" applyAlignment="1">
      <alignment horizontal="right" vertical="center"/>
    </xf>
    <xf numFmtId="3" fontId="4" fillId="0" borderId="63" xfId="0" applyNumberFormat="1" applyFont="1" applyBorder="1" applyAlignment="1">
      <alignment horizontal="right" vertical="center"/>
    </xf>
    <xf numFmtId="3" fontId="4" fillId="0" borderId="63" xfId="0" applyNumberFormat="1" applyFont="1" applyBorder="1" applyAlignment="1" applyProtection="1">
      <alignment horizontal="right" vertical="center"/>
      <protection locked="0"/>
    </xf>
    <xf numFmtId="3" fontId="4" fillId="0" borderId="59" xfId="0" applyNumberFormat="1" applyFont="1" applyBorder="1" applyAlignment="1" applyProtection="1">
      <alignment horizontal="right" vertical="center"/>
      <protection locked="0"/>
    </xf>
    <xf numFmtId="3" fontId="4" fillId="0" borderId="64" xfId="0" applyNumberFormat="1" applyFont="1" applyBorder="1" applyAlignment="1">
      <alignment horizontal="right" vertical="center"/>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pplyProtection="1">
      <alignment horizontal="right" vertical="center"/>
      <protection locked="0"/>
    </xf>
    <xf numFmtId="3" fontId="4" fillId="0" borderId="58" xfId="0" applyNumberFormat="1" applyFont="1" applyBorder="1" applyAlignment="1">
      <alignment vertical="center"/>
    </xf>
    <xf numFmtId="3" fontId="4" fillId="0" borderId="63" xfId="0" applyNumberFormat="1" applyFont="1" applyBorder="1" applyAlignment="1">
      <alignment vertical="center"/>
    </xf>
    <xf numFmtId="3" fontId="4" fillId="0" borderId="61" xfId="0" applyNumberFormat="1" applyFont="1" applyBorder="1" applyAlignment="1">
      <alignment vertical="center"/>
    </xf>
    <xf numFmtId="3" fontId="4" fillId="0" borderId="50" xfId="0" applyNumberFormat="1" applyFont="1" applyBorder="1" applyAlignment="1">
      <alignment vertical="center"/>
    </xf>
    <xf numFmtId="3" fontId="4" fillId="0" borderId="65" xfId="0" applyNumberFormat="1" applyFont="1" applyBorder="1" applyAlignment="1">
      <alignment vertical="center"/>
    </xf>
    <xf numFmtId="0" fontId="0" fillId="0" borderId="0" xfId="0" applyBorder="1" applyAlignment="1">
      <alignment horizontal="center" vertical="center"/>
    </xf>
    <xf numFmtId="1" fontId="9" fillId="2" borderId="51"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6" xfId="0" applyFont="1" applyBorder="1" applyAlignment="1">
      <alignment horizontal="center" vertical="center"/>
    </xf>
    <xf numFmtId="3" fontId="1" fillId="2" borderId="0" xfId="0" applyNumberFormat="1" applyFont="1" applyFill="1" applyBorder="1" applyAlignment="1" applyProtection="1">
      <alignment vertical="center"/>
      <protection locked="0"/>
    </xf>
    <xf numFmtId="3" fontId="5" fillId="2" borderId="0" xfId="0" applyNumberFormat="1" applyFont="1" applyFill="1" applyBorder="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horizontal="right" vertical="center"/>
      <protection locked="0"/>
    </xf>
    <xf numFmtId="3" fontId="4" fillId="2" borderId="67" xfId="0" applyNumberFormat="1" applyFont="1" applyFill="1" applyBorder="1" applyAlignment="1" applyProtection="1">
      <alignment horizontal="right" vertical="center"/>
      <protection locked="0"/>
    </xf>
    <xf numFmtId="3" fontId="25" fillId="0" borderId="0" xfId="0" applyNumberFormat="1" applyFont="1" applyBorder="1" applyAlignment="1" applyProtection="1">
      <alignment vertical="center"/>
      <protection locked="0"/>
    </xf>
    <xf numFmtId="3" fontId="26" fillId="0" borderId="0" xfId="0" applyNumberFormat="1" applyFont="1" applyBorder="1" applyAlignment="1">
      <alignment vertical="center"/>
    </xf>
    <xf numFmtId="3" fontId="4" fillId="2" borderId="23"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Border="1" applyAlignment="1" applyProtection="1">
      <alignment horizontal="center" vertical="center"/>
      <protection locked="0"/>
    </xf>
    <xf numFmtId="1" fontId="9" fillId="2" borderId="0" xfId="0" applyNumberFormat="1" applyFont="1" applyFill="1" applyBorder="1" applyAlignment="1" applyProtection="1">
      <alignment horizontal="center" vertical="center"/>
      <protection locked="0"/>
    </xf>
    <xf numFmtId="3" fontId="0" fillId="0" borderId="0" xfId="0" applyNumberFormat="1"/>
    <xf numFmtId="0" fontId="24" fillId="0" borderId="35" xfId="0" applyFont="1" applyBorder="1" applyAlignment="1">
      <alignment horizontal="center"/>
    </xf>
    <xf numFmtId="3" fontId="9" fillId="0" borderId="0" xfId="0" applyNumberFormat="1" applyFont="1" applyBorder="1" applyAlignment="1" applyProtection="1">
      <alignment horizontal="left" vertical="center"/>
      <protection locked="0"/>
    </xf>
    <xf numFmtId="3" fontId="5" fillId="0" borderId="68" xfId="0" applyNumberFormat="1" applyFont="1" applyBorder="1" applyAlignment="1">
      <alignment vertical="center"/>
    </xf>
    <xf numFmtId="3" fontId="5" fillId="0" borderId="69" xfId="0" applyNumberFormat="1" applyFont="1" applyBorder="1" applyAlignment="1" applyProtection="1">
      <alignment horizontal="left" vertical="center"/>
      <protection locked="0"/>
    </xf>
    <xf numFmtId="3" fontId="9" fillId="0" borderId="70"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3"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8"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8"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1" xfId="0" applyNumberFormat="1" applyFont="1" applyBorder="1" applyAlignment="1">
      <alignment vertical="center"/>
    </xf>
    <xf numFmtId="3" fontId="4" fillId="0" borderId="61" xfId="0" applyNumberFormat="1" applyFont="1" applyBorder="1" applyAlignment="1">
      <alignment horizontal="right" vertical="center"/>
    </xf>
    <xf numFmtId="3" fontId="5" fillId="0" borderId="72"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8"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9" fillId="2" borderId="70" xfId="0" applyNumberFormat="1" applyFont="1" applyFill="1" applyBorder="1" applyAlignment="1" applyProtection="1">
      <alignment vertical="center"/>
      <protection locked="0"/>
    </xf>
    <xf numFmtId="3" fontId="5" fillId="2" borderId="73" xfId="0" applyNumberFormat="1" applyFont="1" applyFill="1" applyBorder="1" applyAlignment="1" applyProtection="1">
      <alignment vertical="center"/>
      <protection locked="0"/>
    </xf>
    <xf numFmtId="3" fontId="9" fillId="2" borderId="74"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NumberFormat="1"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NumberFormat="1"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Border="1" applyAlignment="1">
      <alignment vertical="top"/>
    </xf>
    <xf numFmtId="0" fontId="13" fillId="0" borderId="0" xfId="0" applyFont="1" applyAlignment="1">
      <alignment vertical="top"/>
    </xf>
    <xf numFmtId="3" fontId="4" fillId="0" borderId="0" xfId="0" applyNumberFormat="1"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31" xfId="0" applyNumberFormat="1" applyFont="1" applyBorder="1" applyAlignment="1">
      <alignment vertical="center"/>
    </xf>
    <xf numFmtId="3" fontId="4" fillId="0" borderId="53" xfId="0" applyNumberFormat="1" applyFont="1" applyBorder="1" applyAlignment="1">
      <alignment vertical="center"/>
    </xf>
    <xf numFmtId="3" fontId="4" fillId="0" borderId="32"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Border="1" applyAlignment="1" applyProtection="1">
      <alignment vertical="center"/>
      <protection locked="0"/>
    </xf>
    <xf numFmtId="3" fontId="4" fillId="2" borderId="0" xfId="0" applyNumberFormat="1" applyFont="1" applyFill="1" applyBorder="1" applyAlignment="1">
      <alignment vertical="center"/>
    </xf>
    <xf numFmtId="3" fontId="4" fillId="0" borderId="0" xfId="0" applyNumberFormat="1" applyFont="1" applyBorder="1" applyAlignment="1" applyProtection="1">
      <alignment horizontal="right" vertical="center"/>
      <protection locked="0"/>
    </xf>
    <xf numFmtId="3" fontId="6" fillId="0" borderId="0" xfId="0" applyNumberFormat="1" applyFont="1" applyAlignment="1"/>
    <xf numFmtId="3" fontId="8" fillId="0" borderId="0" xfId="0" applyNumberFormat="1" applyFont="1" applyAlignment="1"/>
    <xf numFmtId="0" fontId="13" fillId="0" borderId="0" xfId="0" applyNumberFormat="1" applyFont="1" applyAlignme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5" xfId="0" applyNumberFormat="1" applyFont="1" applyBorder="1" applyAlignment="1">
      <alignmen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1" xfId="0" applyNumberFormat="1" applyFont="1" applyBorder="1" applyAlignment="1" applyProtection="1">
      <alignment horizontal="right" vertical="center"/>
      <protection locked="0"/>
    </xf>
    <xf numFmtId="3" fontId="34" fillId="0" borderId="51"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6" xfId="0" applyNumberFormat="1" applyFont="1" applyBorder="1" applyAlignment="1">
      <alignment horizontal="right" vertical="center"/>
    </xf>
    <xf numFmtId="0" fontId="13" fillId="0" borderId="0" xfId="0" applyFont="1" applyAlignment="1"/>
    <xf numFmtId="3" fontId="26" fillId="0" borderId="0" xfId="0" applyNumberFormat="1" applyFont="1" applyAlignme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Border="1" applyAlignment="1" applyProtection="1">
      <alignment vertical="center"/>
      <protection locked="0"/>
    </xf>
    <xf numFmtId="3" fontId="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Border="1" applyAlignment="1" applyProtection="1">
      <alignment horizontal="right" vertical="center"/>
      <protection locked="0"/>
    </xf>
    <xf numFmtId="3" fontId="6" fillId="2" borderId="0" xfId="0" applyNumberFormat="1" applyFont="1" applyFill="1" applyBorder="1" applyAlignment="1" applyProtection="1">
      <alignment vertical="center"/>
      <protection locked="0"/>
    </xf>
    <xf numFmtId="3" fontId="8" fillId="2" borderId="0" xfId="0" applyNumberFormat="1" applyFont="1" applyFill="1" applyBorder="1" applyAlignment="1" applyProtection="1">
      <alignment vertical="center"/>
      <protection locked="0"/>
    </xf>
    <xf numFmtId="3" fontId="4" fillId="0" borderId="11" xfId="1" applyNumberFormat="1" applyFont="1" applyBorder="1" applyAlignment="1" applyProtection="1">
      <alignment horizontal="right" vertical="center"/>
      <protection locked="0"/>
    </xf>
    <xf numFmtId="3" fontId="4" fillId="0" borderId="79" xfId="1" applyNumberFormat="1" applyFont="1" applyBorder="1" applyAlignment="1">
      <alignment vertical="center"/>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0" fontId="39" fillId="0" borderId="0" xfId="0" applyFont="1" applyAlignment="1">
      <alignment vertical="center"/>
    </xf>
    <xf numFmtId="3" fontId="4" fillId="0" borderId="11" xfId="0" applyNumberFormat="1" applyFont="1" applyBorder="1" applyAlignment="1">
      <alignment vertical="center"/>
    </xf>
    <xf numFmtId="3" fontId="4" fillId="0" borderId="59" xfId="0" applyNumberFormat="1" applyFont="1" applyBorder="1" applyAlignment="1">
      <alignment vertical="center"/>
    </xf>
    <xf numFmtId="3" fontId="5" fillId="0" borderId="55"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42" fillId="0" borderId="22" xfId="0" applyNumberFormat="1" applyFont="1" applyBorder="1" applyAlignment="1">
      <alignment vertical="center"/>
    </xf>
    <xf numFmtId="3" fontId="42" fillId="0" borderId="23" xfId="0" applyNumberFormat="1" applyFont="1" applyBorder="1" applyAlignment="1">
      <alignment vertical="center"/>
    </xf>
    <xf numFmtId="3" fontId="34" fillId="0" borderId="61"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1"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6" xfId="0" applyNumberFormat="1" applyFont="1" applyFill="1" applyBorder="1" applyAlignment="1" applyProtection="1">
      <alignment horizontal="center" vertical="center"/>
      <protection locked="0"/>
    </xf>
    <xf numFmtId="0" fontId="0" fillId="0" borderId="15" xfId="0" applyBorder="1"/>
    <xf numFmtId="3" fontId="4" fillId="0" borderId="66"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16" xfId="0" applyFont="1" applyBorder="1" applyAlignment="1">
      <alignment vertical="center"/>
    </xf>
    <xf numFmtId="0" fontId="0" fillId="0" borderId="0" xfId="0" applyBorder="1" applyAlignment="1">
      <alignment vertical="center"/>
    </xf>
    <xf numFmtId="1" fontId="9" fillId="2" borderId="53" xfId="0" applyNumberFormat="1" applyFont="1" applyFill="1" applyBorder="1" applyAlignment="1" applyProtection="1">
      <alignment horizontal="center" vertical="center"/>
      <protection locked="0"/>
    </xf>
    <xf numFmtId="0" fontId="1" fillId="2" borderId="25" xfId="0" applyNumberFormat="1" applyFont="1" applyFill="1" applyBorder="1" applyAlignment="1"/>
    <xf numFmtId="3" fontId="44" fillId="0" borderId="27" xfId="0" applyNumberFormat="1" applyFont="1" applyFill="1" applyBorder="1" applyAlignment="1" applyProtection="1">
      <alignment vertical="center"/>
      <protection locked="0"/>
    </xf>
    <xf numFmtId="3" fontId="44" fillId="0" borderId="28" xfId="0" applyNumberFormat="1" applyFont="1" applyFill="1" applyBorder="1" applyAlignment="1" applyProtection="1">
      <alignment vertical="center"/>
      <protection locked="0"/>
    </xf>
    <xf numFmtId="3" fontId="44" fillId="0" borderId="33" xfId="0" applyNumberFormat="1" applyFont="1" applyFill="1" applyBorder="1" applyAlignment="1" applyProtection="1">
      <alignment vertical="center"/>
      <protection locked="0"/>
    </xf>
    <xf numFmtId="3" fontId="44" fillId="0" borderId="13" xfId="0" applyNumberFormat="1" applyFont="1" applyFill="1" applyBorder="1" applyAlignment="1" applyProtection="1">
      <alignment vertical="center"/>
      <protection locked="0"/>
    </xf>
    <xf numFmtId="3" fontId="44" fillId="0" borderId="0" xfId="0" applyNumberFormat="1" applyFont="1" applyFill="1" applyBorder="1" applyAlignment="1" applyProtection="1">
      <alignment vertical="center"/>
      <protection locked="0"/>
    </xf>
    <xf numFmtId="3" fontId="44" fillId="0" borderId="16" xfId="0" applyNumberFormat="1" applyFont="1" applyFill="1" applyBorder="1" applyAlignment="1" applyProtection="1">
      <alignment vertical="center"/>
      <protection locked="0"/>
    </xf>
    <xf numFmtId="3" fontId="44" fillId="0" borderId="29" xfId="0" applyNumberFormat="1" applyFont="1" applyFill="1" applyBorder="1" applyAlignment="1" applyProtection="1">
      <alignment vertical="center"/>
      <protection locked="0"/>
    </xf>
    <xf numFmtId="3" fontId="44" fillId="0" borderId="30" xfId="0" applyNumberFormat="1" applyFont="1" applyFill="1" applyBorder="1" applyAlignment="1" applyProtection="1">
      <alignment vertical="center"/>
      <protection locked="0"/>
    </xf>
    <xf numFmtId="3" fontId="44" fillId="0" borderId="76" xfId="0" applyNumberFormat="1" applyFont="1" applyFill="1" applyBorder="1" applyAlignment="1" applyProtection="1">
      <alignment vertical="center"/>
      <protection locked="0"/>
    </xf>
    <xf numFmtId="3" fontId="44" fillId="6" borderId="27" xfId="0" applyNumberFormat="1" applyFont="1" applyFill="1" applyBorder="1" applyAlignment="1" applyProtection="1">
      <alignment vertical="center"/>
      <protection locked="0"/>
    </xf>
    <xf numFmtId="3" fontId="44" fillId="6" borderId="28" xfId="0" applyNumberFormat="1" applyFont="1" applyFill="1" applyBorder="1" applyAlignment="1" applyProtection="1">
      <alignment vertical="center"/>
      <protection locked="0"/>
    </xf>
    <xf numFmtId="3" fontId="44" fillId="6" borderId="33" xfId="0" applyNumberFormat="1" applyFont="1" applyFill="1" applyBorder="1" applyAlignment="1" applyProtection="1">
      <alignment vertical="center"/>
      <protection locked="0"/>
    </xf>
    <xf numFmtId="3" fontId="44" fillId="6" borderId="13" xfId="0" applyNumberFormat="1" applyFont="1" applyFill="1" applyBorder="1" applyAlignment="1" applyProtection="1">
      <alignment vertical="center"/>
      <protection locked="0"/>
    </xf>
    <xf numFmtId="3" fontId="44" fillId="6" borderId="0" xfId="0" applyNumberFormat="1" applyFont="1" applyFill="1" applyBorder="1" applyAlignment="1" applyProtection="1">
      <alignment vertical="center"/>
      <protection locked="0"/>
    </xf>
    <xf numFmtId="3" fontId="44" fillId="6" borderId="16" xfId="0" applyNumberFormat="1" applyFont="1" applyFill="1" applyBorder="1" applyAlignment="1" applyProtection="1">
      <alignment vertical="center"/>
      <protection locked="0"/>
    </xf>
    <xf numFmtId="3" fontId="44" fillId="6" borderId="29" xfId="0" applyNumberFormat="1" applyFont="1" applyFill="1" applyBorder="1" applyAlignment="1" applyProtection="1">
      <alignment vertical="center"/>
      <protection locked="0"/>
    </xf>
    <xf numFmtId="3" fontId="44" fillId="6" borderId="30" xfId="0" applyNumberFormat="1" applyFont="1" applyFill="1" applyBorder="1" applyAlignment="1" applyProtection="1">
      <alignment vertical="center"/>
      <protection locked="0"/>
    </xf>
    <xf numFmtId="3" fontId="44" fillId="6" borderId="76" xfId="0" applyNumberFormat="1" applyFont="1" applyFill="1" applyBorder="1" applyAlignment="1" applyProtection="1">
      <alignment vertical="center"/>
      <protection locked="0"/>
    </xf>
    <xf numFmtId="3" fontId="44" fillId="6" borderId="27" xfId="0" applyNumberFormat="1" applyFont="1" applyFill="1" applyBorder="1" applyAlignment="1">
      <alignment vertical="center"/>
    </xf>
    <xf numFmtId="3" fontId="44" fillId="6" borderId="28" xfId="0" applyNumberFormat="1" applyFont="1" applyFill="1" applyBorder="1" applyAlignment="1">
      <alignment vertical="center"/>
    </xf>
    <xf numFmtId="3" fontId="44" fillId="6" borderId="33" xfId="0" applyNumberFormat="1" applyFont="1" applyFill="1" applyBorder="1" applyAlignment="1">
      <alignment vertical="center"/>
    </xf>
    <xf numFmtId="3" fontId="44" fillId="6" borderId="13" xfId="0" applyNumberFormat="1" applyFont="1" applyFill="1" applyBorder="1" applyAlignment="1">
      <alignment vertical="center"/>
    </xf>
    <xf numFmtId="3" fontId="44" fillId="6" borderId="0" xfId="0" applyNumberFormat="1" applyFont="1" applyFill="1" applyBorder="1" applyAlignment="1">
      <alignment vertical="center"/>
    </xf>
    <xf numFmtId="3" fontId="44" fillId="6" borderId="16" xfId="0" applyNumberFormat="1" applyFont="1" applyFill="1" applyBorder="1" applyAlignment="1">
      <alignment vertical="center"/>
    </xf>
    <xf numFmtId="3" fontId="45" fillId="6" borderId="13" xfId="0" applyNumberFormat="1" applyFont="1" applyFill="1" applyBorder="1" applyAlignment="1">
      <alignment vertical="center"/>
    </xf>
    <xf numFmtId="3" fontId="45" fillId="6" borderId="0" xfId="0" applyNumberFormat="1" applyFont="1" applyFill="1" applyBorder="1" applyAlignment="1">
      <alignment vertical="center"/>
    </xf>
    <xf numFmtId="3" fontId="45" fillId="6" borderId="16" xfId="0" applyNumberFormat="1" applyFont="1" applyFill="1" applyBorder="1" applyAlignment="1">
      <alignment vertical="center"/>
    </xf>
    <xf numFmtId="3" fontId="45" fillId="6" borderId="29" xfId="0" applyNumberFormat="1" applyFont="1" applyFill="1" applyBorder="1" applyAlignment="1">
      <alignment vertical="center"/>
    </xf>
    <xf numFmtId="3" fontId="45" fillId="6" borderId="30" xfId="0" applyNumberFormat="1" applyFont="1" applyFill="1" applyBorder="1" applyAlignment="1">
      <alignment vertical="center"/>
    </xf>
    <xf numFmtId="3" fontId="45" fillId="6" borderId="76" xfId="0" applyNumberFormat="1" applyFont="1" applyFill="1" applyBorder="1" applyAlignment="1">
      <alignment vertical="center"/>
    </xf>
    <xf numFmtId="3" fontId="44" fillId="6" borderId="28" xfId="0" applyNumberFormat="1" applyFont="1" applyFill="1" applyBorder="1" applyAlignment="1"/>
    <xf numFmtId="3" fontId="44" fillId="6" borderId="33" xfId="0" applyNumberFormat="1" applyFont="1" applyFill="1" applyBorder="1" applyAlignment="1"/>
    <xf numFmtId="3" fontId="44" fillId="6" borderId="0" xfId="0" applyNumberFormat="1" applyFont="1" applyFill="1" applyBorder="1" applyAlignment="1"/>
    <xf numFmtId="3" fontId="44" fillId="6" borderId="16" xfId="0" applyNumberFormat="1" applyFont="1" applyFill="1" applyBorder="1" applyAlignment="1"/>
    <xf numFmtId="3" fontId="49" fillId="6" borderId="28" xfId="0" applyNumberFormat="1" applyFont="1" applyFill="1" applyBorder="1" applyAlignment="1">
      <alignment vertical="center"/>
    </xf>
    <xf numFmtId="3" fontId="49" fillId="6" borderId="33" xfId="0" applyNumberFormat="1" applyFont="1" applyFill="1" applyBorder="1" applyAlignment="1">
      <alignment vertical="center"/>
    </xf>
    <xf numFmtId="3" fontId="49" fillId="6" borderId="0" xfId="0" applyNumberFormat="1" applyFont="1" applyFill="1" applyBorder="1" applyAlignment="1">
      <alignment vertical="center"/>
    </xf>
    <xf numFmtId="3" fontId="49" fillId="6" borderId="16" xfId="0" applyNumberFormat="1" applyFont="1" applyFill="1" applyBorder="1" applyAlignment="1">
      <alignment vertical="center"/>
    </xf>
    <xf numFmtId="0" fontId="31" fillId="6" borderId="0" xfId="0" applyFont="1" applyFill="1" applyBorder="1" applyAlignment="1">
      <alignment vertical="center"/>
    </xf>
    <xf numFmtId="0" fontId="31" fillId="6" borderId="16" xfId="0" applyFont="1" applyFill="1" applyBorder="1" applyAlignment="1">
      <alignment vertical="center"/>
    </xf>
    <xf numFmtId="3" fontId="45" fillId="6" borderId="13" xfId="0" applyNumberFormat="1" applyFont="1" applyFill="1" applyBorder="1" applyAlignment="1" applyProtection="1">
      <alignment vertical="center" wrapText="1"/>
      <protection locked="0"/>
    </xf>
    <xf numFmtId="3" fontId="45" fillId="6" borderId="0" xfId="0" applyNumberFormat="1" applyFont="1" applyFill="1" applyBorder="1" applyAlignment="1" applyProtection="1">
      <alignment vertical="center" wrapText="1"/>
      <protection locked="0"/>
    </xf>
    <xf numFmtId="3" fontId="45" fillId="6" borderId="16" xfId="0" applyNumberFormat="1" applyFont="1" applyFill="1" applyBorder="1" applyAlignment="1" applyProtection="1">
      <alignment vertical="center" wrapText="1"/>
      <protection locked="0"/>
    </xf>
    <xf numFmtId="3" fontId="5" fillId="2" borderId="71" xfId="0" applyNumberFormat="1" applyFont="1" applyFill="1" applyBorder="1" applyAlignment="1" applyProtection="1">
      <alignment vertical="center"/>
      <protection locked="0"/>
    </xf>
    <xf numFmtId="0" fontId="14" fillId="0" borderId="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4"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10" xfId="0" applyNumberFormat="1" applyFont="1" applyFill="1" applyBorder="1" applyAlignment="1" applyProtection="1">
      <alignment vertical="center" wrapText="1"/>
      <protection locked="0"/>
    </xf>
    <xf numFmtId="3" fontId="45" fillId="0" borderId="13" xfId="0" applyNumberFormat="1" applyFont="1" applyFill="1" applyBorder="1" applyAlignment="1" applyProtection="1">
      <alignment vertical="center" wrapText="1"/>
      <protection locked="0"/>
    </xf>
    <xf numFmtId="3" fontId="45" fillId="0" borderId="0" xfId="0" applyNumberFormat="1" applyFont="1" applyFill="1" applyBorder="1" applyAlignment="1" applyProtection="1">
      <alignment vertical="center" wrapText="1"/>
      <protection locked="0"/>
    </xf>
    <xf numFmtId="3" fontId="45" fillId="0" borderId="16" xfId="0" applyNumberFormat="1" applyFont="1" applyFill="1" applyBorder="1" applyAlignment="1" applyProtection="1">
      <alignment vertical="center" wrapText="1"/>
      <protection locked="0"/>
    </xf>
    <xf numFmtId="3" fontId="5" fillId="2" borderId="54"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Border="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6" xfId="0" applyFont="1" applyFill="1" applyBorder="1" applyAlignment="1">
      <alignment vertical="center"/>
    </xf>
    <xf numFmtId="0" fontId="28" fillId="6" borderId="0" xfId="0" applyFont="1" applyFill="1" applyBorder="1" applyAlignment="1"/>
    <xf numFmtId="0" fontId="28" fillId="6" borderId="16" xfId="0" applyFont="1" applyFill="1" applyBorder="1" applyAlignment="1"/>
    <xf numFmtId="0" fontId="28" fillId="6" borderId="30" xfId="0" applyFont="1" applyFill="1" applyBorder="1" applyAlignment="1"/>
    <xf numFmtId="0" fontId="28" fillId="6" borderId="76" xfId="0" applyFont="1" applyFill="1" applyBorder="1" applyAlignment="1"/>
    <xf numFmtId="0" fontId="47" fillId="6" borderId="0" xfId="0" applyFont="1" applyFill="1" applyBorder="1" applyAlignment="1">
      <alignment vertical="center"/>
    </xf>
    <xf numFmtId="0" fontId="47" fillId="6" borderId="16" xfId="0" applyFont="1" applyFill="1" applyBorder="1" applyAlignment="1">
      <alignment vertical="center"/>
    </xf>
    <xf numFmtId="0" fontId="48" fillId="6" borderId="30" xfId="0" applyFont="1" applyFill="1" applyBorder="1" applyAlignment="1">
      <alignment vertical="center"/>
    </xf>
    <xf numFmtId="0" fontId="48" fillId="6" borderId="76" xfId="0" applyFont="1" applyFill="1" applyBorder="1" applyAlignment="1">
      <alignment vertical="center"/>
    </xf>
    <xf numFmtId="3" fontId="5" fillId="0" borderId="35" xfId="0" applyNumberFormat="1" applyFont="1" applyBorder="1" applyAlignment="1">
      <alignment vertical="center" wrapText="1"/>
    </xf>
    <xf numFmtId="3" fontId="5" fillId="0" borderId="51" xfId="0" applyNumberFormat="1" applyFont="1" applyBorder="1" applyAlignment="1">
      <alignment vertical="center" wrapText="1"/>
    </xf>
    <xf numFmtId="3" fontId="42" fillId="0" borderId="35" xfId="0" applyNumberFormat="1" applyFont="1" applyBorder="1" applyAlignment="1">
      <alignment vertical="center" wrapText="1"/>
    </xf>
    <xf numFmtId="3" fontId="42" fillId="0" borderId="51" xfId="0" applyNumberFormat="1" applyFont="1" applyBorder="1" applyAlignment="1">
      <alignment vertical="center" wrapText="1"/>
    </xf>
    <xf numFmtId="3" fontId="32" fillId="0" borderId="77" xfId="0" applyNumberFormat="1" applyFont="1" applyBorder="1" applyAlignment="1">
      <alignment vertical="center"/>
    </xf>
    <xf numFmtId="3" fontId="32" fillId="0" borderId="0" xfId="0" applyNumberFormat="1" applyFont="1" applyBorder="1" applyAlignment="1">
      <alignment vertical="center"/>
    </xf>
    <xf numFmtId="3" fontId="32" fillId="0" borderId="71" xfId="0" applyNumberFormat="1" applyFont="1" applyBorder="1" applyAlignment="1">
      <alignment vertical="center"/>
    </xf>
    <xf numFmtId="3" fontId="32" fillId="0" borderId="14" xfId="0" applyNumberFormat="1" applyFont="1" applyBorder="1" applyAlignment="1">
      <alignment vertical="center"/>
    </xf>
    <xf numFmtId="3" fontId="33" fillId="0" borderId="71" xfId="0" applyNumberFormat="1" applyFont="1" applyBorder="1" applyAlignment="1">
      <alignment vertical="center"/>
    </xf>
    <xf numFmtId="3" fontId="33" fillId="0" borderId="0" xfId="0" applyNumberFormat="1" applyFont="1" applyBorder="1" applyAlignment="1">
      <alignment vertical="center"/>
    </xf>
    <xf numFmtId="3" fontId="33" fillId="0" borderId="16" xfId="0" applyNumberFormat="1" applyFont="1" applyBorder="1" applyAlignment="1">
      <alignment vertical="center"/>
    </xf>
    <xf numFmtId="3" fontId="33" fillId="0" borderId="54"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5" fillId="6" borderId="13" xfId="0" applyNumberFormat="1" applyFont="1" applyFill="1" applyBorder="1" applyAlignment="1" applyProtection="1">
      <alignment vertical="center"/>
      <protection locked="0"/>
    </xf>
    <xf numFmtId="3" fontId="45" fillId="6" borderId="0" xfId="0" applyNumberFormat="1" applyFont="1" applyFill="1" applyBorder="1" applyAlignment="1" applyProtection="1">
      <alignment vertical="center"/>
      <protection locked="0"/>
    </xf>
    <xf numFmtId="0" fontId="28" fillId="6" borderId="0" xfId="0" applyFont="1" applyFill="1" applyBorder="1" applyAlignment="1">
      <alignment vertical="center"/>
    </xf>
    <xf numFmtId="0" fontId="28" fillId="6" borderId="16" xfId="0" applyFont="1" applyFill="1" applyBorder="1" applyAlignment="1">
      <alignment vertical="center"/>
    </xf>
    <xf numFmtId="3" fontId="45" fillId="6" borderId="29" xfId="0" applyNumberFormat="1" applyFont="1" applyFill="1" applyBorder="1" applyAlignment="1" applyProtection="1">
      <alignment vertical="center"/>
      <protection locked="0"/>
    </xf>
    <xf numFmtId="3" fontId="45"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6" xfId="0" applyFont="1" applyFill="1" applyBorder="1" applyAlignment="1">
      <alignment vertical="center"/>
    </xf>
    <xf numFmtId="0" fontId="0" fillId="0" borderId="14" xfId="0" applyBorder="1" applyAlignment="1">
      <alignment vertical="center"/>
    </xf>
    <xf numFmtId="3" fontId="9" fillId="2" borderId="54"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5"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6" xfId="0" applyFont="1" applyFill="1" applyBorder="1" applyAlignment="1">
      <alignment vertical="center" wrapText="1"/>
    </xf>
    <xf numFmtId="0" fontId="31" fillId="6" borderId="30" xfId="0" applyFont="1" applyFill="1" applyBorder="1" applyAlignment="1">
      <alignment vertical="center"/>
    </xf>
    <xf numFmtId="0" fontId="31" fillId="6" borderId="76" xfId="0" applyFont="1" applyFill="1" applyBorder="1" applyAlignment="1">
      <alignment vertical="center"/>
    </xf>
    <xf numFmtId="3" fontId="5" fillId="2" borderId="77"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2" xfId="0" applyNumberFormat="1" applyFont="1" applyBorder="1" applyAlignment="1">
      <alignment horizontal="center" vertical="center"/>
    </xf>
    <xf numFmtId="0" fontId="0" fillId="6" borderId="81" xfId="0" applyFill="1" applyBorder="1"/>
    <xf numFmtId="0" fontId="51" fillId="7" borderId="0" xfId="0" applyFont="1" applyFill="1" applyAlignment="1">
      <alignment horizontal="center" vertical="center"/>
    </xf>
    <xf numFmtId="0" fontId="51" fillId="7" borderId="0" xfId="0" applyFont="1" applyFill="1" applyAlignment="1">
      <alignment vertical="center"/>
    </xf>
    <xf numFmtId="0" fontId="0" fillId="6" borderId="82" xfId="0" applyFill="1" applyBorder="1"/>
    <xf numFmtId="0" fontId="0" fillId="6" borderId="83" xfId="0" applyFill="1" applyBorder="1"/>
    <xf numFmtId="0" fontId="0" fillId="6" borderId="0" xfId="0" applyFill="1"/>
    <xf numFmtId="0" fontId="0" fillId="6" borderId="84" xfId="0" applyFill="1" applyBorder="1"/>
    <xf numFmtId="0" fontId="52" fillId="8" borderId="0" xfId="0" applyFont="1" applyFill="1" applyAlignment="1">
      <alignment wrapText="1"/>
    </xf>
    <xf numFmtId="0" fontId="0" fillId="6" borderId="84" xfId="0" applyFill="1" applyBorder="1" applyAlignment="1">
      <alignment vertical="top"/>
    </xf>
    <xf numFmtId="0" fontId="0" fillId="6" borderId="0" xfId="0" applyFill="1" applyAlignment="1">
      <alignment vertical="top"/>
    </xf>
    <xf numFmtId="0" fontId="0" fillId="6" borderId="83" xfId="0" applyFill="1" applyBorder="1" applyAlignment="1">
      <alignment vertical="top"/>
    </xf>
    <xf numFmtId="0" fontId="53" fillId="6" borderId="0" xfId="0" applyFont="1" applyFill="1" applyAlignment="1">
      <alignment wrapText="1"/>
    </xf>
    <xf numFmtId="0" fontId="54" fillId="6" borderId="0" xfId="0" applyFont="1" applyFill="1" applyAlignment="1">
      <alignment wrapText="1"/>
    </xf>
    <xf numFmtId="0" fontId="55" fillId="6" borderId="0" xfId="0" applyFont="1" applyFill="1" applyAlignment="1">
      <alignment wrapText="1"/>
    </xf>
    <xf numFmtId="0" fontId="56" fillId="0" borderId="0" xfId="2"/>
    <xf numFmtId="0" fontId="57" fillId="6" borderId="0" xfId="2" applyFont="1" applyFill="1" applyAlignment="1">
      <alignment wrapText="1"/>
    </xf>
    <xf numFmtId="0" fontId="56" fillId="6" borderId="0" xfId="2" applyFill="1" applyAlignment="1">
      <alignment wrapText="1"/>
    </xf>
    <xf numFmtId="0" fontId="56" fillId="0" borderId="0" xfId="2" quotePrefix="1"/>
    <xf numFmtId="0" fontId="0" fillId="6" borderId="0" xfId="0" applyFill="1" applyAlignment="1">
      <alignment wrapText="1"/>
    </xf>
    <xf numFmtId="0" fontId="58" fillId="6" borderId="0" xfId="0" applyFont="1" applyFill="1"/>
    <xf numFmtId="0" fontId="0" fillId="6" borderId="0" xfId="0" quotePrefix="1" applyFill="1"/>
    <xf numFmtId="0" fontId="59"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vertical="center"/>
    </xf>
    <xf numFmtId="0" fontId="27" fillId="6" borderId="0" xfId="0" applyFont="1" applyFill="1" applyAlignment="1">
      <alignment wrapText="1"/>
    </xf>
    <xf numFmtId="0" fontId="0" fillId="6" borderId="86" xfId="0" applyFill="1" applyBorder="1"/>
    <xf numFmtId="0" fontId="0" fillId="6" borderId="85" xfId="0" applyFill="1" applyBorder="1"/>
    <xf numFmtId="0" fontId="0" fillId="6" borderId="86" xfId="0" applyFill="1" applyBorder="1" applyAlignment="1">
      <alignment wrapText="1"/>
    </xf>
    <xf numFmtId="0" fontId="56" fillId="6" borderId="0" xfId="2" quotePrefix="1" applyFill="1"/>
    <xf numFmtId="0" fontId="56" fillId="6" borderId="0" xfId="2" applyFill="1"/>
    <xf numFmtId="3" fontId="18" fillId="0" borderId="45" xfId="0" applyNumberFormat="1" applyFont="1" applyBorder="1" applyAlignment="1">
      <alignment vertical="center"/>
    </xf>
    <xf numFmtId="3" fontId="5" fillId="0" borderId="89" xfId="0" applyNumberFormat="1" applyFont="1" applyBorder="1" applyAlignment="1">
      <alignment vertical="center"/>
    </xf>
    <xf numFmtId="3" fontId="5" fillId="0" borderId="53" xfId="0" applyNumberFormat="1" applyFont="1" applyBorder="1" applyAlignment="1">
      <alignment vertical="center"/>
    </xf>
    <xf numFmtId="1" fontId="5" fillId="0" borderId="92" xfId="0" applyNumberFormat="1" applyFont="1" applyBorder="1" applyAlignment="1" applyProtection="1">
      <alignment horizontal="left" vertical="center"/>
      <protection locked="0"/>
    </xf>
    <xf numFmtId="3" fontId="5" fillId="0" borderId="93" xfId="0" applyNumberFormat="1" applyFont="1" applyBorder="1" applyAlignment="1" applyProtection="1">
      <alignment vertical="center"/>
      <protection locked="0"/>
    </xf>
    <xf numFmtId="3" fontId="9" fillId="0" borderId="94" xfId="0" applyNumberFormat="1" applyFont="1" applyBorder="1" applyAlignment="1" applyProtection="1">
      <alignment horizontal="left" vertical="center"/>
      <protection locked="0"/>
    </xf>
    <xf numFmtId="3" fontId="5" fillId="0" borderId="92" xfId="0" applyNumberFormat="1" applyFont="1" applyBorder="1" applyAlignment="1">
      <alignment vertical="center"/>
    </xf>
    <xf numFmtId="3" fontId="9" fillId="0" borderId="94" xfId="0" applyNumberFormat="1" applyFont="1" applyBorder="1" applyAlignment="1" applyProtection="1">
      <alignment vertical="center"/>
      <protection locked="0"/>
    </xf>
    <xf numFmtId="3" fontId="4" fillId="0" borderId="90" xfId="0" applyNumberFormat="1" applyFont="1" applyBorder="1" applyAlignment="1" applyProtection="1">
      <alignment horizontal="right" vertical="center"/>
      <protection locked="0"/>
    </xf>
    <xf numFmtId="0" fontId="13" fillId="0" borderId="93" xfId="0" applyFont="1" applyBorder="1"/>
    <xf numFmtId="3" fontId="4" fillId="0" borderId="95" xfId="0" applyNumberFormat="1" applyFont="1" applyBorder="1" applyAlignment="1">
      <alignment horizontal="right" vertical="center"/>
    </xf>
    <xf numFmtId="3" fontId="9" fillId="0" borderId="96" xfId="0" applyNumberFormat="1" applyFont="1" applyBorder="1" applyAlignment="1">
      <alignment vertical="center"/>
    </xf>
    <xf numFmtId="3" fontId="5" fillId="0" borderId="97" xfId="0" applyNumberFormat="1" applyFont="1" applyBorder="1" applyAlignment="1">
      <alignment vertical="center"/>
    </xf>
    <xf numFmtId="3" fontId="5" fillId="0" borderId="98" xfId="0" applyNumberFormat="1" applyFont="1" applyBorder="1" applyAlignment="1">
      <alignment vertical="center"/>
    </xf>
    <xf numFmtId="3" fontId="5" fillId="0" borderId="99" xfId="0" applyNumberFormat="1" applyFont="1" applyBorder="1" applyAlignment="1">
      <alignment horizontal="left" vertical="top"/>
    </xf>
    <xf numFmtId="3" fontId="4" fillId="0" borderId="99" xfId="0" applyNumberFormat="1" applyFont="1" applyBorder="1" applyAlignment="1">
      <alignment horizontal="left" vertical="top"/>
    </xf>
    <xf numFmtId="3" fontId="5" fillId="0" borderId="99" xfId="0" applyNumberFormat="1" applyFont="1" applyBorder="1" applyAlignment="1">
      <alignment horizontal="center" vertical="center"/>
    </xf>
    <xf numFmtId="3" fontId="4" fillId="0" borderId="100" xfId="0" applyNumberFormat="1" applyFont="1" applyBorder="1" applyAlignment="1">
      <alignment vertical="center"/>
    </xf>
    <xf numFmtId="3" fontId="5" fillId="0" borderId="13" xfId="0" quotePrefix="1" applyNumberFormat="1" applyFont="1" applyBorder="1" applyAlignment="1">
      <alignment vertical="center"/>
    </xf>
    <xf numFmtId="3" fontId="5" fillId="0" borderId="101" xfId="0" applyNumberFormat="1" applyFont="1" applyBorder="1" applyAlignment="1">
      <alignment vertical="center"/>
    </xf>
    <xf numFmtId="3" fontId="5" fillId="0" borderId="102" xfId="0" applyNumberFormat="1" applyFont="1" applyBorder="1" applyAlignment="1">
      <alignment vertical="center"/>
    </xf>
    <xf numFmtId="3" fontId="5" fillId="0" borderId="103" xfId="0" applyNumberFormat="1" applyFont="1" applyBorder="1" applyAlignment="1">
      <alignment vertical="center"/>
    </xf>
    <xf numFmtId="3" fontId="42" fillId="0" borderId="89" xfId="0" applyNumberFormat="1" applyFont="1" applyBorder="1" applyAlignment="1">
      <alignment vertical="center"/>
    </xf>
    <xf numFmtId="3" fontId="4" fillId="0" borderId="90" xfId="0" applyNumberFormat="1" applyFont="1" applyBorder="1" applyAlignment="1">
      <alignment vertical="center"/>
    </xf>
    <xf numFmtId="3" fontId="4" fillId="0" borderId="91" xfId="0" applyNumberFormat="1" applyFont="1" applyBorder="1" applyAlignment="1">
      <alignment vertical="center"/>
    </xf>
    <xf numFmtId="3" fontId="9" fillId="0" borderId="94" xfId="0" applyNumberFormat="1" applyFont="1" applyBorder="1" applyAlignment="1">
      <alignment vertical="center"/>
    </xf>
    <xf numFmtId="3" fontId="4" fillId="0" borderId="97" xfId="0" applyNumberFormat="1" applyFont="1" applyBorder="1" applyAlignment="1">
      <alignment vertical="center"/>
    </xf>
    <xf numFmtId="3" fontId="5" fillId="0" borderId="105" xfId="0" applyNumberFormat="1" applyFont="1" applyBorder="1" applyAlignment="1">
      <alignment vertical="center" wrapText="1"/>
    </xf>
    <xf numFmtId="3" fontId="5" fillId="0" borderId="106" xfId="0" applyNumberFormat="1" applyFont="1" applyBorder="1" applyAlignment="1">
      <alignment vertical="center" wrapText="1"/>
    </xf>
    <xf numFmtId="1" fontId="4" fillId="2" borderId="109" xfId="0" applyNumberFormat="1" applyFont="1" applyFill="1" applyBorder="1" applyAlignment="1" applyProtection="1">
      <alignment horizontal="right" vertical="center"/>
      <protection locked="0"/>
    </xf>
    <xf numFmtId="3" fontId="1" fillId="2" borderId="108" xfId="0" applyNumberFormat="1" applyFont="1" applyFill="1" applyBorder="1" applyAlignment="1" applyProtection="1">
      <protection locked="0"/>
    </xf>
    <xf numFmtId="3" fontId="34" fillId="0" borderId="107" xfId="0" applyNumberFormat="1" applyFont="1" applyBorder="1" applyAlignment="1">
      <alignment horizontal="right" vertical="center"/>
    </xf>
    <xf numFmtId="3" fontId="5" fillId="0" borderId="110" xfId="0" applyNumberFormat="1" applyFont="1" applyBorder="1" applyAlignment="1">
      <alignment horizontal="center" vertical="center"/>
    </xf>
    <xf numFmtId="3" fontId="4" fillId="0" borderId="107" xfId="1" applyNumberFormat="1" applyFont="1" applyBorder="1" applyAlignment="1" applyProtection="1">
      <alignment horizontal="right" vertical="center"/>
      <protection locked="0"/>
    </xf>
    <xf numFmtId="3" fontId="5" fillId="0" borderId="89" xfId="0" applyNumberFormat="1" applyFont="1" applyBorder="1" applyAlignment="1">
      <alignment horizontal="center" vertical="center"/>
    </xf>
    <xf numFmtId="3" fontId="43" fillId="0" borderId="25" xfId="0" applyNumberFormat="1" applyFont="1" applyBorder="1" applyAlignment="1">
      <alignment vertical="center"/>
    </xf>
    <xf numFmtId="3" fontId="9" fillId="0" borderId="111" xfId="0" applyNumberFormat="1" applyFont="1" applyBorder="1" applyAlignment="1">
      <alignment vertical="center"/>
    </xf>
    <xf numFmtId="3" fontId="43" fillId="0" borderId="112" xfId="0" applyNumberFormat="1" applyFont="1" applyBorder="1" applyAlignment="1">
      <alignment vertical="center"/>
    </xf>
    <xf numFmtId="3" fontId="43" fillId="0" borderId="113" xfId="0" applyNumberFormat="1" applyFont="1" applyBorder="1" applyAlignment="1">
      <alignment vertical="center"/>
    </xf>
    <xf numFmtId="3" fontId="43" fillId="0" borderId="114" xfId="0" applyNumberFormat="1" applyFont="1" applyBorder="1" applyAlignment="1">
      <alignment vertical="center"/>
    </xf>
    <xf numFmtId="3" fontId="43" fillId="0" borderId="111" xfId="0" applyNumberFormat="1" applyFont="1" applyBorder="1" applyAlignment="1">
      <alignment vertical="center"/>
    </xf>
    <xf numFmtId="0" fontId="44" fillId="6" borderId="28" xfId="0" applyNumberFormat="1" applyFont="1" applyFill="1" applyBorder="1" applyAlignment="1">
      <alignment vertical="center"/>
    </xf>
    <xf numFmtId="0" fontId="44" fillId="6" borderId="0" xfId="0" applyNumberFormat="1" applyFont="1" applyFill="1" applyBorder="1" applyAlignment="1">
      <alignment vertical="center"/>
    </xf>
    <xf numFmtId="0" fontId="27" fillId="6" borderId="0" xfId="0" applyNumberFormat="1" applyFont="1" applyFill="1" applyBorder="1" applyAlignment="1">
      <alignment vertical="center"/>
    </xf>
    <xf numFmtId="0" fontId="28" fillId="6" borderId="30" xfId="0" applyNumberFormat="1" applyFont="1" applyFill="1" applyBorder="1" applyAlignment="1">
      <alignment vertical="center"/>
    </xf>
    <xf numFmtId="0" fontId="4" fillId="0" borderId="28" xfId="0" applyNumberFormat="1" applyFont="1" applyBorder="1" applyAlignment="1">
      <alignment horizontal="left" vertical="center"/>
    </xf>
    <xf numFmtId="0" fontId="4" fillId="0" borderId="0" xfId="0" applyNumberFormat="1" applyFont="1" applyBorder="1" applyAlignment="1">
      <alignment horizontal="left" vertical="center"/>
    </xf>
    <xf numFmtId="0" fontId="5" fillId="0" borderId="0" xfId="0" applyNumberFormat="1" applyFont="1" applyBorder="1" applyAlignment="1" applyProtection="1">
      <alignment vertical="center"/>
      <protection locked="0"/>
    </xf>
    <xf numFmtId="0" fontId="4" fillId="0" borderId="0" xfId="0" applyNumberFormat="1" applyFont="1" applyAlignment="1">
      <alignment vertical="top"/>
    </xf>
    <xf numFmtId="0" fontId="13" fillId="0" borderId="0" xfId="0" applyNumberFormat="1" applyFont="1" applyAlignment="1">
      <alignment vertical="top"/>
    </xf>
    <xf numFmtId="0" fontId="4" fillId="0" borderId="0" xfId="0" applyNumberFormat="1" applyFont="1" applyAlignment="1">
      <alignment horizontal="left"/>
    </xf>
    <xf numFmtId="0" fontId="13" fillId="0" borderId="0" xfId="0" applyNumberFormat="1" applyFont="1" applyAlignment="1">
      <alignment horizontal="left"/>
    </xf>
    <xf numFmtId="0" fontId="44" fillId="6" borderId="27" xfId="0" applyNumberFormat="1" applyFont="1" applyFill="1" applyBorder="1" applyAlignment="1"/>
    <xf numFmtId="0" fontId="44" fillId="6" borderId="13" xfId="0" applyNumberFormat="1" applyFont="1" applyFill="1" applyBorder="1" applyAlignment="1"/>
    <xf numFmtId="0" fontId="45" fillId="6" borderId="13" xfId="0" applyNumberFormat="1" applyFont="1" applyFill="1" applyBorder="1" applyAlignment="1"/>
    <xf numFmtId="0" fontId="45" fillId="6" borderId="29" xfId="0" applyNumberFormat="1" applyFont="1" applyFill="1" applyBorder="1" applyAlignment="1"/>
    <xf numFmtId="0" fontId="5" fillId="0" borderId="13" xfId="0" applyNumberFormat="1" applyFont="1" applyBorder="1" applyAlignment="1">
      <alignment vertical="center"/>
    </xf>
    <xf numFmtId="0" fontId="0" fillId="0" borderId="0" xfId="0" applyNumberFormat="1"/>
    <xf numFmtId="0" fontId="4" fillId="0" borderId="13" xfId="0" applyNumberFormat="1" applyFont="1" applyBorder="1" applyAlignment="1">
      <alignment vertical="center"/>
    </xf>
    <xf numFmtId="0" fontId="4" fillId="0" borderId="25" xfId="0" applyNumberFormat="1" applyFont="1" applyBorder="1" applyAlignment="1">
      <alignment vertical="center"/>
    </xf>
    <xf numFmtId="0" fontId="5" fillId="0" borderId="21" xfId="0" applyNumberFormat="1" applyFont="1" applyBorder="1" applyAlignment="1">
      <alignment vertical="center"/>
    </xf>
    <xf numFmtId="0" fontId="5" fillId="0" borderId="9" xfId="0" applyNumberFormat="1" applyFont="1" applyBorder="1" applyAlignment="1">
      <alignment horizontal="left" vertical="center"/>
    </xf>
    <xf numFmtId="0" fontId="25" fillId="0" borderId="0" xfId="0" applyNumberFormat="1" applyFont="1" applyAlignment="1">
      <alignment horizontal="left"/>
    </xf>
    <xf numFmtId="0" fontId="6" fillId="0" borderId="0" xfId="0" applyNumberFormat="1" applyFont="1" applyAlignment="1"/>
    <xf numFmtId="0" fontId="0" fillId="0" borderId="0" xfId="0" applyNumberFormat="1" applyAlignment="1">
      <alignment vertical="center"/>
    </xf>
    <xf numFmtId="0" fontId="44" fillId="6" borderId="27" xfId="0" applyNumberFormat="1" applyFont="1" applyFill="1" applyBorder="1" applyAlignment="1">
      <alignment vertical="center"/>
    </xf>
    <xf numFmtId="0" fontId="44" fillId="6" borderId="13" xfId="0" applyNumberFormat="1" applyFont="1" applyFill="1" applyBorder="1" applyAlignment="1">
      <alignment vertical="center"/>
    </xf>
    <xf numFmtId="0" fontId="45" fillId="6" borderId="13" xfId="0" applyNumberFormat="1" applyFont="1" applyFill="1" applyBorder="1" applyAlignment="1">
      <alignment vertical="center"/>
    </xf>
    <xf numFmtId="0" fontId="45" fillId="6" borderId="29" xfId="0" applyNumberFormat="1" applyFont="1" applyFill="1" applyBorder="1" applyAlignment="1">
      <alignment vertical="center"/>
    </xf>
    <xf numFmtId="0" fontId="6" fillId="0" borderId="0" xfId="0" applyNumberFormat="1" applyFont="1" applyAlignment="1">
      <alignment vertical="center"/>
    </xf>
    <xf numFmtId="0" fontId="13" fillId="0" borderId="0" xfId="0" applyNumberFormat="1" applyFont="1"/>
    <xf numFmtId="0" fontId="44" fillId="6" borderId="27" xfId="0" applyNumberFormat="1" applyFont="1" applyFill="1" applyBorder="1" applyAlignment="1">
      <alignment horizontal="left" vertical="center"/>
    </xf>
    <xf numFmtId="0" fontId="44" fillId="6" borderId="13" xfId="0" applyNumberFormat="1" applyFont="1" applyFill="1" applyBorder="1" applyAlignment="1">
      <alignment horizontal="left" vertical="center"/>
    </xf>
    <xf numFmtId="0" fontId="45" fillId="6" borderId="29" xfId="0" applyNumberFormat="1" applyFont="1" applyFill="1" applyBorder="1" applyAlignment="1">
      <alignment horizontal="left" vertical="center"/>
    </xf>
    <xf numFmtId="0" fontId="4" fillId="0" borderId="13" xfId="0" applyNumberFormat="1" applyFont="1" applyBorder="1" applyAlignment="1">
      <alignment horizontal="left" vertical="center"/>
    </xf>
    <xf numFmtId="0" fontId="5" fillId="0" borderId="21" xfId="0" applyNumberFormat="1" applyFont="1" applyBorder="1" applyAlignment="1">
      <alignment horizontal="left" vertical="center"/>
    </xf>
    <xf numFmtId="0" fontId="5" fillId="0" borderId="13" xfId="0" applyNumberFormat="1" applyFont="1" applyBorder="1" applyAlignment="1">
      <alignment horizontal="left" vertical="center"/>
    </xf>
    <xf numFmtId="0" fontId="5" fillId="0" borderId="29" xfId="0" applyNumberFormat="1" applyFont="1" applyBorder="1" applyAlignment="1">
      <alignment horizontal="left" vertical="center"/>
    </xf>
    <xf numFmtId="0" fontId="6" fillId="2" borderId="0" xfId="0" applyNumberFormat="1" applyFont="1" applyFill="1" applyAlignment="1" applyProtection="1">
      <alignment horizontal="left" vertical="center"/>
      <protection locked="0"/>
    </xf>
    <xf numFmtId="0" fontId="6" fillId="0" borderId="0" xfId="0" applyNumberFormat="1" applyFont="1" applyAlignment="1">
      <alignment horizontal="left"/>
    </xf>
    <xf numFmtId="0" fontId="13" fillId="0" borderId="0" xfId="0" applyNumberFormat="1" applyFont="1" applyAlignment="1">
      <alignment horizontal="left" vertical="top"/>
    </xf>
    <xf numFmtId="0" fontId="6" fillId="0" borderId="0" xfId="0" applyNumberFormat="1" applyFont="1" applyAlignment="1">
      <alignment horizontal="left" vertical="center"/>
    </xf>
    <xf numFmtId="0" fontId="5" fillId="0" borderId="27" xfId="0" applyNumberFormat="1" applyFont="1" applyBorder="1" applyAlignment="1">
      <alignment horizontal="left" vertical="center"/>
    </xf>
    <xf numFmtId="0" fontId="13" fillId="0" borderId="97" xfId="0" applyNumberFormat="1" applyFont="1" applyBorder="1" applyAlignment="1">
      <alignment horizontal="left"/>
    </xf>
    <xf numFmtId="0" fontId="32" fillId="0" borderId="13" xfId="0" applyNumberFormat="1" applyFont="1" applyBorder="1" applyAlignment="1">
      <alignment horizontal="left" vertical="center"/>
    </xf>
    <xf numFmtId="0" fontId="32" fillId="0" borderId="9" xfId="0" applyNumberFormat="1" applyFont="1" applyBorder="1" applyAlignment="1">
      <alignment horizontal="left" vertical="center"/>
    </xf>
    <xf numFmtId="0" fontId="49" fillId="6" borderId="27" xfId="0" applyNumberFormat="1" applyFont="1" applyFill="1" applyBorder="1" applyAlignment="1">
      <alignment horizontal="left" vertical="center"/>
    </xf>
    <xf numFmtId="0" fontId="49" fillId="6" borderId="13" xfId="0" applyNumberFormat="1" applyFont="1" applyFill="1" applyBorder="1" applyAlignment="1">
      <alignment horizontal="left" vertical="center"/>
    </xf>
    <xf numFmtId="0" fontId="50" fillId="6" borderId="29" xfId="0" applyNumberFormat="1" applyFont="1" applyFill="1" applyBorder="1" applyAlignment="1">
      <alignment horizontal="left" vertical="center"/>
    </xf>
    <xf numFmtId="0" fontId="32" fillId="0" borderId="5" xfId="0" applyNumberFormat="1" applyFont="1" applyBorder="1" applyAlignment="1" applyProtection="1">
      <alignment horizontal="left" vertical="center"/>
      <protection locked="0"/>
    </xf>
    <xf numFmtId="0" fontId="32" fillId="0" borderId="21" xfId="0" applyNumberFormat="1" applyFont="1" applyBorder="1" applyAlignment="1">
      <alignment horizontal="left" vertical="center"/>
    </xf>
    <xf numFmtId="0" fontId="32" fillId="0" borderId="9" xfId="0" applyNumberFormat="1" applyFont="1" applyBorder="1" applyAlignment="1" applyProtection="1">
      <alignment horizontal="left" vertical="center"/>
      <protection locked="0"/>
    </xf>
    <xf numFmtId="0" fontId="32" fillId="0" borderId="29" xfId="0" applyNumberFormat="1" applyFont="1" applyBorder="1" applyAlignment="1">
      <alignment horizontal="left" vertical="center"/>
    </xf>
    <xf numFmtId="0" fontId="35" fillId="0" borderId="0" xfId="0" applyNumberFormat="1" applyFont="1" applyAlignment="1">
      <alignment horizontal="left" vertical="center"/>
    </xf>
    <xf numFmtId="0" fontId="5" fillId="2" borderId="5" xfId="0" applyNumberFormat="1" applyFont="1" applyFill="1" applyBorder="1" applyAlignment="1" applyProtection="1">
      <alignment horizontal="left" vertical="center"/>
      <protection locked="0"/>
    </xf>
    <xf numFmtId="0" fontId="5" fillId="0" borderId="13" xfId="0" quotePrefix="1" applyNumberFormat="1"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2" borderId="87" xfId="0" applyFont="1" applyFill="1" applyBorder="1" applyAlignment="1" applyProtection="1">
      <alignment horizontal="left" vertical="center"/>
      <protection locked="0"/>
    </xf>
    <xf numFmtId="0" fontId="5" fillId="0" borderId="0" xfId="0" applyFont="1" applyAlignment="1" applyProtection="1">
      <alignment horizontal="left" vertical="center"/>
      <protection locked="0"/>
    </xf>
    <xf numFmtId="3" fontId="5" fillId="0" borderId="0" xfId="0" applyNumberFormat="1" applyFont="1" applyAlignment="1" applyProtection="1">
      <alignment vertical="center"/>
      <protection locked="0"/>
    </xf>
    <xf numFmtId="0" fontId="5" fillId="0" borderId="24" xfId="0" applyFont="1" applyBorder="1" applyAlignment="1" applyProtection="1">
      <alignment horizontal="left" vertical="center"/>
      <protection locked="0"/>
    </xf>
    <xf numFmtId="0" fontId="24" fillId="0" borderId="75" xfId="0" applyFont="1" applyBorder="1" applyAlignment="1" applyProtection="1">
      <alignment horizontal="left" vertical="center"/>
      <protection locked="0"/>
    </xf>
    <xf numFmtId="0" fontId="13" fillId="0" borderId="52" xfId="0" applyFont="1" applyBorder="1" applyAlignment="1" applyProtection="1">
      <alignment horizontal="left" vertical="center"/>
      <protection locked="0"/>
    </xf>
    <xf numFmtId="0" fontId="24" fillId="0" borderId="88" xfId="0" applyFont="1" applyBorder="1" applyAlignment="1" applyProtection="1">
      <alignment horizontal="left" vertical="center"/>
      <protection locked="0"/>
    </xf>
    <xf numFmtId="0" fontId="60" fillId="9" borderId="0" xfId="0" applyFont="1" applyFill="1" applyAlignment="1">
      <alignment vertical="center"/>
    </xf>
    <xf numFmtId="3" fontId="5" fillId="0" borderId="0" xfId="0" applyNumberFormat="1" applyFont="1" applyAlignment="1">
      <alignment vertical="center"/>
    </xf>
    <xf numFmtId="0" fontId="5" fillId="0" borderId="24" xfId="0" applyFont="1" applyBorder="1" applyAlignment="1">
      <alignment horizontal="left" vertical="center"/>
    </xf>
    <xf numFmtId="3" fontId="5" fillId="0" borderId="0" xfId="0" applyNumberFormat="1" applyFont="1" applyAlignment="1">
      <alignment horizontal="left" vertical="center"/>
    </xf>
    <xf numFmtId="0" fontId="5" fillId="0" borderId="5" xfId="0" applyFont="1" applyBorder="1" applyAlignment="1" applyProtection="1">
      <alignment horizontal="left" vertical="center"/>
      <protection locked="0"/>
    </xf>
    <xf numFmtId="0" fontId="5" fillId="0" borderId="9" xfId="0" applyFont="1" applyBorder="1" applyAlignment="1">
      <alignment vertical="center"/>
    </xf>
    <xf numFmtId="0" fontId="5" fillId="0" borderId="9" xfId="0" applyFont="1" applyBorder="1" applyAlignment="1">
      <alignment horizontal="left" vertical="center"/>
    </xf>
    <xf numFmtId="0" fontId="5" fillId="0" borderId="29" xfId="0" applyFont="1" applyBorder="1" applyAlignment="1">
      <alignment vertical="center"/>
    </xf>
    <xf numFmtId="0" fontId="5" fillId="0" borderId="43" xfId="0" applyFont="1" applyBorder="1" applyAlignment="1">
      <alignment horizontal="left" vertical="center"/>
    </xf>
    <xf numFmtId="0" fontId="5" fillId="0" borderId="13" xfId="0" applyFont="1" applyBorder="1" applyAlignment="1">
      <alignment horizontal="left" vertical="center"/>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14" fillId="0" borderId="0" xfId="0" applyFont="1" applyFill="1" applyBorder="1" applyAlignment="1">
      <alignment vertical="center"/>
    </xf>
    <xf numFmtId="1" fontId="4" fillId="0" borderId="1" xfId="0" applyNumberFormat="1" applyFont="1" applyFill="1" applyBorder="1" applyAlignment="1" applyProtection="1">
      <alignment horizontal="right" vertical="center"/>
      <protection locked="0"/>
    </xf>
    <xf numFmtId="3" fontId="4" fillId="0" borderId="7" xfId="0" applyNumberFormat="1" applyFont="1" applyFill="1" applyBorder="1" applyAlignment="1">
      <alignment vertical="center"/>
    </xf>
    <xf numFmtId="3" fontId="4" fillId="0" borderId="11" xfId="0" applyNumberFormat="1" applyFont="1" applyFill="1" applyBorder="1" applyAlignment="1">
      <alignment vertical="center"/>
    </xf>
    <xf numFmtId="3" fontId="4" fillId="0" borderId="15" xfId="0" applyNumberFormat="1" applyFont="1" applyFill="1" applyBorder="1" applyAlignment="1">
      <alignment vertical="center"/>
    </xf>
    <xf numFmtId="3" fontId="5" fillId="0" borderId="1" xfId="0" applyNumberFormat="1" applyFont="1" applyFill="1" applyBorder="1" applyAlignment="1" applyProtection="1">
      <alignment vertical="center"/>
      <protection locked="0"/>
    </xf>
    <xf numFmtId="3" fontId="4" fillId="0" borderId="0" xfId="0" applyNumberFormat="1" applyFont="1" applyFill="1" applyBorder="1" applyAlignment="1" applyProtection="1">
      <alignment vertical="center"/>
      <protection locked="0"/>
    </xf>
    <xf numFmtId="3" fontId="4" fillId="0" borderId="25" xfId="0" applyNumberFormat="1" applyFont="1" applyFill="1" applyBorder="1" applyAlignment="1" applyProtection="1">
      <alignment vertical="center"/>
      <protection locked="0"/>
    </xf>
    <xf numFmtId="3" fontId="4" fillId="0" borderId="31" xfId="0" applyNumberFormat="1" applyFont="1" applyFill="1" applyBorder="1" applyAlignment="1">
      <alignment vertical="center"/>
    </xf>
    <xf numFmtId="3" fontId="5" fillId="0" borderId="19" xfId="0" applyNumberFormat="1" applyFont="1" applyFill="1" applyBorder="1" applyAlignment="1" applyProtection="1">
      <alignment vertical="center"/>
      <protection locked="0"/>
    </xf>
    <xf numFmtId="3" fontId="6" fillId="0" borderId="0" xfId="0" applyNumberFormat="1" applyFont="1" applyFill="1" applyAlignment="1" applyProtection="1">
      <alignment horizontal="fill" vertical="top"/>
      <protection locked="0"/>
    </xf>
    <xf numFmtId="3" fontId="6" fillId="0" borderId="0" xfId="0" applyNumberFormat="1" applyFont="1" applyFill="1" applyAlignment="1" applyProtection="1">
      <alignment vertical="top"/>
      <protection locked="0"/>
    </xf>
    <xf numFmtId="0" fontId="7" fillId="0" borderId="0" xfId="0" applyFont="1" applyFill="1"/>
    <xf numFmtId="3" fontId="5" fillId="0" borderId="51" xfId="0" applyNumberFormat="1" applyFont="1" applyBorder="1" applyAlignment="1">
      <alignment horizontal="center" vertical="center" wrapText="1"/>
    </xf>
    <xf numFmtId="0" fontId="60" fillId="9" borderId="0" xfId="0" applyFont="1" applyFill="1" applyBorder="1" applyAlignment="1">
      <alignment vertical="center"/>
    </xf>
    <xf numFmtId="0" fontId="62" fillId="9" borderId="0" xfId="0" applyFont="1" applyFill="1" applyAlignment="1">
      <alignment vertical="center"/>
    </xf>
    <xf numFmtId="0" fontId="63" fillId="9" borderId="0" xfId="0" applyFont="1" applyFill="1" applyAlignment="1">
      <alignment vertical="center"/>
    </xf>
    <xf numFmtId="3" fontId="64" fillId="0" borderId="80" xfId="1" applyNumberFormat="1" applyFont="1" applyBorder="1" applyAlignment="1">
      <alignment horizontal="center" vertical="center"/>
    </xf>
    <xf numFmtId="3" fontId="5" fillId="0" borderId="105" xfId="0" applyNumberFormat="1" applyFont="1" applyBorder="1" applyAlignment="1">
      <alignment horizontal="center" vertical="center"/>
    </xf>
    <xf numFmtId="3" fontId="65" fillId="0" borderId="106" xfId="0" applyNumberFormat="1" applyFont="1" applyBorder="1" applyAlignment="1">
      <alignment horizontal="center" vertical="center"/>
    </xf>
    <xf numFmtId="3" fontId="4" fillId="0" borderId="11" xfId="0" applyNumberFormat="1" applyFont="1" applyFill="1" applyBorder="1" applyAlignment="1" applyProtection="1">
      <alignment horizontal="right" vertical="center"/>
      <protection locked="0"/>
    </xf>
    <xf numFmtId="1" fontId="4" fillId="0" borderId="11" xfId="0" applyNumberFormat="1" applyFont="1" applyFill="1" applyBorder="1" applyAlignment="1" applyProtection="1">
      <alignment horizontal="right" vertical="center"/>
      <protection locked="0"/>
    </xf>
    <xf numFmtId="3" fontId="4" fillId="0" borderId="11" xfId="0" applyNumberFormat="1" applyFont="1" applyFill="1" applyBorder="1" applyAlignment="1" applyProtection="1">
      <alignment vertical="center"/>
      <protection locked="0"/>
    </xf>
    <xf numFmtId="1" fontId="4" fillId="0" borderId="7" xfId="0" applyNumberFormat="1" applyFont="1" applyFill="1" applyBorder="1" applyAlignment="1" applyProtection="1">
      <alignment horizontal="right" vertical="center"/>
      <protection locked="0"/>
    </xf>
    <xf numFmtId="3" fontId="4" fillId="0" borderId="7" xfId="0" applyNumberFormat="1" applyFont="1" applyFill="1" applyBorder="1" applyAlignment="1" applyProtection="1">
      <alignment vertical="center"/>
      <protection locked="0"/>
    </xf>
    <xf numFmtId="1" fontId="4" fillId="0" borderId="12" xfId="0" applyNumberFormat="1" applyFont="1" applyFill="1" applyBorder="1" applyAlignment="1" applyProtection="1">
      <alignment horizontal="right" vertical="center"/>
      <protection locked="0"/>
    </xf>
    <xf numFmtId="3" fontId="65" fillId="0" borderId="35" xfId="0" applyNumberFormat="1" applyFont="1" applyBorder="1" applyAlignment="1">
      <alignment vertical="center"/>
    </xf>
    <xf numFmtId="3" fontId="65" fillId="0" borderId="105" xfId="0" applyNumberFormat="1" applyFont="1" applyBorder="1" applyAlignment="1">
      <alignment horizontal="center" vertical="center"/>
    </xf>
    <xf numFmtId="3" fontId="4" fillId="0" borderId="9" xfId="0" applyNumberFormat="1" applyFont="1" applyFill="1" applyBorder="1" applyAlignment="1" applyProtection="1">
      <alignment vertical="center"/>
      <protection locked="0"/>
    </xf>
    <xf numFmtId="3" fontId="4" fillId="0" borderId="9" xfId="0" applyNumberFormat="1" applyFont="1" applyFill="1" applyBorder="1" applyAlignment="1" applyProtection="1">
      <alignment vertical="center" wrapText="1"/>
      <protection locked="0"/>
    </xf>
    <xf numFmtId="3" fontId="4" fillId="0" borderId="9" xfId="0" applyNumberFormat="1" applyFont="1" applyFill="1" applyBorder="1" applyAlignment="1" applyProtection="1">
      <alignment horizontal="left" vertical="center" wrapText="1"/>
      <protection locked="0"/>
    </xf>
    <xf numFmtId="3" fontId="4" fillId="0" borderId="10" xfId="0" applyNumberFormat="1" applyFont="1" applyFill="1" applyBorder="1" applyAlignment="1" applyProtection="1">
      <alignment vertical="center"/>
      <protection locked="0"/>
    </xf>
    <xf numFmtId="3" fontId="4" fillId="0" borderId="12" xfId="0" applyNumberFormat="1" applyFont="1" applyFill="1" applyBorder="1" applyAlignment="1" applyProtection="1">
      <alignment horizontal="right" vertical="center"/>
      <protection locked="0"/>
    </xf>
    <xf numFmtId="0" fontId="7" fillId="0" borderId="0" xfId="0" applyFont="1" applyFill="1" applyBorder="1"/>
    <xf numFmtId="0" fontId="62" fillId="9" borderId="0" xfId="0" applyFont="1" applyFill="1" applyAlignment="1">
      <alignment vertical="center" wrapText="1"/>
    </xf>
    <xf numFmtId="0" fontId="66" fillId="10" borderId="0" xfId="0" applyFont="1" applyFill="1" applyAlignment="1">
      <alignment vertical="center"/>
    </xf>
    <xf numFmtId="0" fontId="68" fillId="2" borderId="0" xfId="0" applyNumberFormat="1" applyFont="1" applyFill="1" applyAlignment="1" applyProtection="1">
      <alignment vertical="center"/>
      <protection locked="0"/>
    </xf>
    <xf numFmtId="3" fontId="65" fillId="2" borderId="78" xfId="0" applyNumberFormat="1" applyFont="1" applyFill="1" applyBorder="1" applyAlignment="1" applyProtection="1">
      <alignment horizontal="right" vertical="center"/>
      <protection locked="0"/>
    </xf>
    <xf numFmtId="3" fontId="68" fillId="2" borderId="0" xfId="0" applyNumberFormat="1" applyFont="1" applyFill="1" applyAlignment="1" applyProtection="1">
      <alignment vertical="center"/>
      <protection locked="0"/>
    </xf>
    <xf numFmtId="3" fontId="4" fillId="0" borderId="104" xfId="1" applyNumberFormat="1" applyFont="1" applyBorder="1" applyAlignment="1" applyProtection="1">
      <alignment horizontal="right" vertical="center"/>
      <protection locked="0"/>
    </xf>
    <xf numFmtId="3" fontId="4" fillId="0" borderId="103" xfId="1" applyNumberFormat="1" applyFont="1" applyBorder="1" applyAlignment="1">
      <alignment horizontal="right" vertical="center"/>
    </xf>
    <xf numFmtId="0" fontId="68" fillId="2" borderId="0" xfId="0" applyFont="1" applyFill="1" applyAlignment="1" applyProtection="1">
      <alignment horizontal="left" vertical="center"/>
      <protection locked="0"/>
    </xf>
    <xf numFmtId="0" fontId="58" fillId="6" borderId="0" xfId="0" applyFont="1" applyFill="1" applyAlignment="1">
      <alignment horizontal="left"/>
    </xf>
    <xf numFmtId="0" fontId="31" fillId="6" borderId="0" xfId="0" applyFont="1" applyFill="1"/>
    <xf numFmtId="0" fontId="27" fillId="6" borderId="0" xfId="0" applyFont="1" applyFill="1" applyAlignment="1">
      <alignment horizontal="left"/>
    </xf>
    <xf numFmtId="0" fontId="27" fillId="6" borderId="0" xfId="0" applyFont="1" applyFill="1" applyAlignment="1">
      <alignment vertical="top" wrapText="1"/>
    </xf>
    <xf numFmtId="0" fontId="59" fillId="6" borderId="0" xfId="0" applyFont="1" applyFill="1" applyAlignment="1">
      <alignment horizontal="left"/>
    </xf>
    <xf numFmtId="0" fontId="58" fillId="6" borderId="0" xfId="0" applyFont="1" applyFill="1" applyAlignment="1">
      <alignment horizontal="left" wrapText="1"/>
    </xf>
    <xf numFmtId="0" fontId="69" fillId="6" borderId="0" xfId="0" applyFont="1" applyFill="1" applyAlignment="1">
      <alignment vertical="center" wrapText="1"/>
    </xf>
    <xf numFmtId="0" fontId="5" fillId="2" borderId="43"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19" fillId="6" borderId="0" xfId="0" applyFont="1" applyFill="1"/>
    <xf numFmtId="0" fontId="13" fillId="6" borderId="0" xfId="0" applyFont="1" applyFill="1"/>
    <xf numFmtId="0" fontId="13" fillId="6" borderId="0" xfId="0" applyFont="1" applyFill="1" applyAlignment="1">
      <alignment vertical="top"/>
    </xf>
    <xf numFmtId="0" fontId="6" fillId="6" borderId="0" xfId="0" applyNumberFormat="1" applyFont="1" applyFill="1" applyAlignment="1" applyProtection="1">
      <alignment horizontal="left" vertical="center"/>
      <protection locked="0"/>
    </xf>
    <xf numFmtId="3" fontId="5" fillId="6" borderId="0" xfId="0" applyNumberFormat="1" applyFont="1" applyFill="1" applyBorder="1" applyAlignment="1" applyProtection="1">
      <alignment vertical="center"/>
      <protection locked="0"/>
    </xf>
    <xf numFmtId="3" fontId="9" fillId="6" borderId="0" xfId="0" applyNumberFormat="1" applyFont="1" applyFill="1" applyBorder="1" applyAlignment="1" applyProtection="1">
      <alignment vertical="center"/>
      <protection locked="0"/>
    </xf>
    <xf numFmtId="3" fontId="4" fillId="6" borderId="0" xfId="0" applyNumberFormat="1" applyFont="1" applyFill="1" applyBorder="1" applyAlignment="1" applyProtection="1">
      <alignment horizontal="right" vertical="center"/>
      <protection locked="0"/>
    </xf>
    <xf numFmtId="0" fontId="8" fillId="6" borderId="0" xfId="0" applyNumberFormat="1" applyFont="1" applyFill="1" applyAlignment="1" applyProtection="1">
      <alignment vertical="center"/>
      <protection locked="0"/>
    </xf>
    <xf numFmtId="3" fontId="4" fillId="6" borderId="0" xfId="0" applyNumberFormat="1" applyFont="1" applyFill="1" applyBorder="1" applyAlignment="1">
      <alignment horizontal="right" vertical="center"/>
    </xf>
    <xf numFmtId="0" fontId="13" fillId="6" borderId="0" xfId="0" applyFont="1" applyFill="1" applyBorder="1"/>
    <xf numFmtId="0" fontId="25" fillId="6" borderId="0" xfId="0" applyNumberFormat="1" applyFont="1" applyFill="1" applyAlignment="1">
      <alignment horizontal="left"/>
    </xf>
    <xf numFmtId="3" fontId="4" fillId="6" borderId="0" xfId="0" applyNumberFormat="1" applyFont="1" applyFill="1" applyAlignment="1">
      <alignment vertical="top"/>
    </xf>
    <xf numFmtId="3" fontId="26" fillId="6" borderId="0" xfId="0" applyNumberFormat="1" applyFont="1" applyFill="1" applyAlignment="1"/>
    <xf numFmtId="3" fontId="4" fillId="6" borderId="0" xfId="0" applyNumberFormat="1" applyFont="1" applyFill="1" applyBorder="1" applyAlignment="1">
      <alignment vertical="top"/>
    </xf>
    <xf numFmtId="0" fontId="6" fillId="6" borderId="0" xfId="0" applyNumberFormat="1" applyFont="1" applyFill="1" applyAlignment="1">
      <alignment horizontal="left"/>
    </xf>
    <xf numFmtId="3" fontId="8" fillId="6" borderId="0" xfId="0" applyNumberFormat="1" applyFont="1" applyFill="1" applyAlignment="1"/>
    <xf numFmtId="0" fontId="6" fillId="6" borderId="0" xfId="0" applyNumberFormat="1" applyFont="1" applyFill="1" applyAlignment="1">
      <alignment horizontal="left" vertical="center"/>
    </xf>
    <xf numFmtId="3" fontId="4" fillId="6" borderId="0" xfId="0" applyNumberFormat="1" applyFont="1" applyFill="1" applyAlignment="1">
      <alignment vertical="center"/>
    </xf>
    <xf numFmtId="3" fontId="8" fillId="6" borderId="0" xfId="0" applyNumberFormat="1" applyFont="1" applyFill="1" applyAlignment="1">
      <alignment vertical="center"/>
    </xf>
    <xf numFmtId="0" fontId="13" fillId="6" borderId="0" xfId="0" applyFont="1" applyFill="1" applyAlignment="1">
      <alignment vertical="center"/>
    </xf>
    <xf numFmtId="3" fontId="4" fillId="6" borderId="0" xfId="0" applyNumberFormat="1" applyFont="1" applyFill="1" applyAlignment="1"/>
    <xf numFmtId="3" fontId="5" fillId="6" borderId="0" xfId="0" applyNumberFormat="1" applyFont="1" applyFill="1" applyBorder="1" applyAlignment="1">
      <alignment vertical="center"/>
    </xf>
    <xf numFmtId="3" fontId="12" fillId="6" borderId="0" xfId="0" applyNumberFormat="1" applyFont="1" applyFill="1" applyBorder="1" applyAlignment="1">
      <alignment vertical="center"/>
    </xf>
    <xf numFmtId="0" fontId="13" fillId="6" borderId="0" xfId="0" applyNumberFormat="1" applyFont="1" applyFill="1" applyAlignment="1">
      <alignment horizontal="left"/>
    </xf>
    <xf numFmtId="0" fontId="19" fillId="6" borderId="0" xfId="0" applyFont="1" applyFill="1" applyBorder="1"/>
    <xf numFmtId="3" fontId="4" fillId="6" borderId="46" xfId="0" applyNumberFormat="1" applyFont="1" applyFill="1" applyBorder="1" applyAlignment="1">
      <alignment vertical="center"/>
    </xf>
    <xf numFmtId="3" fontId="1" fillId="6" borderId="0" xfId="0" applyNumberFormat="1" applyFont="1" applyFill="1" applyAlignment="1" applyProtection="1">
      <alignment horizontal="fill" vertical="top"/>
      <protection locked="0"/>
    </xf>
    <xf numFmtId="0" fontId="7" fillId="6" borderId="0" xfId="0" applyFont="1" applyFill="1" applyBorder="1"/>
    <xf numFmtId="0" fontId="7" fillId="6" borderId="0" xfId="0" applyFont="1" applyFill="1"/>
    <xf numFmtId="0" fontId="13" fillId="6" borderId="0" xfId="0" applyNumberFormat="1" applyFont="1" applyFill="1" applyAlignment="1">
      <alignment horizontal="left" vertical="top"/>
    </xf>
    <xf numFmtId="0" fontId="22" fillId="6" borderId="0" xfId="0" applyFont="1" applyFill="1" applyBorder="1"/>
    <xf numFmtId="0" fontId="22" fillId="6" borderId="0" xfId="0" applyFont="1" applyFill="1"/>
    <xf numFmtId="0" fontId="22" fillId="6" borderId="0" xfId="0" applyFont="1" applyFill="1" applyAlignment="1">
      <alignment vertical="top"/>
    </xf>
    <xf numFmtId="0" fontId="6" fillId="6" borderId="0" xfId="0" applyNumberFormat="1" applyFont="1" applyFill="1" applyBorder="1" applyAlignment="1" applyProtection="1">
      <alignment horizontal="left" vertical="center"/>
      <protection locked="0"/>
    </xf>
    <xf numFmtId="3" fontId="40" fillId="6" borderId="0" xfId="0" applyNumberFormat="1" applyFont="1" applyFill="1" applyBorder="1" applyAlignment="1" applyProtection="1">
      <alignment vertical="center"/>
      <protection locked="0"/>
    </xf>
    <xf numFmtId="3" fontId="8" fillId="6" borderId="0" xfId="0" applyNumberFormat="1" applyFont="1" applyFill="1" applyBorder="1" applyAlignment="1" applyProtection="1">
      <alignment vertical="center"/>
      <protection locked="0"/>
    </xf>
    <xf numFmtId="1" fontId="40" fillId="6" borderId="0" xfId="0" applyNumberFormat="1" applyFont="1" applyFill="1" applyBorder="1" applyAlignment="1" applyProtection="1">
      <alignment horizontal="right" vertical="center"/>
      <protection locked="0"/>
    </xf>
    <xf numFmtId="3" fontId="6" fillId="6" borderId="0" xfId="0" applyNumberFormat="1" applyFont="1" applyFill="1" applyAlignment="1" applyProtection="1">
      <alignment horizontal="fill" vertical="top"/>
      <protection locked="0"/>
    </xf>
    <xf numFmtId="3" fontId="41" fillId="6" borderId="0" xfId="0" applyNumberFormat="1" applyFont="1" applyFill="1" applyBorder="1" applyAlignment="1" applyProtection="1">
      <alignment vertical="center"/>
      <protection locked="0"/>
    </xf>
    <xf numFmtId="3" fontId="6" fillId="6" borderId="0" xfId="0" applyNumberFormat="1" applyFont="1" applyFill="1" applyBorder="1" applyAlignment="1" applyProtection="1">
      <alignment horizontal="right" vertical="center"/>
      <protection locked="0"/>
    </xf>
    <xf numFmtId="3" fontId="6" fillId="6" borderId="0" xfId="0" applyNumberFormat="1" applyFont="1" applyFill="1" applyBorder="1" applyAlignment="1">
      <alignment horizontal="right" vertical="center"/>
    </xf>
    <xf numFmtId="3" fontId="6" fillId="6" borderId="0" xfId="0" applyNumberFormat="1" applyFont="1" applyFill="1" applyAlignment="1">
      <alignment vertical="top"/>
    </xf>
    <xf numFmtId="3" fontId="6" fillId="6" borderId="0" xfId="0" applyNumberFormat="1" applyFont="1" applyFill="1" applyBorder="1" applyAlignment="1">
      <alignment vertical="top"/>
    </xf>
    <xf numFmtId="165" fontId="4" fillId="0" borderId="104" xfId="4" applyNumberFormat="1" applyFont="1" applyBorder="1" applyAlignment="1" applyProtection="1">
      <alignment horizontal="right" vertical="center"/>
      <protection locked="0"/>
    </xf>
    <xf numFmtId="165" fontId="4" fillId="0" borderId="11" xfId="4" applyNumberFormat="1" applyFont="1" applyBorder="1" applyAlignment="1" applyProtection="1">
      <alignment horizontal="right" vertical="center"/>
      <protection locked="0"/>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Border="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Border="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6"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77"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4"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cellXfs>
  <cellStyles count="5">
    <cellStyle name="Comma" xfId="4" builtinId="3"/>
    <cellStyle name="Hyperlink" xfId="2" builtinId="8"/>
    <cellStyle name="Normal" xfId="0" builtinId="0"/>
    <cellStyle name="Normal 2" xfId="1" xr:uid="{00000000-0005-0000-0000-000002000000}"/>
    <cellStyle name="Normal 3" xfId="3" xr:uid="{6D988090-A2E7-4176-9C75-0D6E3539FA3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zoomScale="130" zoomScaleNormal="130" workbookViewId="0">
      <selection activeCell="A3" sqref="A3:K3"/>
    </sheetView>
  </sheetViews>
  <sheetFormatPr defaultColWidth="11.5546875" defaultRowHeight="15"/>
  <sheetData>
    <row r="2" spans="1:11">
      <c r="A2" s="745" t="s">
        <v>120</v>
      </c>
      <c r="B2" s="746"/>
      <c r="C2" s="746"/>
      <c r="D2" s="746"/>
      <c r="E2" s="746"/>
      <c r="F2" s="746"/>
      <c r="G2" s="746"/>
      <c r="H2" s="746"/>
      <c r="I2" s="746"/>
      <c r="J2" s="746"/>
      <c r="K2" s="747"/>
    </row>
    <row r="3" spans="1:11">
      <c r="A3" s="748"/>
      <c r="B3" s="749"/>
      <c r="C3" s="749"/>
      <c r="D3" s="749"/>
      <c r="E3" s="749"/>
      <c r="F3" s="749"/>
      <c r="G3" s="749"/>
      <c r="H3" s="749"/>
      <c r="I3" s="749"/>
      <c r="J3" s="749"/>
      <c r="K3" s="750"/>
    </row>
    <row r="4" spans="1:11" ht="15.75" thickBot="1">
      <c r="A4" s="751" t="s">
        <v>273</v>
      </c>
      <c r="B4" s="752"/>
      <c r="C4" s="752"/>
      <c r="D4" s="752"/>
      <c r="E4" s="752"/>
      <c r="F4" s="752"/>
      <c r="G4" s="752"/>
      <c r="H4" s="752"/>
      <c r="I4" s="752"/>
      <c r="J4" s="752"/>
      <c r="K4" s="753"/>
    </row>
    <row r="5" spans="1:11" ht="15.75" customHeight="1" thickBot="1">
      <c r="A5" s="754" t="s">
        <v>274</v>
      </c>
      <c r="B5" s="752"/>
      <c r="C5" s="752"/>
      <c r="D5" s="752"/>
      <c r="E5" s="752"/>
      <c r="F5" s="752"/>
      <c r="G5" s="752"/>
      <c r="H5" s="752"/>
      <c r="I5" s="752"/>
      <c r="J5" s="752"/>
      <c r="K5" s="753"/>
    </row>
    <row r="7" spans="1:11">
      <c r="A7" s="372" t="s">
        <v>119</v>
      </c>
    </row>
    <row r="8" spans="1:11">
      <c r="A8" s="685" t="s">
        <v>262</v>
      </c>
      <c r="B8" s="297"/>
      <c r="C8" s="298"/>
      <c r="D8" s="298"/>
      <c r="E8" s="298"/>
      <c r="F8" s="54"/>
      <c r="G8" s="297"/>
      <c r="H8" s="297"/>
      <c r="I8" s="297"/>
      <c r="J8" s="297"/>
    </row>
    <row r="9" spans="1:11">
      <c r="A9" s="53"/>
      <c r="B9" s="297"/>
      <c r="C9" s="298"/>
      <c r="D9" s="298"/>
      <c r="E9" s="298"/>
      <c r="F9" s="54"/>
      <c r="G9" s="297"/>
      <c r="H9" s="297"/>
      <c r="I9" s="297"/>
      <c r="J9" s="297"/>
    </row>
    <row r="10" spans="1:11">
      <c r="A10" s="354" t="s">
        <v>176</v>
      </c>
      <c r="B10" s="303"/>
      <c r="C10" s="303"/>
      <c r="D10" s="303"/>
      <c r="E10" s="303"/>
      <c r="F10" s="355"/>
      <c r="G10" s="303"/>
      <c r="H10" s="303"/>
      <c r="I10" s="303"/>
      <c r="J10" s="303"/>
    </row>
    <row r="12" spans="1:11">
      <c r="A12" s="687" t="s">
        <v>263</v>
      </c>
      <c r="F12" s="372"/>
    </row>
    <row r="14" spans="1:11">
      <c r="A14" s="685" t="s">
        <v>261</v>
      </c>
      <c r="F14" s="372"/>
    </row>
    <row r="18" spans="1:11">
      <c r="A18" s="368"/>
      <c r="B18" s="369"/>
    </row>
    <row r="19" spans="1:11">
      <c r="A19" s="368"/>
      <c r="B19" s="369"/>
    </row>
    <row r="20" spans="1:11">
      <c r="A20" s="748" t="s">
        <v>116</v>
      </c>
      <c r="B20" s="749"/>
      <c r="C20" s="749"/>
      <c r="D20" s="749"/>
      <c r="E20" s="749"/>
      <c r="F20" s="749"/>
      <c r="G20" s="749"/>
      <c r="H20" s="749"/>
      <c r="I20" s="749"/>
      <c r="J20" s="749"/>
      <c r="K20" s="750"/>
    </row>
    <row r="21" spans="1:11">
      <c r="A21">
        <v>2023</v>
      </c>
    </row>
    <row r="22" spans="1:11">
      <c r="A22" s="372">
        <v>2024</v>
      </c>
    </row>
    <row r="23" spans="1:11">
      <c r="A23">
        <v>2025</v>
      </c>
    </row>
    <row r="24" spans="1:11">
      <c r="A24" s="53"/>
      <c r="E24" s="53"/>
    </row>
  </sheetData>
  <mergeCells count="5">
    <mergeCell ref="A2:K2"/>
    <mergeCell ref="A3:K3"/>
    <mergeCell ref="A4:K4"/>
    <mergeCell ref="A5:K5"/>
    <mergeCell ref="A20:K20"/>
  </mergeCell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showGridLines="0" showZeros="0" zoomScale="115" zoomScaleNormal="115" workbookViewId="0">
      <pane xSplit="3" ySplit="6" topLeftCell="D7" activePane="bottomRight" state="frozen"/>
      <selection pane="topRight"/>
      <selection pane="bottomLeft"/>
      <selection pane="bottomRight"/>
    </sheetView>
  </sheetViews>
  <sheetFormatPr defaultColWidth="11.5546875" defaultRowHeight="12"/>
  <cols>
    <col min="1" max="1" width="7.77734375" style="603" customWidth="1"/>
    <col min="2" max="3" width="9.77734375" style="12" customWidth="1"/>
    <col min="4" max="7" width="11.77734375" style="12" customWidth="1"/>
    <col min="8" max="16384" width="11.5546875" style="12"/>
  </cols>
  <sheetData>
    <row r="1" spans="1:8" s="176" customFormat="1" ht="16.149999999999999" customHeight="1">
      <c r="A1" s="598" t="s">
        <v>126</v>
      </c>
      <c r="B1" s="417"/>
      <c r="C1" s="417"/>
      <c r="D1" s="417"/>
      <c r="E1" s="417"/>
      <c r="F1" s="417"/>
      <c r="G1" s="418"/>
      <c r="H1" s="175"/>
    </row>
    <row r="2" spans="1:8" s="176" customFormat="1" ht="16.149999999999999" customHeight="1">
      <c r="A2" s="599" t="s">
        <v>142</v>
      </c>
      <c r="B2" s="420"/>
      <c r="C2" s="420"/>
      <c r="D2" s="420"/>
      <c r="E2" s="420"/>
      <c r="F2" s="420"/>
      <c r="G2" s="421"/>
      <c r="H2" s="175"/>
    </row>
    <row r="3" spans="1:8" s="176" customFormat="1" ht="16.149999999999999" customHeight="1">
      <c r="A3" s="600"/>
      <c r="B3" s="463"/>
      <c r="C3" s="463"/>
      <c r="D3" s="463"/>
      <c r="E3" s="463"/>
      <c r="F3" s="463"/>
      <c r="G3" s="464"/>
      <c r="H3" s="175"/>
    </row>
    <row r="4" spans="1:8" s="176" customFormat="1" ht="16.149999999999999" customHeight="1" thickBot="1">
      <c r="A4" s="601"/>
      <c r="B4" s="465"/>
      <c r="C4" s="465"/>
      <c r="D4" s="465"/>
      <c r="E4" s="465"/>
      <c r="F4" s="465"/>
      <c r="G4" s="466"/>
      <c r="H4" s="175"/>
    </row>
    <row r="5" spans="1:8">
      <c r="A5" s="591"/>
      <c r="B5" s="89"/>
      <c r="C5" s="118"/>
      <c r="D5" s="120"/>
      <c r="E5" s="120"/>
      <c r="F5" s="120"/>
      <c r="G5" s="102"/>
      <c r="H5" s="77"/>
    </row>
    <row r="6" spans="1:8">
      <c r="A6" s="593" t="s">
        <v>93</v>
      </c>
      <c r="B6" s="140"/>
      <c r="C6" s="146"/>
      <c r="D6" s="147" t="s">
        <v>81</v>
      </c>
      <c r="E6" s="147" t="s">
        <v>82</v>
      </c>
      <c r="F6" s="147" t="s">
        <v>83</v>
      </c>
      <c r="G6" s="148" t="s">
        <v>44</v>
      </c>
      <c r="H6" s="77"/>
    </row>
    <row r="7" spans="1:8" ht="12" customHeight="1">
      <c r="A7" s="645" t="s">
        <v>266</v>
      </c>
      <c r="B7" s="150"/>
      <c r="C7" s="182"/>
      <c r="D7" s="189">
        <v>6135</v>
      </c>
      <c r="E7" s="189">
        <v>4208</v>
      </c>
      <c r="F7" s="189">
        <v>35223</v>
      </c>
      <c r="G7" s="189">
        <v>45566</v>
      </c>
      <c r="H7" s="77"/>
    </row>
    <row r="8" spans="1:8" ht="12" customHeight="1">
      <c r="A8" s="646" t="s">
        <v>267</v>
      </c>
      <c r="B8" s="140"/>
      <c r="C8" s="115"/>
      <c r="D8" s="367">
        <v>6164</v>
      </c>
      <c r="E8" s="367">
        <v>3991</v>
      </c>
      <c r="F8" s="367">
        <v>46632</v>
      </c>
      <c r="G8" s="367">
        <v>56787</v>
      </c>
      <c r="H8" s="77"/>
    </row>
    <row r="9" spans="1:8" ht="11.85" customHeight="1">
      <c r="A9" s="641">
        <v>2023</v>
      </c>
      <c r="B9" s="151" t="s">
        <v>57</v>
      </c>
      <c r="C9" s="160"/>
      <c r="D9" s="108">
        <v>6949.9999999999991</v>
      </c>
      <c r="E9" s="108">
        <v>3592</v>
      </c>
      <c r="F9" s="108">
        <v>28663.000000000004</v>
      </c>
      <c r="G9" s="209">
        <v>39205.000000000007</v>
      </c>
      <c r="H9" s="77"/>
    </row>
    <row r="10" spans="1:8" ht="11.85" customHeight="1">
      <c r="A10" s="272"/>
      <c r="B10" s="135" t="s">
        <v>58</v>
      </c>
      <c r="C10" s="161"/>
      <c r="D10" s="136">
        <v>5829.0000000000009</v>
      </c>
      <c r="E10" s="136">
        <v>3609</v>
      </c>
      <c r="F10" s="136">
        <v>29049</v>
      </c>
      <c r="G10" s="210">
        <v>38487</v>
      </c>
      <c r="H10" s="77"/>
    </row>
    <row r="11" spans="1:8" ht="11.85" customHeight="1">
      <c r="A11" s="272"/>
      <c r="B11" s="135" t="s">
        <v>59</v>
      </c>
      <c r="C11" s="161"/>
      <c r="D11" s="136">
        <v>6506</v>
      </c>
      <c r="E11" s="136">
        <v>4586</v>
      </c>
      <c r="F11" s="136">
        <v>41986.999999999993</v>
      </c>
      <c r="G11" s="210">
        <v>53078.999999999993</v>
      </c>
      <c r="H11" s="77"/>
    </row>
    <row r="12" spans="1:8" ht="11.85" customHeight="1">
      <c r="A12" s="273"/>
      <c r="B12" s="152" t="s">
        <v>60</v>
      </c>
      <c r="C12" s="179"/>
      <c r="D12" s="136">
        <v>5336</v>
      </c>
      <c r="E12" s="136">
        <v>4903</v>
      </c>
      <c r="F12" s="136">
        <v>40753</v>
      </c>
      <c r="G12" s="213">
        <v>50992.000000000007</v>
      </c>
      <c r="H12" s="77"/>
    </row>
    <row r="13" spans="1:8" ht="11.85" customHeight="1">
      <c r="A13" s="106">
        <v>2024</v>
      </c>
      <c r="B13" s="151" t="s">
        <v>57</v>
      </c>
      <c r="C13" s="160"/>
      <c r="D13" s="108">
        <v>4390</v>
      </c>
      <c r="E13" s="108">
        <v>3170</v>
      </c>
      <c r="F13" s="108">
        <v>43971</v>
      </c>
      <c r="G13" s="210">
        <v>51531.000000000007</v>
      </c>
      <c r="H13" s="77"/>
    </row>
    <row r="14" spans="1:8" ht="11.85" customHeight="1">
      <c r="A14" s="272"/>
      <c r="B14" s="135" t="s">
        <v>58</v>
      </c>
      <c r="C14" s="161"/>
      <c r="D14" s="136">
        <v>6225</v>
      </c>
      <c r="E14" s="136">
        <v>3213</v>
      </c>
      <c r="F14" s="136">
        <v>44650.000000000007</v>
      </c>
      <c r="G14" s="210">
        <v>54088.000000000007</v>
      </c>
      <c r="H14" s="77"/>
    </row>
    <row r="15" spans="1:8" ht="11.85" customHeight="1">
      <c r="A15" s="272"/>
      <c r="B15" s="135" t="s">
        <v>59</v>
      </c>
      <c r="C15" s="161"/>
      <c r="D15" s="136">
        <v>7013</v>
      </c>
      <c r="E15" s="136">
        <v>5335.0000000000009</v>
      </c>
      <c r="F15" s="136">
        <v>46195</v>
      </c>
      <c r="G15" s="210">
        <v>58543</v>
      </c>
      <c r="H15" s="77"/>
    </row>
    <row r="16" spans="1:8" ht="11.85" customHeight="1">
      <c r="A16" s="273"/>
      <c r="B16" s="152" t="s">
        <v>60</v>
      </c>
      <c r="C16" s="179"/>
      <c r="D16" s="136">
        <v>7083</v>
      </c>
      <c r="E16" s="136">
        <v>4298</v>
      </c>
      <c r="F16" s="136">
        <v>51507.000000000007</v>
      </c>
      <c r="G16" s="213">
        <v>62888.000000000007</v>
      </c>
      <c r="H16" s="77"/>
    </row>
    <row r="17" spans="1:8" ht="11.85" customHeight="1">
      <c r="A17" s="641">
        <v>2025</v>
      </c>
      <c r="B17" s="151" t="s">
        <v>57</v>
      </c>
      <c r="C17" s="160"/>
      <c r="D17" s="108">
        <v>5898</v>
      </c>
      <c r="E17" s="108">
        <v>5988</v>
      </c>
      <c r="F17" s="108">
        <v>53147.999999999993</v>
      </c>
      <c r="G17" s="210">
        <v>65033.999999999993</v>
      </c>
      <c r="H17" s="77"/>
    </row>
    <row r="18" spans="1:8" ht="11.85" customHeight="1">
      <c r="A18" s="272"/>
      <c r="B18" s="135" t="s">
        <v>58</v>
      </c>
      <c r="C18" s="161"/>
      <c r="D18" s="112" t="s">
        <v>50</v>
      </c>
      <c r="E18" s="112" t="s">
        <v>50</v>
      </c>
      <c r="F18" s="112" t="s">
        <v>50</v>
      </c>
      <c r="G18" s="210" t="s">
        <v>50</v>
      </c>
      <c r="H18" s="77"/>
    </row>
    <row r="19" spans="1:8" ht="11.85" customHeight="1">
      <c r="A19" s="272"/>
      <c r="B19" s="135" t="s">
        <v>59</v>
      </c>
      <c r="C19" s="161"/>
      <c r="D19" s="131" t="s">
        <v>50</v>
      </c>
      <c r="E19" s="131" t="s">
        <v>50</v>
      </c>
      <c r="F19" s="131" t="s">
        <v>50</v>
      </c>
      <c r="G19" s="210" t="s">
        <v>50</v>
      </c>
      <c r="H19" s="77"/>
    </row>
    <row r="20" spans="1:8" ht="11.85" customHeight="1">
      <c r="A20" s="274"/>
      <c r="B20" s="152" t="s">
        <v>60</v>
      </c>
      <c r="C20" s="179"/>
      <c r="D20" s="137" t="s">
        <v>50</v>
      </c>
      <c r="E20" s="137" t="s">
        <v>50</v>
      </c>
      <c r="F20" s="137" t="s">
        <v>50</v>
      </c>
      <c r="G20" s="213" t="s">
        <v>50</v>
      </c>
      <c r="H20" s="77"/>
    </row>
    <row r="21" spans="1:8" ht="11.85" customHeight="1">
      <c r="A21" s="106">
        <v>2023</v>
      </c>
      <c r="B21" s="107" t="s">
        <v>61</v>
      </c>
      <c r="C21" s="164"/>
      <c r="D21" s="181">
        <v>4802.9999999999991</v>
      </c>
      <c r="E21" s="181">
        <v>2036</v>
      </c>
      <c r="F21" s="181">
        <v>27021</v>
      </c>
      <c r="G21" s="209">
        <f>IF(SUM(B21:F21)=0,"",SUM(B21:F21))</f>
        <v>33860</v>
      </c>
      <c r="H21" s="77"/>
    </row>
    <row r="22" spans="1:8" ht="11.85" customHeight="1">
      <c r="A22" s="272"/>
      <c r="B22" s="111" t="s">
        <v>62</v>
      </c>
      <c r="C22" s="165"/>
      <c r="D22" s="136">
        <v>8337</v>
      </c>
      <c r="E22" s="136">
        <v>5845.0000000000009</v>
      </c>
      <c r="F22" s="136">
        <v>29860</v>
      </c>
      <c r="G22" s="210">
        <f t="shared" ref="G22:G56" si="0">IF(SUM(B22:F22)=0,"",SUM(B22:F22))</f>
        <v>44042</v>
      </c>
      <c r="H22" s="77"/>
    </row>
    <row r="23" spans="1:8" ht="11.85" customHeight="1">
      <c r="A23" s="275"/>
      <c r="B23" s="155" t="s">
        <v>63</v>
      </c>
      <c r="C23" s="165"/>
      <c r="D23" s="112">
        <v>7552.0000000000009</v>
      </c>
      <c r="E23" s="112">
        <v>2753</v>
      </c>
      <c r="F23" s="112">
        <v>26387.999999999996</v>
      </c>
      <c r="G23" s="210">
        <f t="shared" si="0"/>
        <v>36693</v>
      </c>
      <c r="H23" s="77"/>
    </row>
    <row r="24" spans="1:8" ht="11.85" customHeight="1">
      <c r="A24" s="276"/>
      <c r="B24" s="111" t="s">
        <v>64</v>
      </c>
      <c r="C24" s="165"/>
      <c r="D24" s="112">
        <v>3971</v>
      </c>
      <c r="E24" s="112">
        <v>2073.0000000000005</v>
      </c>
      <c r="F24" s="112">
        <v>26866</v>
      </c>
      <c r="G24" s="210">
        <f t="shared" si="0"/>
        <v>32910</v>
      </c>
      <c r="H24" s="77"/>
    </row>
    <row r="25" spans="1:8" ht="11.85" customHeight="1">
      <c r="A25" s="272"/>
      <c r="B25" s="111" t="s">
        <v>65</v>
      </c>
      <c r="C25" s="165"/>
      <c r="D25" s="112">
        <v>6869.0000000000009</v>
      </c>
      <c r="E25" s="112">
        <v>2162</v>
      </c>
      <c r="F25" s="112">
        <v>36083</v>
      </c>
      <c r="G25" s="210">
        <f t="shared" si="0"/>
        <v>45114</v>
      </c>
      <c r="H25" s="77"/>
    </row>
    <row r="26" spans="1:8" ht="11.85" customHeight="1">
      <c r="A26" s="275"/>
      <c r="B26" s="155" t="s">
        <v>66</v>
      </c>
      <c r="C26" s="165"/>
      <c r="D26" s="112">
        <v>6809</v>
      </c>
      <c r="E26" s="112">
        <v>6750.9999999999991</v>
      </c>
      <c r="F26" s="112">
        <v>25780</v>
      </c>
      <c r="G26" s="210">
        <f t="shared" si="0"/>
        <v>39340</v>
      </c>
      <c r="H26" s="77"/>
    </row>
    <row r="27" spans="1:8" ht="11.85" customHeight="1">
      <c r="A27" s="275"/>
      <c r="B27" s="111" t="s">
        <v>67</v>
      </c>
      <c r="C27" s="165"/>
      <c r="D27" s="112">
        <v>9282</v>
      </c>
      <c r="E27" s="112">
        <v>5448</v>
      </c>
      <c r="F27" s="112">
        <v>38500</v>
      </c>
      <c r="G27" s="210">
        <f t="shared" si="0"/>
        <v>53230</v>
      </c>
      <c r="H27" s="77"/>
    </row>
    <row r="28" spans="1:8" ht="11.85" customHeight="1">
      <c r="A28" s="272"/>
      <c r="B28" s="111" t="s">
        <v>68</v>
      </c>
      <c r="C28" s="165"/>
      <c r="D28" s="136">
        <v>6079</v>
      </c>
      <c r="E28" s="136">
        <v>5661</v>
      </c>
      <c r="F28" s="136">
        <v>39716</v>
      </c>
      <c r="G28" s="210">
        <f t="shared" si="0"/>
        <v>51456</v>
      </c>
      <c r="H28" s="77"/>
    </row>
    <row r="29" spans="1:8" ht="11.85" customHeight="1">
      <c r="A29" s="272"/>
      <c r="B29" s="155" t="s">
        <v>69</v>
      </c>
      <c r="C29" s="165"/>
      <c r="D29" s="112">
        <v>4193</v>
      </c>
      <c r="E29" s="112">
        <v>2889.9999999999995</v>
      </c>
      <c r="F29" s="112">
        <v>48387</v>
      </c>
      <c r="G29" s="210">
        <f t="shared" si="0"/>
        <v>55470</v>
      </c>
      <c r="H29" s="77"/>
    </row>
    <row r="30" spans="1:8" ht="11.85" customHeight="1">
      <c r="A30" s="272"/>
      <c r="B30" s="155" t="s">
        <v>70</v>
      </c>
      <c r="C30" s="165"/>
      <c r="D30" s="112">
        <v>2460.0000000000005</v>
      </c>
      <c r="E30" s="112">
        <v>3829</v>
      </c>
      <c r="F30" s="112">
        <v>39583</v>
      </c>
      <c r="G30" s="210">
        <f t="shared" si="0"/>
        <v>45872</v>
      </c>
      <c r="H30" s="77"/>
    </row>
    <row r="31" spans="1:8" ht="11.85" customHeight="1">
      <c r="A31" s="272"/>
      <c r="B31" s="155" t="s">
        <v>71</v>
      </c>
      <c r="C31" s="165"/>
      <c r="D31" s="112">
        <v>7346.9999999999991</v>
      </c>
      <c r="E31" s="112">
        <v>5221</v>
      </c>
      <c r="F31" s="112">
        <v>40541</v>
      </c>
      <c r="G31" s="210">
        <f t="shared" si="0"/>
        <v>53109</v>
      </c>
      <c r="H31" s="77"/>
    </row>
    <row r="32" spans="1:8" ht="11.85" customHeight="1">
      <c r="A32" s="273"/>
      <c r="B32" s="143" t="s">
        <v>72</v>
      </c>
      <c r="C32" s="180"/>
      <c r="D32" s="141">
        <v>6156</v>
      </c>
      <c r="E32" s="141">
        <v>5532</v>
      </c>
      <c r="F32" s="141">
        <v>42879</v>
      </c>
      <c r="G32" s="213">
        <f t="shared" si="0"/>
        <v>54567</v>
      </c>
      <c r="H32" s="77"/>
    </row>
    <row r="33" spans="1:8" ht="11.85" customHeight="1">
      <c r="A33" s="641">
        <v>2024</v>
      </c>
      <c r="B33" s="107" t="s">
        <v>61</v>
      </c>
      <c r="C33" s="164"/>
      <c r="D33" s="181">
        <v>4018</v>
      </c>
      <c r="E33" s="181">
        <v>3154</v>
      </c>
      <c r="F33" s="181">
        <v>40769.000000000007</v>
      </c>
      <c r="G33" s="205">
        <f t="shared" si="0"/>
        <v>47941.000000000007</v>
      </c>
      <c r="H33" s="77"/>
    </row>
    <row r="34" spans="1:8" ht="11.85" customHeight="1">
      <c r="A34" s="272"/>
      <c r="B34" s="111" t="s">
        <v>62</v>
      </c>
      <c r="C34" s="165"/>
      <c r="D34" s="136">
        <v>4363</v>
      </c>
      <c r="E34" s="136">
        <v>2801.9999999999995</v>
      </c>
      <c r="F34" s="136">
        <v>47760</v>
      </c>
      <c r="G34" s="210">
        <f t="shared" si="0"/>
        <v>54925</v>
      </c>
      <c r="H34" s="77"/>
    </row>
    <row r="35" spans="1:8" ht="11.85" customHeight="1">
      <c r="A35" s="275"/>
      <c r="B35" s="155" t="s">
        <v>63</v>
      </c>
      <c r="C35" s="165"/>
      <c r="D35" s="112">
        <v>4703</v>
      </c>
      <c r="E35" s="112">
        <v>3127</v>
      </c>
      <c r="F35" s="112">
        <v>38983.000000000007</v>
      </c>
      <c r="G35" s="210">
        <f t="shared" si="0"/>
        <v>46813.000000000007</v>
      </c>
      <c r="H35" s="77"/>
    </row>
    <row r="36" spans="1:8" ht="11.85" customHeight="1">
      <c r="A36" s="276"/>
      <c r="B36" s="111" t="s">
        <v>64</v>
      </c>
      <c r="C36" s="165"/>
      <c r="D36" s="112">
        <v>7647</v>
      </c>
      <c r="E36" s="112">
        <v>3881</v>
      </c>
      <c r="F36" s="112">
        <v>45545</v>
      </c>
      <c r="G36" s="210">
        <f t="shared" si="0"/>
        <v>57073</v>
      </c>
      <c r="H36" s="77"/>
    </row>
    <row r="37" spans="1:8" ht="11.85" customHeight="1">
      <c r="A37" s="272"/>
      <c r="B37" s="111" t="s">
        <v>65</v>
      </c>
      <c r="C37" s="165"/>
      <c r="D37" s="112">
        <v>2692.9999999999995</v>
      </c>
      <c r="E37" s="112">
        <v>1613</v>
      </c>
      <c r="F37" s="112">
        <v>48127</v>
      </c>
      <c r="G37" s="210">
        <f t="shared" si="0"/>
        <v>52433</v>
      </c>
      <c r="H37" s="77"/>
    </row>
    <row r="38" spans="1:8" ht="11.85" customHeight="1">
      <c r="A38" s="275"/>
      <c r="B38" s="155" t="s">
        <v>66</v>
      </c>
      <c r="C38" s="165"/>
      <c r="D38" s="112">
        <v>8424</v>
      </c>
      <c r="E38" s="112">
        <v>4251</v>
      </c>
      <c r="F38" s="112">
        <v>41988</v>
      </c>
      <c r="G38" s="210">
        <f t="shared" si="0"/>
        <v>54663</v>
      </c>
      <c r="H38" s="77"/>
    </row>
    <row r="39" spans="1:8" ht="11.85" customHeight="1">
      <c r="A39" s="275"/>
      <c r="B39" s="111" t="s">
        <v>67</v>
      </c>
      <c r="C39" s="165"/>
      <c r="D39" s="112">
        <v>8986</v>
      </c>
      <c r="E39" s="112">
        <v>7197</v>
      </c>
      <c r="F39" s="112">
        <v>49388.000000000007</v>
      </c>
      <c r="G39" s="210">
        <f t="shared" si="0"/>
        <v>65571</v>
      </c>
      <c r="H39" s="77"/>
    </row>
    <row r="40" spans="1:8" ht="11.85" customHeight="1">
      <c r="A40" s="272"/>
      <c r="B40" s="111" t="s">
        <v>68</v>
      </c>
      <c r="C40" s="165"/>
      <c r="D40" s="136">
        <v>6885</v>
      </c>
      <c r="E40" s="136">
        <v>3176.9999999999995</v>
      </c>
      <c r="F40" s="136">
        <v>45899</v>
      </c>
      <c r="G40" s="210">
        <f t="shared" si="0"/>
        <v>55961</v>
      </c>
      <c r="H40" s="77"/>
    </row>
    <row r="41" spans="1:8" ht="11.85" customHeight="1">
      <c r="A41" s="272"/>
      <c r="B41" s="155" t="s">
        <v>69</v>
      </c>
      <c r="C41" s="165"/>
      <c r="D41" s="112">
        <v>5258.9999999999991</v>
      </c>
      <c r="E41" s="112">
        <v>5877</v>
      </c>
      <c r="F41" s="112">
        <v>44425</v>
      </c>
      <c r="G41" s="210">
        <f t="shared" si="0"/>
        <v>55561</v>
      </c>
      <c r="H41" s="77"/>
    </row>
    <row r="42" spans="1:8" ht="11.85" customHeight="1">
      <c r="A42" s="272"/>
      <c r="B42" s="155" t="s">
        <v>70</v>
      </c>
      <c r="C42" s="165"/>
      <c r="D42" s="112">
        <v>8483</v>
      </c>
      <c r="E42" s="112">
        <v>4446</v>
      </c>
      <c r="F42" s="112">
        <v>52611.000000000007</v>
      </c>
      <c r="G42" s="210">
        <f t="shared" si="0"/>
        <v>65540</v>
      </c>
      <c r="H42" s="77"/>
    </row>
    <row r="43" spans="1:8" ht="11.85" customHeight="1">
      <c r="A43" s="272"/>
      <c r="B43" s="155" t="s">
        <v>71</v>
      </c>
      <c r="C43" s="165"/>
      <c r="D43" s="112">
        <v>7740</v>
      </c>
      <c r="E43" s="112">
        <v>4784.0000000000009</v>
      </c>
      <c r="F43" s="112">
        <v>59548</v>
      </c>
      <c r="G43" s="210">
        <f t="shared" si="0"/>
        <v>72072</v>
      </c>
      <c r="H43" s="77"/>
    </row>
    <row r="44" spans="1:8" ht="11.85" customHeight="1">
      <c r="A44" s="273"/>
      <c r="B44" s="143" t="s">
        <v>72</v>
      </c>
      <c r="C44" s="180"/>
      <c r="D44" s="141">
        <v>4933</v>
      </c>
      <c r="E44" s="141">
        <v>3396</v>
      </c>
      <c r="F44" s="141">
        <v>43435</v>
      </c>
      <c r="G44" s="213">
        <f t="shared" si="0"/>
        <v>51764</v>
      </c>
      <c r="H44" s="77"/>
    </row>
    <row r="45" spans="1:8" ht="11.85" customHeight="1">
      <c r="A45" s="106">
        <v>2025</v>
      </c>
      <c r="B45" s="107" t="s">
        <v>61</v>
      </c>
      <c r="C45" s="164"/>
      <c r="D45" s="181">
        <v>5317</v>
      </c>
      <c r="E45" s="181">
        <v>3172</v>
      </c>
      <c r="F45" s="181">
        <v>46379.999999999993</v>
      </c>
      <c r="G45" s="205">
        <f t="shared" si="0"/>
        <v>54868.999999999993</v>
      </c>
      <c r="H45" s="77"/>
    </row>
    <row r="46" spans="1:8" ht="11.85" customHeight="1">
      <c r="A46" s="116"/>
      <c r="B46" s="111" t="s">
        <v>62</v>
      </c>
      <c r="C46" s="165"/>
      <c r="D46" s="136">
        <v>4199.9999999999991</v>
      </c>
      <c r="E46" s="136">
        <v>6244</v>
      </c>
      <c r="F46" s="136">
        <v>54786</v>
      </c>
      <c r="G46" s="210">
        <f t="shared" si="0"/>
        <v>65230</v>
      </c>
      <c r="H46" s="77"/>
    </row>
    <row r="47" spans="1:8" ht="11.85" customHeight="1">
      <c r="A47" s="154"/>
      <c r="B47" s="155" t="s">
        <v>63</v>
      </c>
      <c r="C47" s="165"/>
      <c r="D47" s="112">
        <v>8048.9999999999991</v>
      </c>
      <c r="E47" s="112">
        <v>7897</v>
      </c>
      <c r="F47" s="112">
        <v>51726</v>
      </c>
      <c r="G47" s="210">
        <f t="shared" si="0"/>
        <v>67672</v>
      </c>
      <c r="H47" s="77"/>
    </row>
    <row r="48" spans="1:8" ht="11.85" customHeight="1">
      <c r="A48" s="156"/>
      <c r="B48" s="111" t="s">
        <v>64</v>
      </c>
      <c r="C48" s="165"/>
      <c r="D48" s="112" t="s">
        <v>50</v>
      </c>
      <c r="E48" s="112" t="s">
        <v>50</v>
      </c>
      <c r="F48" s="112" t="s">
        <v>50</v>
      </c>
      <c r="G48" s="210" t="str">
        <f t="shared" si="0"/>
        <v/>
      </c>
      <c r="H48" s="77"/>
    </row>
    <row r="49" spans="1:12" ht="11.85" customHeight="1">
      <c r="A49" s="116"/>
      <c r="B49" s="111" t="s">
        <v>65</v>
      </c>
      <c r="C49" s="165"/>
      <c r="D49" s="112" t="s">
        <v>50</v>
      </c>
      <c r="E49" s="112" t="s">
        <v>50</v>
      </c>
      <c r="F49" s="112" t="s">
        <v>50</v>
      </c>
      <c r="G49" s="210" t="str">
        <f t="shared" si="0"/>
        <v/>
      </c>
      <c r="H49" s="77"/>
    </row>
    <row r="50" spans="1:12" ht="11.85" customHeight="1">
      <c r="A50" s="154"/>
      <c r="B50" s="155" t="s">
        <v>66</v>
      </c>
      <c r="C50" s="165"/>
      <c r="D50" s="112" t="s">
        <v>50</v>
      </c>
      <c r="E50" s="112" t="s">
        <v>50</v>
      </c>
      <c r="F50" s="112" t="s">
        <v>50</v>
      </c>
      <c r="G50" s="210" t="str">
        <f t="shared" si="0"/>
        <v/>
      </c>
      <c r="H50" s="77"/>
    </row>
    <row r="51" spans="1:12" ht="11.85" customHeight="1">
      <c r="A51" s="154"/>
      <c r="B51" s="111" t="s">
        <v>67</v>
      </c>
      <c r="C51" s="165"/>
      <c r="D51" s="112" t="s">
        <v>50</v>
      </c>
      <c r="E51" s="112" t="s">
        <v>50</v>
      </c>
      <c r="F51" s="112" t="s">
        <v>50</v>
      </c>
      <c r="G51" s="210" t="str">
        <f t="shared" si="0"/>
        <v/>
      </c>
      <c r="H51" s="77"/>
    </row>
    <row r="52" spans="1:12" ht="11.85" customHeight="1">
      <c r="A52" s="116"/>
      <c r="B52" s="111" t="s">
        <v>68</v>
      </c>
      <c r="C52" s="165"/>
      <c r="D52" s="136" t="s">
        <v>50</v>
      </c>
      <c r="E52" s="136" t="s">
        <v>50</v>
      </c>
      <c r="F52" s="136" t="s">
        <v>50</v>
      </c>
      <c r="G52" s="210" t="str">
        <f t="shared" si="0"/>
        <v/>
      </c>
      <c r="H52" s="77"/>
    </row>
    <row r="53" spans="1:12" ht="11.85" customHeight="1">
      <c r="A53" s="116"/>
      <c r="B53" s="155" t="s">
        <v>69</v>
      </c>
      <c r="C53" s="165"/>
      <c r="D53" s="112" t="s">
        <v>50</v>
      </c>
      <c r="E53" s="112" t="s">
        <v>50</v>
      </c>
      <c r="F53" s="112" t="s">
        <v>50</v>
      </c>
      <c r="G53" s="210" t="str">
        <f t="shared" si="0"/>
        <v/>
      </c>
      <c r="H53" s="77"/>
    </row>
    <row r="54" spans="1:12" ht="11.85" customHeight="1">
      <c r="A54" s="116"/>
      <c r="B54" s="155" t="s">
        <v>70</v>
      </c>
      <c r="C54" s="165"/>
      <c r="D54" s="112" t="s">
        <v>50</v>
      </c>
      <c r="E54" s="112" t="s">
        <v>50</v>
      </c>
      <c r="F54" s="112" t="s">
        <v>50</v>
      </c>
      <c r="G54" s="210" t="str">
        <f t="shared" si="0"/>
        <v/>
      </c>
      <c r="H54" s="77"/>
    </row>
    <row r="55" spans="1:12" ht="11.85" customHeight="1">
      <c r="A55" s="642"/>
      <c r="B55" s="155" t="s">
        <v>71</v>
      </c>
      <c r="C55" s="165"/>
      <c r="D55" s="112" t="s">
        <v>50</v>
      </c>
      <c r="E55" s="112" t="s">
        <v>50</v>
      </c>
      <c r="F55" s="112" t="s">
        <v>50</v>
      </c>
      <c r="G55" s="210" t="str">
        <f t="shared" si="0"/>
        <v/>
      </c>
      <c r="H55" s="77"/>
    </row>
    <row r="56" spans="1:12" ht="11.85" customHeight="1" thickBot="1">
      <c r="A56" s="644"/>
      <c r="B56" s="157" t="s">
        <v>72</v>
      </c>
      <c r="C56" s="167"/>
      <c r="D56" s="138" t="s">
        <v>50</v>
      </c>
      <c r="E56" s="138" t="s">
        <v>50</v>
      </c>
      <c r="F56" s="138" t="s">
        <v>50</v>
      </c>
      <c r="G56" s="212" t="str">
        <f t="shared" si="0"/>
        <v/>
      </c>
      <c r="H56" s="77"/>
    </row>
    <row r="57" spans="1:12" s="10" customFormat="1" ht="12" customHeight="1">
      <c r="A57" s="53" t="str">
        <f>Titles!$A$12</f>
        <v>1 Data for 2022 based on 2016 Census Definitions and data for 2023, 2024 and 2025 based on 2021 Census Definitions.</v>
      </c>
      <c r="B57" s="84"/>
      <c r="C57" s="357"/>
      <c r="D57" s="318"/>
      <c r="E57" s="54"/>
      <c r="F57" s="318"/>
      <c r="G57" s="318"/>
      <c r="H57" s="363"/>
      <c r="I57" s="228"/>
      <c r="J57" s="228"/>
      <c r="K57" s="300"/>
      <c r="L57" s="11"/>
    </row>
    <row r="58" spans="1:12">
      <c r="A58" s="595" t="s">
        <v>114</v>
      </c>
      <c r="B58" s="307"/>
      <c r="C58" s="307"/>
      <c r="D58" s="307"/>
      <c r="E58" s="351"/>
      <c r="F58" s="305"/>
      <c r="G58" s="305"/>
      <c r="H58" s="358"/>
      <c r="I58" s="77"/>
    </row>
    <row r="59" spans="1:12" s="306" customFormat="1" ht="10.9" customHeight="1">
      <c r="A59" s="596" t="str">
        <f>Titles!$A$10</f>
        <v>Source: CMHC Starts and Completion Survey, Market Absorption Survey</v>
      </c>
      <c r="B59" s="307"/>
      <c r="C59" s="307"/>
      <c r="D59" s="307"/>
      <c r="E59" s="320"/>
      <c r="F59" s="307"/>
      <c r="G59" s="307"/>
      <c r="H59" s="305"/>
    </row>
    <row r="60" spans="1:12" s="306" customFormat="1" ht="10.9" customHeight="1">
      <c r="A60" s="582"/>
      <c r="H60" s="307"/>
    </row>
    <row r="61" spans="1:12" ht="12" customHeight="1">
      <c r="A61" s="53"/>
      <c r="B61" s="82"/>
      <c r="C61" s="357"/>
      <c r="D61" s="358"/>
      <c r="E61" s="358"/>
      <c r="F61" s="54"/>
      <c r="G61" s="90"/>
    </row>
    <row r="62" spans="1:12" ht="12" customHeight="1">
      <c r="A62" s="53"/>
      <c r="B62" s="169"/>
      <c r="C62" s="169"/>
      <c r="D62" s="169"/>
      <c r="E62" s="169"/>
      <c r="F62" s="54"/>
      <c r="G62" s="90"/>
    </row>
    <row r="63" spans="1:12" ht="9.75" customHeight="1">
      <c r="A63" s="602"/>
      <c r="B63" s="90"/>
      <c r="C63" s="90"/>
      <c r="D63" s="90"/>
      <c r="E63" s="168"/>
      <c r="F63" s="90"/>
      <c r="G63" s="90"/>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G21:G5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2"/>
  <sheetViews>
    <sheetView showGridLines="0" showZeros="0" zoomScale="115" zoomScaleNormal="115" workbookViewId="0">
      <pane xSplit="3" ySplit="5" topLeftCell="D6" activePane="bottomRight" state="frozen"/>
      <selection pane="topRight"/>
      <selection pane="bottomLeft"/>
      <selection pane="bottomRight"/>
    </sheetView>
  </sheetViews>
  <sheetFormatPr defaultColWidth="11.5546875" defaultRowHeight="12"/>
  <cols>
    <col min="1" max="1" width="8.77734375" style="584" customWidth="1"/>
    <col min="2" max="2" width="9.21875" style="12" customWidth="1"/>
    <col min="3" max="3" width="8.77734375" style="12" customWidth="1"/>
    <col min="4" max="8" width="9.77734375" style="12" customWidth="1"/>
    <col min="9" max="16384" width="11.5546875" style="12"/>
  </cols>
  <sheetData>
    <row r="1" spans="1:9" s="176" customFormat="1" ht="16.149999999999999" customHeight="1">
      <c r="A1" s="604" t="s">
        <v>127</v>
      </c>
      <c r="B1" s="417"/>
      <c r="C1" s="417"/>
      <c r="D1" s="417"/>
      <c r="E1" s="417"/>
      <c r="F1" s="417"/>
      <c r="G1" s="417"/>
      <c r="H1" s="418"/>
      <c r="I1" s="175"/>
    </row>
    <row r="2" spans="1:9" s="176" customFormat="1" ht="16.149999999999999" customHeight="1">
      <c r="A2" s="605" t="s">
        <v>143</v>
      </c>
      <c r="B2" s="420"/>
      <c r="C2" s="420"/>
      <c r="D2" s="420"/>
      <c r="E2" s="420"/>
      <c r="F2" s="420"/>
      <c r="G2" s="420"/>
      <c r="H2" s="421"/>
      <c r="I2" s="175"/>
    </row>
    <row r="3" spans="1:9" s="176" customFormat="1" ht="16.149999999999999" customHeight="1" thickBot="1">
      <c r="A3" s="606"/>
      <c r="B3" s="457"/>
      <c r="C3" s="457"/>
      <c r="D3" s="457"/>
      <c r="E3" s="457"/>
      <c r="F3" s="457"/>
      <c r="G3" s="457"/>
      <c r="H3" s="458"/>
      <c r="I3" s="175"/>
    </row>
    <row r="4" spans="1:9">
      <c r="A4" s="607"/>
      <c r="B4" s="89"/>
      <c r="C4" s="118"/>
      <c r="D4" s="120"/>
      <c r="E4" s="120"/>
      <c r="F4" s="120"/>
      <c r="G4" s="120"/>
      <c r="H4" s="121"/>
      <c r="I4" s="77"/>
    </row>
    <row r="5" spans="1:9">
      <c r="A5" s="608" t="s">
        <v>93</v>
      </c>
      <c r="B5" s="140"/>
      <c r="C5" s="146"/>
      <c r="D5" s="147" t="s">
        <v>101</v>
      </c>
      <c r="E5" s="147" t="s">
        <v>19</v>
      </c>
      <c r="F5" s="147" t="s">
        <v>24</v>
      </c>
      <c r="G5" s="147" t="s">
        <v>34</v>
      </c>
      <c r="H5" s="666" t="s">
        <v>181</v>
      </c>
      <c r="I5" s="77"/>
    </row>
    <row r="6" spans="1:9" ht="13.5">
      <c r="A6" s="645" t="s">
        <v>266</v>
      </c>
      <c r="B6" s="177"/>
      <c r="C6" s="182"/>
      <c r="D6" s="189">
        <v>488</v>
      </c>
      <c r="E6" s="189">
        <v>4805</v>
      </c>
      <c r="F6" s="189">
        <v>2118</v>
      </c>
      <c r="G6" s="189">
        <v>542</v>
      </c>
      <c r="H6" s="189">
        <v>1002</v>
      </c>
      <c r="I6" s="77"/>
    </row>
    <row r="7" spans="1:9" ht="13.5">
      <c r="A7" s="646" t="s">
        <v>267</v>
      </c>
      <c r="B7" s="143"/>
      <c r="C7" s="115"/>
      <c r="D7" s="367">
        <v>871</v>
      </c>
      <c r="E7" s="367">
        <v>5081</v>
      </c>
      <c r="F7" s="367">
        <v>2997</v>
      </c>
      <c r="G7" s="367">
        <v>767</v>
      </c>
      <c r="H7" s="367">
        <v>749</v>
      </c>
      <c r="I7" s="77"/>
    </row>
    <row r="8" spans="1:9">
      <c r="A8" s="641">
        <v>2023</v>
      </c>
      <c r="B8" s="107" t="s">
        <v>61</v>
      </c>
      <c r="C8" s="164"/>
      <c r="D8" s="189">
        <v>306</v>
      </c>
      <c r="E8" s="189">
        <v>1320</v>
      </c>
      <c r="F8" s="189">
        <v>410.00000000000006</v>
      </c>
      <c r="G8" s="189">
        <v>209</v>
      </c>
      <c r="H8" s="216">
        <v>438</v>
      </c>
      <c r="I8" s="77"/>
    </row>
    <row r="9" spans="1:9">
      <c r="A9" s="116"/>
      <c r="B9" s="111" t="s">
        <v>62</v>
      </c>
      <c r="C9" s="165"/>
      <c r="D9" s="189">
        <v>427</v>
      </c>
      <c r="E9" s="189">
        <v>2392</v>
      </c>
      <c r="F9" s="189">
        <v>225</v>
      </c>
      <c r="G9" s="189">
        <v>259</v>
      </c>
      <c r="H9" s="216">
        <v>475.00000000000006</v>
      </c>
      <c r="I9" s="77"/>
    </row>
    <row r="10" spans="1:9">
      <c r="A10" s="154"/>
      <c r="B10" s="155" t="s">
        <v>63</v>
      </c>
      <c r="C10" s="183"/>
      <c r="D10" s="189">
        <v>569.00000000000011</v>
      </c>
      <c r="E10" s="189">
        <v>2294</v>
      </c>
      <c r="F10" s="189">
        <v>146</v>
      </c>
      <c r="G10" s="189">
        <v>223</v>
      </c>
      <c r="H10" s="216">
        <v>408</v>
      </c>
      <c r="I10" s="77"/>
    </row>
    <row r="11" spans="1:9">
      <c r="A11" s="156"/>
      <c r="B11" s="111" t="s">
        <v>64</v>
      </c>
      <c r="C11" s="165"/>
      <c r="D11" s="189">
        <v>421</v>
      </c>
      <c r="E11" s="189">
        <v>2644</v>
      </c>
      <c r="F11" s="189">
        <v>2247</v>
      </c>
      <c r="G11" s="189">
        <v>1916.9999999999998</v>
      </c>
      <c r="H11" s="216">
        <v>345</v>
      </c>
      <c r="I11" s="77"/>
    </row>
    <row r="12" spans="1:9">
      <c r="A12" s="116"/>
      <c r="B12" s="111" t="s">
        <v>65</v>
      </c>
      <c r="C12" s="165"/>
      <c r="D12" s="189">
        <v>367</v>
      </c>
      <c r="E12" s="189">
        <v>2096</v>
      </c>
      <c r="F12" s="189">
        <v>2050.0000000000005</v>
      </c>
      <c r="G12" s="189">
        <v>1183</v>
      </c>
      <c r="H12" s="216">
        <v>381.00000000000006</v>
      </c>
      <c r="I12" s="77"/>
    </row>
    <row r="13" spans="1:9">
      <c r="A13" s="154"/>
      <c r="B13" s="155" t="s">
        <v>66</v>
      </c>
      <c r="C13" s="183"/>
      <c r="D13" s="189">
        <v>425</v>
      </c>
      <c r="E13" s="189">
        <v>11365</v>
      </c>
      <c r="F13" s="189">
        <v>2263</v>
      </c>
      <c r="G13" s="189">
        <v>226</v>
      </c>
      <c r="H13" s="216">
        <v>1358</v>
      </c>
      <c r="I13" s="77"/>
    </row>
    <row r="14" spans="1:9">
      <c r="A14" s="154"/>
      <c r="B14" s="111" t="s">
        <v>67</v>
      </c>
      <c r="C14" s="165"/>
      <c r="D14" s="189">
        <v>469</v>
      </c>
      <c r="E14" s="189">
        <v>3214</v>
      </c>
      <c r="F14" s="189">
        <v>1365</v>
      </c>
      <c r="G14" s="189">
        <v>210.00000000000003</v>
      </c>
      <c r="H14" s="216">
        <v>2512</v>
      </c>
      <c r="I14" s="77"/>
    </row>
    <row r="15" spans="1:9">
      <c r="A15" s="116"/>
      <c r="B15" s="111" t="s">
        <v>68</v>
      </c>
      <c r="C15" s="165"/>
      <c r="D15" s="189">
        <v>520</v>
      </c>
      <c r="E15" s="189">
        <v>1379</v>
      </c>
      <c r="F15" s="189">
        <v>5027</v>
      </c>
      <c r="G15" s="189">
        <v>768</v>
      </c>
      <c r="H15" s="216">
        <v>616</v>
      </c>
      <c r="I15" s="77"/>
    </row>
    <row r="16" spans="1:9">
      <c r="A16" s="116"/>
      <c r="B16" s="155" t="s">
        <v>69</v>
      </c>
      <c r="C16" s="183"/>
      <c r="D16" s="189">
        <v>658.99999999999989</v>
      </c>
      <c r="E16" s="189">
        <v>6824</v>
      </c>
      <c r="F16" s="189">
        <v>1830</v>
      </c>
      <c r="G16" s="189">
        <v>271</v>
      </c>
      <c r="H16" s="216">
        <v>3695.0000000000005</v>
      </c>
      <c r="I16" s="77"/>
    </row>
    <row r="17" spans="1:9">
      <c r="A17" s="116"/>
      <c r="B17" s="155" t="s">
        <v>70</v>
      </c>
      <c r="C17" s="183"/>
      <c r="D17" s="189">
        <v>635</v>
      </c>
      <c r="E17" s="189">
        <v>7978.9999999999991</v>
      </c>
      <c r="F17" s="189">
        <v>3461.9999999999995</v>
      </c>
      <c r="G17" s="189">
        <v>264</v>
      </c>
      <c r="H17" s="216">
        <v>482</v>
      </c>
      <c r="I17" s="77"/>
    </row>
    <row r="18" spans="1:9">
      <c r="A18" s="116"/>
      <c r="B18" s="155" t="s">
        <v>71</v>
      </c>
      <c r="C18" s="183"/>
      <c r="D18" s="189">
        <v>616</v>
      </c>
      <c r="E18" s="189">
        <v>10280</v>
      </c>
      <c r="F18" s="189">
        <v>3264</v>
      </c>
      <c r="G18" s="189">
        <v>228</v>
      </c>
      <c r="H18" s="216">
        <v>1143</v>
      </c>
      <c r="I18" s="77"/>
    </row>
    <row r="19" spans="1:9">
      <c r="A19" s="145"/>
      <c r="B19" s="143" t="s">
        <v>72</v>
      </c>
      <c r="C19" s="184"/>
      <c r="D19" s="217">
        <v>648</v>
      </c>
      <c r="E19" s="217">
        <v>5526</v>
      </c>
      <c r="F19" s="217">
        <v>3013</v>
      </c>
      <c r="G19" s="217">
        <v>768</v>
      </c>
      <c r="H19" s="557">
        <v>357.00000000000006</v>
      </c>
      <c r="I19" s="77"/>
    </row>
    <row r="20" spans="1:9">
      <c r="A20" s="647">
        <v>2024</v>
      </c>
      <c r="B20" s="107" t="s">
        <v>61</v>
      </c>
      <c r="C20" s="164"/>
      <c r="D20" s="189">
        <v>959.00000000000011</v>
      </c>
      <c r="E20" s="189">
        <v>4319</v>
      </c>
      <c r="F20" s="189">
        <v>1420.0000000000002</v>
      </c>
      <c r="G20" s="189">
        <v>1385</v>
      </c>
      <c r="H20" s="216">
        <v>365.00000000000006</v>
      </c>
      <c r="I20" s="77"/>
    </row>
    <row r="21" spans="1:9">
      <c r="A21" s="116"/>
      <c r="B21" s="111" t="s">
        <v>62</v>
      </c>
      <c r="C21" s="165"/>
      <c r="D21" s="189">
        <v>492.00000000000006</v>
      </c>
      <c r="E21" s="189">
        <v>10929</v>
      </c>
      <c r="F21" s="189">
        <v>2251</v>
      </c>
      <c r="G21" s="189">
        <v>1811</v>
      </c>
      <c r="H21" s="216">
        <v>363</v>
      </c>
      <c r="I21" s="77"/>
    </row>
    <row r="22" spans="1:9">
      <c r="A22" s="154"/>
      <c r="B22" s="155" t="s">
        <v>63</v>
      </c>
      <c r="C22" s="183"/>
      <c r="D22" s="189">
        <v>227</v>
      </c>
      <c r="E22" s="189">
        <v>6343.9999999999991</v>
      </c>
      <c r="F22" s="189">
        <v>470.00000000000006</v>
      </c>
      <c r="G22" s="189">
        <v>214</v>
      </c>
      <c r="H22" s="216">
        <v>319</v>
      </c>
      <c r="I22" s="77"/>
    </row>
    <row r="23" spans="1:9">
      <c r="A23" s="156"/>
      <c r="B23" s="111" t="s">
        <v>64</v>
      </c>
      <c r="C23" s="165"/>
      <c r="D23" s="189">
        <v>790</v>
      </c>
      <c r="E23" s="189">
        <v>5912</v>
      </c>
      <c r="F23" s="189">
        <v>2105</v>
      </c>
      <c r="G23" s="189">
        <v>138</v>
      </c>
      <c r="H23" s="216">
        <v>374</v>
      </c>
      <c r="I23" s="77"/>
    </row>
    <row r="24" spans="1:9">
      <c r="A24" s="116"/>
      <c r="B24" s="111" t="s">
        <v>65</v>
      </c>
      <c r="C24" s="165"/>
      <c r="D24" s="189">
        <v>630.00000000000011</v>
      </c>
      <c r="E24" s="189">
        <v>6359</v>
      </c>
      <c r="F24" s="189">
        <v>4618</v>
      </c>
      <c r="G24" s="189">
        <v>514</v>
      </c>
      <c r="H24" s="216">
        <v>1052</v>
      </c>
      <c r="I24" s="77"/>
    </row>
    <row r="25" spans="1:9">
      <c r="A25" s="154"/>
      <c r="B25" s="155" t="s">
        <v>66</v>
      </c>
      <c r="C25" s="183"/>
      <c r="D25" s="189">
        <v>1019.0000000000001</v>
      </c>
      <c r="E25" s="189">
        <v>9033.9999999999982</v>
      </c>
      <c r="F25" s="189">
        <v>2575</v>
      </c>
      <c r="G25" s="189">
        <v>1097.9999999999998</v>
      </c>
      <c r="H25" s="216">
        <v>768</v>
      </c>
      <c r="I25" s="77"/>
    </row>
    <row r="26" spans="1:9">
      <c r="A26" s="154"/>
      <c r="B26" s="111" t="s">
        <v>67</v>
      </c>
      <c r="C26" s="165"/>
      <c r="D26" s="189">
        <v>810</v>
      </c>
      <c r="E26" s="189">
        <v>3690</v>
      </c>
      <c r="F26" s="189">
        <v>2309.9999999999995</v>
      </c>
      <c r="G26" s="189">
        <v>619.99999999999989</v>
      </c>
      <c r="H26" s="216">
        <v>483.00000000000006</v>
      </c>
      <c r="I26" s="77"/>
    </row>
    <row r="27" spans="1:9">
      <c r="A27" s="116"/>
      <c r="B27" s="111" t="s">
        <v>68</v>
      </c>
      <c r="C27" s="165"/>
      <c r="D27" s="189">
        <v>1050</v>
      </c>
      <c r="E27" s="189">
        <v>2527.9999999999995</v>
      </c>
      <c r="F27" s="189">
        <v>5136</v>
      </c>
      <c r="G27" s="189">
        <v>528</v>
      </c>
      <c r="H27" s="216">
        <v>1862</v>
      </c>
      <c r="I27" s="77"/>
    </row>
    <row r="28" spans="1:9">
      <c r="A28" s="116"/>
      <c r="B28" s="155" t="s">
        <v>69</v>
      </c>
      <c r="C28" s="183"/>
      <c r="D28" s="189">
        <v>919.99999999999989</v>
      </c>
      <c r="E28" s="189">
        <v>2604</v>
      </c>
      <c r="F28" s="189">
        <v>5234</v>
      </c>
      <c r="G28" s="189">
        <v>1122</v>
      </c>
      <c r="H28" s="216">
        <v>640</v>
      </c>
      <c r="I28" s="77"/>
    </row>
    <row r="29" spans="1:9">
      <c r="A29" s="116"/>
      <c r="B29" s="155" t="s">
        <v>70</v>
      </c>
      <c r="C29" s="183"/>
      <c r="D29" s="189">
        <v>1186</v>
      </c>
      <c r="E29" s="189">
        <v>2155</v>
      </c>
      <c r="F29" s="189">
        <v>3215</v>
      </c>
      <c r="G29" s="189">
        <v>276.99999999999994</v>
      </c>
      <c r="H29" s="216">
        <v>831.99999999999989</v>
      </c>
      <c r="I29" s="77"/>
    </row>
    <row r="30" spans="1:9">
      <c r="A30" s="116"/>
      <c r="B30" s="155" t="s">
        <v>71</v>
      </c>
      <c r="C30" s="183"/>
      <c r="D30" s="189">
        <v>1287.0000000000002</v>
      </c>
      <c r="E30" s="189">
        <v>3655.9999999999995</v>
      </c>
      <c r="F30" s="189">
        <v>3160</v>
      </c>
      <c r="G30" s="189">
        <v>827</v>
      </c>
      <c r="H30" s="216">
        <v>1683</v>
      </c>
      <c r="I30" s="77"/>
    </row>
    <row r="31" spans="1:9">
      <c r="A31" s="145"/>
      <c r="B31" s="143" t="s">
        <v>72</v>
      </c>
      <c r="C31" s="184"/>
      <c r="D31" s="217">
        <v>788.99999999999989</v>
      </c>
      <c r="E31" s="217">
        <v>3752</v>
      </c>
      <c r="F31" s="217">
        <v>3535</v>
      </c>
      <c r="G31" s="217">
        <v>747</v>
      </c>
      <c r="H31" s="557">
        <v>341.99999999999994</v>
      </c>
      <c r="I31" s="77"/>
    </row>
    <row r="32" spans="1:9">
      <c r="A32" s="647">
        <v>2025</v>
      </c>
      <c r="B32" s="107" t="s">
        <v>61</v>
      </c>
      <c r="C32" s="164"/>
      <c r="D32" s="189">
        <v>773</v>
      </c>
      <c r="E32" s="189">
        <v>6458</v>
      </c>
      <c r="F32" s="189">
        <v>502</v>
      </c>
      <c r="G32" s="189">
        <v>560</v>
      </c>
      <c r="H32" s="216">
        <v>326</v>
      </c>
      <c r="I32" s="77"/>
    </row>
    <row r="33" spans="1:12">
      <c r="A33" s="116"/>
      <c r="B33" s="111" t="s">
        <v>62</v>
      </c>
      <c r="C33" s="165"/>
      <c r="D33" s="189">
        <v>816.99999999999989</v>
      </c>
      <c r="E33" s="189">
        <v>5705.9999999999991</v>
      </c>
      <c r="F33" s="189">
        <v>3445.0000000000005</v>
      </c>
      <c r="G33" s="189">
        <v>41</v>
      </c>
      <c r="H33" s="216">
        <v>363</v>
      </c>
      <c r="I33" s="77"/>
    </row>
    <row r="34" spans="1:12">
      <c r="A34" s="154"/>
      <c r="B34" s="155" t="s">
        <v>63</v>
      </c>
      <c r="C34" s="183"/>
      <c r="D34" s="189">
        <v>907</v>
      </c>
      <c r="E34" s="189">
        <v>5255.0000000000009</v>
      </c>
      <c r="F34" s="189">
        <v>2224</v>
      </c>
      <c r="G34" s="189">
        <v>620</v>
      </c>
      <c r="H34" s="216">
        <v>1535</v>
      </c>
      <c r="I34" s="77"/>
    </row>
    <row r="35" spans="1:12">
      <c r="A35" s="156"/>
      <c r="B35" s="111" t="s">
        <v>64</v>
      </c>
      <c r="C35" s="165"/>
      <c r="D35" s="189" t="s">
        <v>50</v>
      </c>
      <c r="E35" s="189" t="s">
        <v>50</v>
      </c>
      <c r="F35" s="189" t="s">
        <v>50</v>
      </c>
      <c r="G35" s="189" t="s">
        <v>50</v>
      </c>
      <c r="H35" s="216" t="s">
        <v>50</v>
      </c>
      <c r="I35" s="77"/>
    </row>
    <row r="36" spans="1:12">
      <c r="A36" s="116"/>
      <c r="B36" s="111" t="s">
        <v>65</v>
      </c>
      <c r="C36" s="165"/>
      <c r="D36" s="189" t="s">
        <v>50</v>
      </c>
      <c r="E36" s="189" t="s">
        <v>50</v>
      </c>
      <c r="F36" s="189" t="s">
        <v>50</v>
      </c>
      <c r="G36" s="189" t="s">
        <v>50</v>
      </c>
      <c r="H36" s="216" t="s">
        <v>50</v>
      </c>
      <c r="I36" s="77"/>
    </row>
    <row r="37" spans="1:12">
      <c r="A37" s="154"/>
      <c r="B37" s="155" t="s">
        <v>66</v>
      </c>
      <c r="C37" s="183"/>
      <c r="D37" s="189" t="s">
        <v>50</v>
      </c>
      <c r="E37" s="189" t="s">
        <v>50</v>
      </c>
      <c r="F37" s="189" t="s">
        <v>50</v>
      </c>
      <c r="G37" s="189" t="s">
        <v>50</v>
      </c>
      <c r="H37" s="216" t="s">
        <v>50</v>
      </c>
      <c r="I37" s="77"/>
    </row>
    <row r="38" spans="1:12">
      <c r="A38" s="154"/>
      <c r="B38" s="111" t="s">
        <v>67</v>
      </c>
      <c r="C38" s="165"/>
      <c r="D38" s="189" t="s">
        <v>50</v>
      </c>
      <c r="E38" s="189" t="s">
        <v>50</v>
      </c>
      <c r="F38" s="189" t="s">
        <v>50</v>
      </c>
      <c r="G38" s="189" t="s">
        <v>50</v>
      </c>
      <c r="H38" s="216" t="s">
        <v>50</v>
      </c>
      <c r="I38" s="77"/>
    </row>
    <row r="39" spans="1:12">
      <c r="A39" s="116"/>
      <c r="B39" s="111" t="s">
        <v>68</v>
      </c>
      <c r="C39" s="165"/>
      <c r="D39" s="189" t="s">
        <v>50</v>
      </c>
      <c r="E39" s="189" t="s">
        <v>50</v>
      </c>
      <c r="F39" s="189" t="s">
        <v>50</v>
      </c>
      <c r="G39" s="189" t="s">
        <v>50</v>
      </c>
      <c r="H39" s="216" t="s">
        <v>50</v>
      </c>
      <c r="I39" s="77"/>
    </row>
    <row r="40" spans="1:12">
      <c r="A40" s="116"/>
      <c r="B40" s="155" t="s">
        <v>69</v>
      </c>
      <c r="C40" s="183"/>
      <c r="D40" s="189" t="s">
        <v>50</v>
      </c>
      <c r="E40" s="189" t="s">
        <v>50</v>
      </c>
      <c r="F40" s="189" t="s">
        <v>50</v>
      </c>
      <c r="G40" s="189" t="s">
        <v>50</v>
      </c>
      <c r="H40" s="216" t="s">
        <v>50</v>
      </c>
      <c r="I40" s="77"/>
    </row>
    <row r="41" spans="1:12">
      <c r="A41" s="116"/>
      <c r="B41" s="155" t="s">
        <v>70</v>
      </c>
      <c r="C41" s="183"/>
      <c r="D41" s="189" t="s">
        <v>50</v>
      </c>
      <c r="E41" s="189" t="s">
        <v>50</v>
      </c>
      <c r="F41" s="189" t="s">
        <v>50</v>
      </c>
      <c r="G41" s="189" t="s">
        <v>50</v>
      </c>
      <c r="H41" s="216" t="s">
        <v>50</v>
      </c>
      <c r="I41" s="77"/>
    </row>
    <row r="42" spans="1:12">
      <c r="A42" s="643"/>
      <c r="B42" s="155" t="s">
        <v>71</v>
      </c>
      <c r="C42" s="183"/>
      <c r="D42" s="374" t="s">
        <v>50</v>
      </c>
      <c r="E42" s="374" t="s">
        <v>50</v>
      </c>
      <c r="F42" s="374" t="s">
        <v>50</v>
      </c>
      <c r="G42" s="374" t="s">
        <v>50</v>
      </c>
      <c r="H42" s="375" t="s">
        <v>50</v>
      </c>
      <c r="I42" s="77"/>
    </row>
    <row r="43" spans="1:12" ht="12.75" thickBot="1">
      <c r="A43" s="648"/>
      <c r="B43" s="157" t="s">
        <v>72</v>
      </c>
      <c r="C43" s="185"/>
      <c r="D43" s="312" t="s">
        <v>50</v>
      </c>
      <c r="E43" s="312" t="s">
        <v>50</v>
      </c>
      <c r="F43" s="312" t="s">
        <v>50</v>
      </c>
      <c r="G43" s="312" t="s">
        <v>50</v>
      </c>
      <c r="H43" s="313" t="s">
        <v>50</v>
      </c>
      <c r="I43" s="77"/>
    </row>
    <row r="44" spans="1:12" s="10" customFormat="1" ht="12" customHeight="1">
      <c r="A44" s="611" t="str">
        <f>Titles!$A$12</f>
        <v>1 Data for 2022 based on 2016 Census Definitions and data for 2023, 2024 and 2025 based on 2021 Census Definitions.</v>
      </c>
      <c r="B44" s="84"/>
      <c r="C44" s="357"/>
      <c r="D44" s="318"/>
      <c r="E44" s="54"/>
      <c r="F44" s="318"/>
      <c r="G44" s="318"/>
      <c r="H44" s="358"/>
      <c r="I44" s="228"/>
      <c r="J44" s="228"/>
      <c r="K44" s="300"/>
      <c r="L44" s="11"/>
    </row>
    <row r="45" spans="1:12">
      <c r="A45" s="595" t="s">
        <v>114</v>
      </c>
      <c r="B45" s="307"/>
      <c r="C45" s="307"/>
      <c r="D45" s="307"/>
      <c r="E45" s="351"/>
      <c r="F45" s="305"/>
      <c r="G45" s="305"/>
      <c r="H45" s="305"/>
      <c r="I45" s="77"/>
    </row>
    <row r="46" spans="1:12" s="306" customFormat="1" ht="10.9" customHeight="1">
      <c r="A46" s="612" t="str">
        <f>Titles!$A$10</f>
        <v>Source: CMHC Starts and Completion Survey, Market Absorption Survey</v>
      </c>
      <c r="B46" s="307"/>
      <c r="C46" s="307"/>
      <c r="D46" s="307"/>
      <c r="E46" s="320"/>
      <c r="F46" s="307"/>
      <c r="G46" s="307"/>
      <c r="H46" s="307"/>
    </row>
    <row r="47" spans="1:12" s="306" customFormat="1" ht="10.9" customHeight="1">
      <c r="A47" s="613"/>
    </row>
    <row r="48" spans="1:12" ht="12" customHeight="1">
      <c r="A48" s="614"/>
      <c r="B48" s="90"/>
      <c r="C48" s="90"/>
      <c r="D48" s="168"/>
      <c r="E48" s="320"/>
      <c r="F48" s="168"/>
      <c r="G48" s="193"/>
      <c r="H48" s="90"/>
      <c r="I48" s="13"/>
    </row>
    <row r="49" spans="1:9" ht="9.75" customHeight="1">
      <c r="A49" s="614"/>
      <c r="B49" s="90"/>
      <c r="C49" s="90"/>
      <c r="D49" s="168"/>
      <c r="E49" s="168"/>
      <c r="F49" s="168"/>
      <c r="G49" s="193"/>
      <c r="H49" s="90"/>
      <c r="I49" s="13"/>
    </row>
    <row r="61" spans="1:9">
      <c r="A61" s="611"/>
      <c r="B61" s="82"/>
      <c r="C61" s="357"/>
      <c r="D61" s="358"/>
      <c r="E61" s="358"/>
      <c r="F61" s="54"/>
    </row>
    <row r="62" spans="1:9" ht="15">
      <c r="A62" s="611"/>
      <c r="B62" s="169"/>
      <c r="C62" s="169"/>
      <c r="D62" s="169"/>
      <c r="E62" s="169"/>
      <c r="F62"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showZeros="0" zoomScale="115" zoomScaleNormal="115" workbookViewId="0">
      <pane xSplit="3" ySplit="5" topLeftCell="D6" activePane="bottomRight" state="frozen"/>
      <selection pane="topRight"/>
      <selection pane="bottomLeft"/>
      <selection pane="bottomRight"/>
    </sheetView>
  </sheetViews>
  <sheetFormatPr defaultColWidth="11.5546875" defaultRowHeight="12"/>
  <cols>
    <col min="1" max="1" width="8.77734375" style="723" customWidth="1"/>
    <col min="2" max="2" width="9.21875" style="701" customWidth="1"/>
    <col min="3" max="3" width="8.77734375" style="701" customWidth="1"/>
    <col min="4" max="8" width="9.77734375" style="701" customWidth="1"/>
    <col min="9" max="16384" width="11.5546875" style="701"/>
  </cols>
  <sheetData>
    <row r="1" spans="1:10" s="700" customFormat="1" ht="16.149999999999999" customHeight="1">
      <c r="A1" s="604" t="s">
        <v>208</v>
      </c>
      <c r="B1" s="417"/>
      <c r="C1" s="417"/>
      <c r="D1" s="417"/>
      <c r="E1" s="417"/>
      <c r="F1" s="417"/>
      <c r="G1" s="417"/>
      <c r="H1" s="417"/>
      <c r="I1" s="417"/>
      <c r="J1" s="418"/>
    </row>
    <row r="2" spans="1:10" s="700" customFormat="1" ht="16.149999999999999" customHeight="1">
      <c r="A2" s="605" t="s">
        <v>143</v>
      </c>
      <c r="B2" s="420"/>
      <c r="C2" s="420"/>
      <c r="D2" s="420"/>
      <c r="E2" s="420"/>
      <c r="F2" s="420"/>
      <c r="G2" s="420"/>
      <c r="H2" s="420"/>
      <c r="I2" s="420"/>
      <c r="J2" s="421"/>
    </row>
    <row r="3" spans="1:10" s="700" customFormat="1" ht="16.149999999999999" customHeight="1" thickBot="1">
      <c r="A3" s="606"/>
      <c r="B3" s="457"/>
      <c r="C3" s="457"/>
      <c r="D3" s="457"/>
      <c r="E3" s="457"/>
      <c r="F3" s="457"/>
      <c r="G3" s="457"/>
      <c r="H3" s="457"/>
      <c r="I3" s="457"/>
      <c r="J3" s="458"/>
    </row>
    <row r="4" spans="1:10">
      <c r="A4" s="607"/>
      <c r="B4" s="89"/>
      <c r="C4" s="118"/>
      <c r="D4" s="120"/>
      <c r="E4" s="120"/>
      <c r="F4" s="120"/>
      <c r="G4" s="120"/>
      <c r="H4" s="120"/>
      <c r="I4" s="120"/>
      <c r="J4" s="121"/>
    </row>
    <row r="5" spans="1:10">
      <c r="A5" s="608" t="s">
        <v>93</v>
      </c>
      <c r="B5" s="140"/>
      <c r="C5" s="146"/>
      <c r="D5" s="147" t="s">
        <v>31</v>
      </c>
      <c r="E5" s="147" t="s">
        <v>36</v>
      </c>
      <c r="F5" s="147" t="s">
        <v>39</v>
      </c>
      <c r="G5" s="147" t="s">
        <v>25</v>
      </c>
      <c r="H5" s="147" t="s">
        <v>106</v>
      </c>
      <c r="I5" s="147" t="s">
        <v>33</v>
      </c>
      <c r="J5" s="666" t="s">
        <v>180</v>
      </c>
    </row>
    <row r="6" spans="1:10" ht="13.5">
      <c r="A6" s="645" t="s">
        <v>266</v>
      </c>
      <c r="B6" s="177"/>
      <c r="C6" s="182"/>
      <c r="D6" s="189">
        <v>5009</v>
      </c>
      <c r="E6" s="189">
        <v>1391</v>
      </c>
      <c r="F6" s="189">
        <v>1320</v>
      </c>
      <c r="G6" s="189">
        <v>15235</v>
      </c>
      <c r="H6" s="189">
        <v>2748</v>
      </c>
      <c r="I6" s="189">
        <v>857</v>
      </c>
      <c r="J6" s="189">
        <v>645</v>
      </c>
    </row>
    <row r="7" spans="1:10" ht="13.5">
      <c r="A7" s="646" t="s">
        <v>267</v>
      </c>
      <c r="B7" s="143"/>
      <c r="C7" s="115"/>
      <c r="D7" s="367">
        <v>6905</v>
      </c>
      <c r="E7" s="367">
        <v>1932</v>
      </c>
      <c r="F7" s="367">
        <v>1684</v>
      </c>
      <c r="G7" s="367">
        <v>17570</v>
      </c>
      <c r="H7" s="367">
        <v>3655</v>
      </c>
      <c r="I7" s="367">
        <v>908</v>
      </c>
      <c r="J7" s="367">
        <v>1060</v>
      </c>
    </row>
    <row r="8" spans="1:10">
      <c r="A8" s="641">
        <v>2023</v>
      </c>
      <c r="B8" s="107" t="s">
        <v>61</v>
      </c>
      <c r="C8" s="164"/>
      <c r="D8" s="189">
        <v>1968</v>
      </c>
      <c r="E8" s="189">
        <v>951.00000000000011</v>
      </c>
      <c r="F8" s="189">
        <v>1351.9999999999998</v>
      </c>
      <c r="G8" s="189">
        <v>16396</v>
      </c>
      <c r="H8" s="189">
        <v>361</v>
      </c>
      <c r="I8" s="189">
        <v>462.99999999999994</v>
      </c>
      <c r="J8" s="216">
        <v>565</v>
      </c>
    </row>
    <row r="9" spans="1:10">
      <c r="A9" s="116"/>
      <c r="B9" s="111" t="s">
        <v>62</v>
      </c>
      <c r="C9" s="165"/>
      <c r="D9" s="189">
        <v>6498</v>
      </c>
      <c r="E9" s="189">
        <v>468</v>
      </c>
      <c r="F9" s="189">
        <v>659</v>
      </c>
      <c r="G9" s="189">
        <v>11332</v>
      </c>
      <c r="H9" s="189">
        <v>7499.0000000000009</v>
      </c>
      <c r="I9" s="189">
        <v>812</v>
      </c>
      <c r="J9" s="216">
        <v>464.99999999999994</v>
      </c>
    </row>
    <row r="10" spans="1:10">
      <c r="A10" s="154"/>
      <c r="B10" s="155" t="s">
        <v>63</v>
      </c>
      <c r="C10" s="183"/>
      <c r="D10" s="189">
        <v>3463</v>
      </c>
      <c r="E10" s="189">
        <v>1595.0000000000002</v>
      </c>
      <c r="F10" s="189">
        <v>675.99999999999989</v>
      </c>
      <c r="G10" s="189">
        <v>10012</v>
      </c>
      <c r="H10" s="189">
        <v>1799.9999999999998</v>
      </c>
      <c r="I10" s="189">
        <v>259</v>
      </c>
      <c r="J10" s="216">
        <v>522</v>
      </c>
    </row>
    <row r="11" spans="1:10">
      <c r="A11" s="156"/>
      <c r="B11" s="111" t="s">
        <v>64</v>
      </c>
      <c r="C11" s="165"/>
      <c r="D11" s="189">
        <v>4403.0000000000009</v>
      </c>
      <c r="E11" s="189">
        <v>1552</v>
      </c>
      <c r="F11" s="189">
        <v>971.00000000000011</v>
      </c>
      <c r="G11" s="189">
        <v>14395</v>
      </c>
      <c r="H11" s="189">
        <v>5577</v>
      </c>
      <c r="I11" s="189">
        <v>808.99999999999989</v>
      </c>
      <c r="J11" s="216">
        <v>346</v>
      </c>
    </row>
    <row r="12" spans="1:10">
      <c r="A12" s="116"/>
      <c r="B12" s="111" t="s">
        <v>65</v>
      </c>
      <c r="C12" s="165"/>
      <c r="D12" s="189">
        <v>3452</v>
      </c>
      <c r="E12" s="189">
        <v>1053.9999999999998</v>
      </c>
      <c r="F12" s="189">
        <v>764</v>
      </c>
      <c r="G12" s="189">
        <v>9404</v>
      </c>
      <c r="H12" s="189">
        <v>1161</v>
      </c>
      <c r="I12" s="189">
        <v>402</v>
      </c>
      <c r="J12" s="216">
        <v>699.00000000000011</v>
      </c>
    </row>
    <row r="13" spans="1:10">
      <c r="A13" s="154"/>
      <c r="B13" s="155" t="s">
        <v>66</v>
      </c>
      <c r="C13" s="183"/>
      <c r="D13" s="189">
        <v>6826</v>
      </c>
      <c r="E13" s="189">
        <v>1078</v>
      </c>
      <c r="F13" s="189">
        <v>3284.0000000000005</v>
      </c>
      <c r="G13" s="189">
        <v>10138</v>
      </c>
      <c r="H13" s="189">
        <v>5191.0000000000009</v>
      </c>
      <c r="I13" s="189">
        <v>383</v>
      </c>
      <c r="J13" s="216">
        <v>464</v>
      </c>
    </row>
    <row r="14" spans="1:10">
      <c r="A14" s="154"/>
      <c r="B14" s="111" t="s">
        <v>67</v>
      </c>
      <c r="C14" s="165"/>
      <c r="D14" s="189">
        <v>4568</v>
      </c>
      <c r="E14" s="189">
        <v>2916</v>
      </c>
      <c r="F14" s="189">
        <v>1839</v>
      </c>
      <c r="G14" s="189">
        <v>11538</v>
      </c>
      <c r="H14" s="189">
        <v>1372</v>
      </c>
      <c r="I14" s="189">
        <v>3106</v>
      </c>
      <c r="J14" s="216">
        <v>617</v>
      </c>
    </row>
    <row r="15" spans="1:10">
      <c r="A15" s="116"/>
      <c r="B15" s="111" t="s">
        <v>68</v>
      </c>
      <c r="C15" s="165"/>
      <c r="D15" s="189">
        <v>8844.9999999999982</v>
      </c>
      <c r="E15" s="189">
        <v>1528</v>
      </c>
      <c r="F15" s="189">
        <v>210</v>
      </c>
      <c r="G15" s="189">
        <v>15928</v>
      </c>
      <c r="H15" s="189">
        <v>3877</v>
      </c>
      <c r="I15" s="189">
        <v>792.99999999999989</v>
      </c>
      <c r="J15" s="216">
        <v>640</v>
      </c>
    </row>
    <row r="16" spans="1:10">
      <c r="A16" s="116"/>
      <c r="B16" s="155" t="s">
        <v>69</v>
      </c>
      <c r="C16" s="183"/>
      <c r="D16" s="189">
        <v>7625</v>
      </c>
      <c r="E16" s="189">
        <v>1272</v>
      </c>
      <c r="F16" s="189">
        <v>1189</v>
      </c>
      <c r="G16" s="189">
        <v>31855.999999999996</v>
      </c>
      <c r="H16" s="189">
        <v>3040</v>
      </c>
      <c r="I16" s="189">
        <v>404.99999999999994</v>
      </c>
      <c r="J16" s="216">
        <v>619</v>
      </c>
    </row>
    <row r="17" spans="1:10">
      <c r="A17" s="116"/>
      <c r="B17" s="155" t="s">
        <v>70</v>
      </c>
      <c r="C17" s="183"/>
      <c r="D17" s="189">
        <v>8000.9999999999991</v>
      </c>
      <c r="E17" s="189">
        <v>1583.9999999999998</v>
      </c>
      <c r="F17" s="189">
        <v>3614.9999999999995</v>
      </c>
      <c r="G17" s="189">
        <v>18201</v>
      </c>
      <c r="H17" s="189">
        <v>2634.0000000000005</v>
      </c>
      <c r="I17" s="189">
        <v>248</v>
      </c>
      <c r="J17" s="216">
        <v>589</v>
      </c>
    </row>
    <row r="18" spans="1:10">
      <c r="A18" s="116"/>
      <c r="B18" s="155" t="s">
        <v>71</v>
      </c>
      <c r="C18" s="183"/>
      <c r="D18" s="189">
        <v>3151</v>
      </c>
      <c r="E18" s="189">
        <v>1237</v>
      </c>
      <c r="F18" s="189">
        <v>1081</v>
      </c>
      <c r="G18" s="189">
        <v>12663</v>
      </c>
      <c r="H18" s="189">
        <v>360</v>
      </c>
      <c r="I18" s="189">
        <v>493</v>
      </c>
      <c r="J18" s="216">
        <v>1224</v>
      </c>
    </row>
    <row r="19" spans="1:10">
      <c r="A19" s="145"/>
      <c r="B19" s="143" t="s">
        <v>72</v>
      </c>
      <c r="C19" s="184"/>
      <c r="D19" s="217">
        <v>1380.9999999999998</v>
      </c>
      <c r="E19" s="217">
        <v>1383</v>
      </c>
      <c r="F19" s="217">
        <v>309</v>
      </c>
      <c r="G19" s="217">
        <v>21268</v>
      </c>
      <c r="H19" s="217">
        <v>281</v>
      </c>
      <c r="I19" s="217">
        <v>2547</v>
      </c>
      <c r="J19" s="557">
        <v>1015.0000000000001</v>
      </c>
    </row>
    <row r="20" spans="1:10">
      <c r="A20" s="647">
        <v>2024</v>
      </c>
      <c r="B20" s="107" t="s">
        <v>61</v>
      </c>
      <c r="C20" s="164"/>
      <c r="D20" s="189">
        <v>7010</v>
      </c>
      <c r="E20" s="189">
        <v>1070</v>
      </c>
      <c r="F20" s="189">
        <v>1182</v>
      </c>
      <c r="G20" s="189">
        <v>15286.999999999998</v>
      </c>
      <c r="H20" s="189">
        <v>2367</v>
      </c>
      <c r="I20" s="189">
        <v>1408</v>
      </c>
      <c r="J20" s="216">
        <v>119</v>
      </c>
    </row>
    <row r="21" spans="1:10">
      <c r="A21" s="116"/>
      <c r="B21" s="111" t="s">
        <v>62</v>
      </c>
      <c r="C21" s="165"/>
      <c r="D21" s="189">
        <v>3934</v>
      </c>
      <c r="E21" s="189">
        <v>545</v>
      </c>
      <c r="F21" s="189">
        <v>1683</v>
      </c>
      <c r="G21" s="189">
        <v>10341</v>
      </c>
      <c r="H21" s="189">
        <v>1984.9999999999998</v>
      </c>
      <c r="I21" s="189">
        <v>810</v>
      </c>
      <c r="J21" s="216">
        <v>556.99999999999989</v>
      </c>
    </row>
    <row r="22" spans="1:10">
      <c r="A22" s="154"/>
      <c r="B22" s="155" t="s">
        <v>63</v>
      </c>
      <c r="C22" s="183"/>
      <c r="D22" s="189">
        <v>6638</v>
      </c>
      <c r="E22" s="189">
        <v>1897</v>
      </c>
      <c r="F22" s="189">
        <v>462.99999999999994</v>
      </c>
      <c r="G22" s="189">
        <v>9846</v>
      </c>
      <c r="H22" s="189">
        <v>2074.9999999999995</v>
      </c>
      <c r="I22" s="189">
        <v>1319</v>
      </c>
      <c r="J22" s="216">
        <v>582.00000000000011</v>
      </c>
    </row>
    <row r="23" spans="1:10">
      <c r="A23" s="156"/>
      <c r="B23" s="111" t="s">
        <v>64</v>
      </c>
      <c r="C23" s="165"/>
      <c r="D23" s="189">
        <v>8180</v>
      </c>
      <c r="E23" s="189">
        <v>992.99999999999989</v>
      </c>
      <c r="F23" s="189">
        <v>423.00000000000006</v>
      </c>
      <c r="G23" s="189">
        <v>13885</v>
      </c>
      <c r="H23" s="189">
        <v>688</v>
      </c>
      <c r="I23" s="189">
        <v>166.99999999999997</v>
      </c>
      <c r="J23" s="216">
        <v>661</v>
      </c>
    </row>
    <row r="24" spans="1:10">
      <c r="A24" s="116"/>
      <c r="B24" s="111" t="s">
        <v>65</v>
      </c>
      <c r="C24" s="165"/>
      <c r="D24" s="189">
        <v>7632</v>
      </c>
      <c r="E24" s="189">
        <v>1416.0000000000002</v>
      </c>
      <c r="F24" s="189">
        <v>1758</v>
      </c>
      <c r="G24" s="189">
        <v>28383</v>
      </c>
      <c r="H24" s="189">
        <v>9838.9999999999982</v>
      </c>
      <c r="I24" s="189">
        <v>354</v>
      </c>
      <c r="J24" s="216">
        <v>875.99999999999989</v>
      </c>
    </row>
    <row r="25" spans="1:10">
      <c r="A25" s="154"/>
      <c r="B25" s="155" t="s">
        <v>66</v>
      </c>
      <c r="C25" s="183"/>
      <c r="D25" s="189">
        <v>9774</v>
      </c>
      <c r="E25" s="189">
        <v>2579</v>
      </c>
      <c r="F25" s="189">
        <v>1101.9999999999998</v>
      </c>
      <c r="G25" s="189">
        <v>34925.000000000007</v>
      </c>
      <c r="H25" s="189">
        <v>1874</v>
      </c>
      <c r="I25" s="189">
        <v>447</v>
      </c>
      <c r="J25" s="216">
        <v>1170</v>
      </c>
    </row>
    <row r="26" spans="1:10">
      <c r="A26" s="154"/>
      <c r="B26" s="111" t="s">
        <v>67</v>
      </c>
      <c r="C26" s="165"/>
      <c r="D26" s="189">
        <v>7436.0000000000009</v>
      </c>
      <c r="E26" s="189">
        <v>820.00000000000011</v>
      </c>
      <c r="F26" s="189">
        <v>706</v>
      </c>
      <c r="G26" s="189">
        <v>9118</v>
      </c>
      <c r="H26" s="189">
        <v>3928</v>
      </c>
      <c r="I26" s="189">
        <v>449</v>
      </c>
      <c r="J26" s="216">
        <v>2658</v>
      </c>
    </row>
    <row r="27" spans="1:10">
      <c r="A27" s="116"/>
      <c r="B27" s="111" t="s">
        <v>68</v>
      </c>
      <c r="C27" s="165"/>
      <c r="D27" s="189">
        <v>5083</v>
      </c>
      <c r="E27" s="189">
        <v>1451</v>
      </c>
      <c r="F27" s="189">
        <v>1762</v>
      </c>
      <c r="G27" s="189">
        <v>15155.000000000002</v>
      </c>
      <c r="H27" s="189">
        <v>1478</v>
      </c>
      <c r="I27" s="189">
        <v>439</v>
      </c>
      <c r="J27" s="216">
        <v>1249</v>
      </c>
    </row>
    <row r="28" spans="1:10">
      <c r="A28" s="116"/>
      <c r="B28" s="155" t="s">
        <v>69</v>
      </c>
      <c r="C28" s="183"/>
      <c r="D28" s="189">
        <v>7149.9999999999991</v>
      </c>
      <c r="E28" s="189">
        <v>3232</v>
      </c>
      <c r="F28" s="189">
        <v>7891</v>
      </c>
      <c r="G28" s="189">
        <v>13062.999999999998</v>
      </c>
      <c r="H28" s="189">
        <v>4442</v>
      </c>
      <c r="I28" s="189">
        <v>723</v>
      </c>
      <c r="J28" s="216">
        <v>1012.9999999999999</v>
      </c>
    </row>
    <row r="29" spans="1:10">
      <c r="A29" s="116"/>
      <c r="B29" s="155" t="s">
        <v>70</v>
      </c>
      <c r="C29" s="183"/>
      <c r="D29" s="189">
        <v>5000</v>
      </c>
      <c r="E29" s="189">
        <v>4303</v>
      </c>
      <c r="F29" s="189">
        <v>422.00000000000006</v>
      </c>
      <c r="G29" s="189">
        <v>16399</v>
      </c>
      <c r="H29" s="189">
        <v>8435</v>
      </c>
      <c r="I29" s="189">
        <v>3586.9999999999995</v>
      </c>
      <c r="J29" s="216">
        <v>1108</v>
      </c>
    </row>
    <row r="30" spans="1:10">
      <c r="A30" s="116"/>
      <c r="B30" s="155" t="s">
        <v>71</v>
      </c>
      <c r="C30" s="183"/>
      <c r="D30" s="374">
        <v>12796.000000000002</v>
      </c>
      <c r="E30" s="374">
        <v>3076</v>
      </c>
      <c r="F30" s="374">
        <v>984</v>
      </c>
      <c r="G30" s="374">
        <v>31287</v>
      </c>
      <c r="H30" s="374">
        <v>4167</v>
      </c>
      <c r="I30" s="374">
        <v>1166.9999999999998</v>
      </c>
      <c r="J30" s="216">
        <v>1827.9999999999998</v>
      </c>
    </row>
    <row r="31" spans="1:10">
      <c r="A31" s="145"/>
      <c r="B31" s="143" t="s">
        <v>72</v>
      </c>
      <c r="C31" s="184"/>
      <c r="D31" s="278">
        <v>1967</v>
      </c>
      <c r="E31" s="278">
        <v>1754</v>
      </c>
      <c r="F31" s="278">
        <v>1720</v>
      </c>
      <c r="G31" s="217">
        <v>13534</v>
      </c>
      <c r="H31" s="217">
        <v>2670</v>
      </c>
      <c r="I31" s="217">
        <v>1835</v>
      </c>
      <c r="J31" s="557">
        <v>872.00000000000011</v>
      </c>
    </row>
    <row r="32" spans="1:10">
      <c r="A32" s="647">
        <v>2025</v>
      </c>
      <c r="B32" s="107" t="s">
        <v>61</v>
      </c>
      <c r="C32" s="164"/>
      <c r="D32" s="189">
        <v>6640</v>
      </c>
      <c r="E32" s="189">
        <v>764</v>
      </c>
      <c r="F32" s="189">
        <v>638</v>
      </c>
      <c r="G32" s="189">
        <v>31503.999999999996</v>
      </c>
      <c r="H32" s="189">
        <v>3977</v>
      </c>
      <c r="I32" s="189">
        <v>780</v>
      </c>
      <c r="J32" s="216">
        <v>484.00000000000006</v>
      </c>
    </row>
    <row r="33" spans="1:10">
      <c r="A33" s="116"/>
      <c r="B33" s="111" t="s">
        <v>62</v>
      </c>
      <c r="C33" s="165"/>
      <c r="D33" s="189">
        <v>6561</v>
      </c>
      <c r="E33" s="189">
        <v>1075</v>
      </c>
      <c r="F33" s="189">
        <v>464</v>
      </c>
      <c r="G33" s="189">
        <v>11470</v>
      </c>
      <c r="H33" s="189">
        <v>1331.9999999999998</v>
      </c>
      <c r="I33" s="189">
        <v>959</v>
      </c>
      <c r="J33" s="216">
        <v>1064</v>
      </c>
    </row>
    <row r="34" spans="1:10">
      <c r="A34" s="154"/>
      <c r="B34" s="155" t="s">
        <v>63</v>
      </c>
      <c r="C34" s="183"/>
      <c r="D34" s="189">
        <v>5262</v>
      </c>
      <c r="E34" s="189">
        <v>1448</v>
      </c>
      <c r="F34" s="189">
        <v>1637</v>
      </c>
      <c r="G34" s="189">
        <v>23534.999999999996</v>
      </c>
      <c r="H34" s="189">
        <v>1499</v>
      </c>
      <c r="I34" s="189">
        <v>727.99999999999989</v>
      </c>
      <c r="J34" s="216">
        <v>1632.0000000000002</v>
      </c>
    </row>
    <row r="35" spans="1:10">
      <c r="A35" s="156"/>
      <c r="B35" s="111" t="s">
        <v>64</v>
      </c>
      <c r="C35" s="165"/>
      <c r="D35" s="189" t="s">
        <v>50</v>
      </c>
      <c r="E35" s="189" t="s">
        <v>50</v>
      </c>
      <c r="F35" s="189" t="s">
        <v>50</v>
      </c>
      <c r="G35" s="189" t="s">
        <v>50</v>
      </c>
      <c r="H35" s="189" t="s">
        <v>50</v>
      </c>
      <c r="I35" s="189" t="s">
        <v>50</v>
      </c>
      <c r="J35" s="216" t="s">
        <v>50</v>
      </c>
    </row>
    <row r="36" spans="1:10">
      <c r="A36" s="116"/>
      <c r="B36" s="111" t="s">
        <v>65</v>
      </c>
      <c r="C36" s="165"/>
      <c r="D36" s="189" t="s">
        <v>50</v>
      </c>
      <c r="E36" s="189" t="s">
        <v>50</v>
      </c>
      <c r="F36" s="189" t="s">
        <v>50</v>
      </c>
      <c r="G36" s="189" t="s">
        <v>50</v>
      </c>
      <c r="H36" s="189" t="s">
        <v>50</v>
      </c>
      <c r="I36" s="189" t="s">
        <v>50</v>
      </c>
      <c r="J36" s="216" t="s">
        <v>50</v>
      </c>
    </row>
    <row r="37" spans="1:10">
      <c r="A37" s="154"/>
      <c r="B37" s="155" t="s">
        <v>66</v>
      </c>
      <c r="C37" s="183"/>
      <c r="D37" s="189" t="s">
        <v>50</v>
      </c>
      <c r="E37" s="189" t="s">
        <v>50</v>
      </c>
      <c r="F37" s="189" t="s">
        <v>50</v>
      </c>
      <c r="G37" s="189" t="s">
        <v>50</v>
      </c>
      <c r="H37" s="189" t="s">
        <v>50</v>
      </c>
      <c r="I37" s="189" t="s">
        <v>50</v>
      </c>
      <c r="J37" s="216" t="s">
        <v>50</v>
      </c>
    </row>
    <row r="38" spans="1:10">
      <c r="A38" s="154"/>
      <c r="B38" s="111" t="s">
        <v>67</v>
      </c>
      <c r="C38" s="165"/>
      <c r="D38" s="189" t="s">
        <v>50</v>
      </c>
      <c r="E38" s="189" t="s">
        <v>50</v>
      </c>
      <c r="F38" s="189" t="s">
        <v>50</v>
      </c>
      <c r="G38" s="189" t="s">
        <v>50</v>
      </c>
      <c r="H38" s="189" t="s">
        <v>50</v>
      </c>
      <c r="I38" s="189" t="s">
        <v>50</v>
      </c>
      <c r="J38" s="216" t="s">
        <v>50</v>
      </c>
    </row>
    <row r="39" spans="1:10">
      <c r="A39" s="116"/>
      <c r="B39" s="111" t="s">
        <v>68</v>
      </c>
      <c r="C39" s="165"/>
      <c r="D39" s="189" t="s">
        <v>50</v>
      </c>
      <c r="E39" s="189" t="s">
        <v>50</v>
      </c>
      <c r="F39" s="189" t="s">
        <v>50</v>
      </c>
      <c r="G39" s="189" t="s">
        <v>50</v>
      </c>
      <c r="H39" s="189" t="s">
        <v>50</v>
      </c>
      <c r="I39" s="189" t="s">
        <v>50</v>
      </c>
      <c r="J39" s="216" t="s">
        <v>50</v>
      </c>
    </row>
    <row r="40" spans="1:10">
      <c r="A40" s="116"/>
      <c r="B40" s="155" t="s">
        <v>69</v>
      </c>
      <c r="C40" s="183"/>
      <c r="D40" s="189" t="s">
        <v>50</v>
      </c>
      <c r="E40" s="189" t="s">
        <v>50</v>
      </c>
      <c r="F40" s="189" t="s">
        <v>50</v>
      </c>
      <c r="G40" s="189" t="s">
        <v>50</v>
      </c>
      <c r="H40" s="189" t="s">
        <v>50</v>
      </c>
      <c r="I40" s="189" t="s">
        <v>50</v>
      </c>
      <c r="J40" s="216" t="s">
        <v>50</v>
      </c>
    </row>
    <row r="41" spans="1:10">
      <c r="A41" s="116"/>
      <c r="B41" s="155" t="s">
        <v>70</v>
      </c>
      <c r="C41" s="183"/>
      <c r="D41" s="189" t="s">
        <v>50</v>
      </c>
      <c r="E41" s="189" t="s">
        <v>50</v>
      </c>
      <c r="F41" s="189" t="s">
        <v>50</v>
      </c>
      <c r="G41" s="189" t="s">
        <v>50</v>
      </c>
      <c r="H41" s="189" t="s">
        <v>50</v>
      </c>
      <c r="I41" s="189" t="s">
        <v>50</v>
      </c>
      <c r="J41" s="216" t="s">
        <v>50</v>
      </c>
    </row>
    <row r="42" spans="1:10">
      <c r="A42" s="116"/>
      <c r="B42" s="155" t="s">
        <v>71</v>
      </c>
      <c r="C42" s="183"/>
      <c r="D42" s="374" t="s">
        <v>50</v>
      </c>
      <c r="E42" s="374" t="s">
        <v>50</v>
      </c>
      <c r="F42" s="374" t="s">
        <v>50</v>
      </c>
      <c r="G42" s="374" t="s">
        <v>50</v>
      </c>
      <c r="H42" s="374" t="s">
        <v>50</v>
      </c>
      <c r="I42" s="374" t="s">
        <v>50</v>
      </c>
      <c r="J42" s="375" t="s">
        <v>50</v>
      </c>
    </row>
    <row r="43" spans="1:10" ht="12.75" thickBot="1">
      <c r="A43" s="648"/>
      <c r="B43" s="157" t="s">
        <v>72</v>
      </c>
      <c r="C43" s="185"/>
      <c r="D43" s="312" t="s">
        <v>50</v>
      </c>
      <c r="E43" s="214" t="s">
        <v>50</v>
      </c>
      <c r="F43" s="312" t="s">
        <v>50</v>
      </c>
      <c r="G43" s="312" t="s">
        <v>50</v>
      </c>
      <c r="H43" s="312" t="s">
        <v>50</v>
      </c>
      <c r="I43" s="312" t="s">
        <v>50</v>
      </c>
      <c r="J43" s="313" t="s">
        <v>50</v>
      </c>
    </row>
    <row r="44" spans="1:10">
      <c r="A44" s="703" t="str">
        <f>Titles!$A$12</f>
        <v>1 Data for 2022 based on 2016 Census Definitions and data for 2023, 2024 and 2025 based on 2021 Census Definitions.</v>
      </c>
      <c r="B44" s="704"/>
      <c r="C44" s="705"/>
      <c r="D44" s="706"/>
      <c r="E44" s="707"/>
      <c r="F44" s="706"/>
      <c r="G44" s="706"/>
      <c r="H44" s="708"/>
      <c r="I44" s="709"/>
    </row>
    <row r="45" spans="1:10" s="702" customFormat="1" ht="10.9" customHeight="1">
      <c r="A45" s="710" t="s">
        <v>114</v>
      </c>
      <c r="B45" s="711"/>
      <c r="C45" s="711"/>
      <c r="D45" s="711"/>
      <c r="E45" s="712"/>
      <c r="F45" s="713"/>
      <c r="G45" s="713"/>
      <c r="H45" s="713"/>
    </row>
    <row r="46" spans="1:10" s="702" customFormat="1" ht="10.9" customHeight="1">
      <c r="A46" s="714" t="str">
        <f>Titles!$A$10</f>
        <v>Source: CMHC Starts and Completion Survey, Market Absorption Survey</v>
      </c>
      <c r="B46" s="711"/>
      <c r="C46" s="711"/>
      <c r="D46" s="711"/>
      <c r="E46" s="715"/>
      <c r="F46" s="711"/>
      <c r="G46" s="711"/>
      <c r="H46" s="711"/>
    </row>
    <row r="47" spans="1:10" ht="12" customHeight="1">
      <c r="A47" s="716"/>
      <c r="B47" s="717"/>
      <c r="C47" s="717"/>
      <c r="D47" s="718"/>
      <c r="E47" s="715"/>
      <c r="F47" s="718"/>
      <c r="G47" s="719"/>
      <c r="H47" s="717"/>
      <c r="I47" s="720"/>
    </row>
    <row r="48" spans="1:10" ht="9.75" customHeight="1">
      <c r="A48" s="716"/>
      <c r="B48" s="717"/>
      <c r="C48" s="717"/>
      <c r="D48" s="718"/>
      <c r="E48" s="718"/>
      <c r="F48" s="718"/>
      <c r="G48" s="719"/>
      <c r="H48" s="717"/>
      <c r="I48" s="720"/>
    </row>
    <row r="60" spans="1:6">
      <c r="A60" s="703"/>
      <c r="B60" s="721"/>
      <c r="C60" s="705"/>
      <c r="D60" s="708"/>
      <c r="E60" s="708"/>
      <c r="F60" s="707"/>
    </row>
    <row r="61" spans="1:6" ht="15">
      <c r="A61" s="703"/>
      <c r="B61" s="722"/>
      <c r="C61" s="722"/>
      <c r="D61" s="722"/>
      <c r="E61" s="722"/>
      <c r="F61" s="707"/>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showZeros="0" zoomScaleNormal="100" workbookViewId="0">
      <pane xSplit="3" ySplit="5" topLeftCell="D14" activePane="bottomRight" state="frozen"/>
      <selection pane="topRight"/>
      <selection pane="bottomLeft"/>
      <selection pane="bottomRight"/>
    </sheetView>
  </sheetViews>
  <sheetFormatPr defaultColWidth="11.5546875" defaultRowHeight="12"/>
  <cols>
    <col min="1" max="1" width="8.77734375" style="723" customWidth="1"/>
    <col min="2" max="2" width="9.21875" style="701" customWidth="1"/>
    <col min="3" max="3" width="8.77734375" style="701" customWidth="1"/>
    <col min="4" max="9" width="9.77734375" style="701" customWidth="1"/>
    <col min="10" max="16384" width="11.5546875" style="701"/>
  </cols>
  <sheetData>
    <row r="1" spans="1:10" s="700" customFormat="1" ht="16.149999999999999" customHeight="1">
      <c r="A1" s="604" t="s">
        <v>128</v>
      </c>
      <c r="B1" s="417"/>
      <c r="C1" s="417"/>
      <c r="D1" s="417"/>
      <c r="E1" s="417"/>
      <c r="F1" s="417"/>
      <c r="G1" s="417"/>
      <c r="H1" s="417"/>
      <c r="I1" s="418"/>
      <c r="J1" s="724"/>
    </row>
    <row r="2" spans="1:10" s="700" customFormat="1" ht="16.149999999999999" customHeight="1">
      <c r="A2" s="605" t="s">
        <v>143</v>
      </c>
      <c r="B2" s="420"/>
      <c r="C2" s="420"/>
      <c r="D2" s="420"/>
      <c r="E2" s="420"/>
      <c r="F2" s="420"/>
      <c r="G2" s="420"/>
      <c r="H2" s="420"/>
      <c r="I2" s="421"/>
      <c r="J2" s="724"/>
    </row>
    <row r="3" spans="1:10" s="700" customFormat="1" ht="16.149999999999999" customHeight="1" thickBot="1">
      <c r="A3" s="606"/>
      <c r="B3" s="426"/>
      <c r="C3" s="426"/>
      <c r="D3" s="426"/>
      <c r="E3" s="426"/>
      <c r="F3" s="426"/>
      <c r="G3" s="426"/>
      <c r="H3" s="426"/>
      <c r="I3" s="427"/>
      <c r="J3" s="724"/>
    </row>
    <row r="4" spans="1:10">
      <c r="A4" s="607"/>
      <c r="B4" s="89"/>
      <c r="C4" s="118"/>
      <c r="D4" s="120"/>
      <c r="E4" s="120"/>
      <c r="F4" s="120"/>
      <c r="G4" s="120"/>
      <c r="H4" s="120"/>
      <c r="I4" s="102"/>
      <c r="J4" s="709"/>
    </row>
    <row r="5" spans="1:10" ht="24">
      <c r="A5" s="608" t="s">
        <v>93</v>
      </c>
      <c r="B5" s="140"/>
      <c r="C5" s="146"/>
      <c r="D5" s="147" t="s">
        <v>107</v>
      </c>
      <c r="E5" s="147" t="s">
        <v>22</v>
      </c>
      <c r="F5" s="662" t="s">
        <v>185</v>
      </c>
      <c r="G5" s="147" t="s">
        <v>30</v>
      </c>
      <c r="H5" s="147" t="s">
        <v>26</v>
      </c>
      <c r="I5" s="148" t="s">
        <v>38</v>
      </c>
      <c r="J5" s="709"/>
    </row>
    <row r="6" spans="1:10" ht="13.5">
      <c r="A6" s="645" t="s">
        <v>266</v>
      </c>
      <c r="B6" s="177"/>
      <c r="C6" s="182"/>
      <c r="D6" s="189">
        <v>9245</v>
      </c>
      <c r="E6" s="189">
        <v>1414</v>
      </c>
      <c r="F6" s="189">
        <v>480</v>
      </c>
      <c r="G6" s="189">
        <v>263</v>
      </c>
      <c r="H6" s="189">
        <v>1853</v>
      </c>
      <c r="I6" s="189">
        <v>47428</v>
      </c>
      <c r="J6" s="709"/>
    </row>
    <row r="7" spans="1:10" ht="13.5">
      <c r="A7" s="646" t="s">
        <v>267</v>
      </c>
      <c r="B7" s="143"/>
      <c r="C7" s="115"/>
      <c r="D7" s="367">
        <v>7894</v>
      </c>
      <c r="E7" s="367">
        <v>1015</v>
      </c>
      <c r="F7" s="367">
        <v>387</v>
      </c>
      <c r="G7" s="367">
        <v>313</v>
      </c>
      <c r="H7" s="367">
        <v>1591</v>
      </c>
      <c r="I7" s="367">
        <v>37718</v>
      </c>
      <c r="J7" s="709"/>
    </row>
    <row r="8" spans="1:10">
      <c r="A8" s="641">
        <v>2023</v>
      </c>
      <c r="B8" s="107" t="s">
        <v>61</v>
      </c>
      <c r="C8" s="164"/>
      <c r="D8" s="189">
        <v>1366</v>
      </c>
      <c r="E8" s="189">
        <v>685</v>
      </c>
      <c r="F8" s="189">
        <v>139</v>
      </c>
      <c r="G8" s="189">
        <v>126</v>
      </c>
      <c r="H8" s="189">
        <v>869</v>
      </c>
      <c r="I8" s="216">
        <v>33462</v>
      </c>
      <c r="J8" s="709"/>
    </row>
    <row r="9" spans="1:10">
      <c r="A9" s="116"/>
      <c r="B9" s="111" t="s">
        <v>62</v>
      </c>
      <c r="C9" s="165"/>
      <c r="D9" s="189">
        <v>6482</v>
      </c>
      <c r="E9" s="189">
        <v>726</v>
      </c>
      <c r="F9" s="189">
        <v>506</v>
      </c>
      <c r="G9" s="189">
        <v>172</v>
      </c>
      <c r="H9" s="189">
        <v>841</v>
      </c>
      <c r="I9" s="216">
        <v>52440</v>
      </c>
      <c r="J9" s="709"/>
    </row>
    <row r="10" spans="1:10">
      <c r="A10" s="154"/>
      <c r="B10" s="155" t="s">
        <v>63</v>
      </c>
      <c r="C10" s="183"/>
      <c r="D10" s="189">
        <v>14094.000000000002</v>
      </c>
      <c r="E10" s="189">
        <v>492</v>
      </c>
      <c r="F10" s="189">
        <v>141</v>
      </c>
      <c r="G10" s="189">
        <v>245</v>
      </c>
      <c r="H10" s="189">
        <v>1014</v>
      </c>
      <c r="I10" s="216">
        <v>38377</v>
      </c>
      <c r="J10" s="709"/>
    </row>
    <row r="11" spans="1:10">
      <c r="A11" s="156"/>
      <c r="B11" s="111" t="s">
        <v>64</v>
      </c>
      <c r="C11" s="165"/>
      <c r="D11" s="189">
        <v>11206</v>
      </c>
      <c r="E11" s="189">
        <v>3136.9999999999995</v>
      </c>
      <c r="F11" s="189">
        <v>733</v>
      </c>
      <c r="G11" s="189">
        <v>327</v>
      </c>
      <c r="H11" s="189">
        <v>5427</v>
      </c>
      <c r="I11" s="216">
        <v>59688</v>
      </c>
      <c r="J11" s="709"/>
    </row>
    <row r="12" spans="1:10">
      <c r="A12" s="116"/>
      <c r="B12" s="111" t="s">
        <v>65</v>
      </c>
      <c r="C12" s="165"/>
      <c r="D12" s="189">
        <v>3618.0000000000005</v>
      </c>
      <c r="E12" s="189">
        <v>412</v>
      </c>
      <c r="F12" s="189">
        <v>232.99999999999997</v>
      </c>
      <c r="G12" s="189">
        <v>198</v>
      </c>
      <c r="H12" s="189">
        <v>1871</v>
      </c>
      <c r="I12" s="216">
        <v>43230</v>
      </c>
      <c r="J12" s="709"/>
    </row>
    <row r="13" spans="1:10">
      <c r="A13" s="154"/>
      <c r="B13" s="155" t="s">
        <v>66</v>
      </c>
      <c r="C13" s="183"/>
      <c r="D13" s="189">
        <v>6795</v>
      </c>
      <c r="E13" s="189">
        <v>236</v>
      </c>
      <c r="F13" s="189">
        <v>598</v>
      </c>
      <c r="G13" s="189">
        <v>36</v>
      </c>
      <c r="H13" s="189">
        <v>1865.9999999999998</v>
      </c>
      <c r="I13" s="216">
        <v>86333</v>
      </c>
      <c r="J13" s="709"/>
    </row>
    <row r="14" spans="1:10">
      <c r="A14" s="154"/>
      <c r="B14" s="111" t="s">
        <v>67</v>
      </c>
      <c r="C14" s="165"/>
      <c r="D14" s="189">
        <v>9277.0000000000018</v>
      </c>
      <c r="E14" s="189">
        <v>4741</v>
      </c>
      <c r="F14" s="189">
        <v>529</v>
      </c>
      <c r="G14" s="189">
        <v>86</v>
      </c>
      <c r="H14" s="189">
        <v>1847</v>
      </c>
      <c r="I14" s="216">
        <v>61373.999999999993</v>
      </c>
      <c r="J14" s="709"/>
    </row>
    <row r="15" spans="1:10">
      <c r="A15" s="116"/>
      <c r="B15" s="111" t="s">
        <v>68</v>
      </c>
      <c r="C15" s="165"/>
      <c r="D15" s="189">
        <v>10931.999999999998</v>
      </c>
      <c r="E15" s="189">
        <v>609</v>
      </c>
      <c r="F15" s="189">
        <v>220.99999999999997</v>
      </c>
      <c r="G15" s="189">
        <v>153</v>
      </c>
      <c r="H15" s="189">
        <v>735</v>
      </c>
      <c r="I15" s="216">
        <v>48756</v>
      </c>
      <c r="J15" s="709"/>
    </row>
    <row r="16" spans="1:10">
      <c r="A16" s="116"/>
      <c r="B16" s="155" t="s">
        <v>69</v>
      </c>
      <c r="C16" s="183"/>
      <c r="D16" s="189">
        <v>14416</v>
      </c>
      <c r="E16" s="189">
        <v>854</v>
      </c>
      <c r="F16" s="189">
        <v>158</v>
      </c>
      <c r="G16" s="189">
        <v>197</v>
      </c>
      <c r="H16" s="189">
        <v>920</v>
      </c>
      <c r="I16" s="216">
        <v>58196.000000000007</v>
      </c>
      <c r="J16" s="709"/>
    </row>
    <row r="17" spans="1:10">
      <c r="A17" s="116"/>
      <c r="B17" s="155" t="s">
        <v>70</v>
      </c>
      <c r="C17" s="183"/>
      <c r="D17" s="189">
        <v>12722</v>
      </c>
      <c r="E17" s="189">
        <v>4473</v>
      </c>
      <c r="F17" s="189">
        <v>412.00000000000006</v>
      </c>
      <c r="G17" s="189">
        <v>270</v>
      </c>
      <c r="H17" s="189">
        <v>907</v>
      </c>
      <c r="I17" s="216">
        <v>44028</v>
      </c>
      <c r="J17" s="709"/>
    </row>
    <row r="18" spans="1:10">
      <c r="A18" s="116"/>
      <c r="B18" s="155" t="s">
        <v>71</v>
      </c>
      <c r="C18" s="183"/>
      <c r="D18" s="374">
        <v>9735</v>
      </c>
      <c r="E18" s="374">
        <v>172</v>
      </c>
      <c r="F18" s="374">
        <v>1635</v>
      </c>
      <c r="G18" s="374">
        <v>526</v>
      </c>
      <c r="H18" s="374">
        <v>4957.9999999999991</v>
      </c>
      <c r="I18" s="375">
        <v>26785</v>
      </c>
      <c r="J18" s="709"/>
    </row>
    <row r="19" spans="1:10">
      <c r="A19" s="145"/>
      <c r="B19" s="143" t="s">
        <v>72</v>
      </c>
      <c r="C19" s="184"/>
      <c r="D19" s="278">
        <v>9841.0000000000018</v>
      </c>
      <c r="E19" s="278">
        <v>450.99999999999994</v>
      </c>
      <c r="F19" s="278">
        <v>273</v>
      </c>
      <c r="G19" s="278">
        <v>681</v>
      </c>
      <c r="H19" s="278">
        <v>793.99999999999989</v>
      </c>
      <c r="I19" s="311">
        <v>17502</v>
      </c>
      <c r="J19" s="709"/>
    </row>
    <row r="20" spans="1:10">
      <c r="A20" s="647">
        <v>2024</v>
      </c>
      <c r="B20" s="107" t="s">
        <v>61</v>
      </c>
      <c r="C20" s="164"/>
      <c r="D20" s="189">
        <v>3593.9999999999995</v>
      </c>
      <c r="E20" s="189">
        <v>368</v>
      </c>
      <c r="F20" s="189">
        <v>199</v>
      </c>
      <c r="G20" s="189">
        <v>161</v>
      </c>
      <c r="H20" s="189">
        <v>4230</v>
      </c>
      <c r="I20" s="216">
        <v>48872</v>
      </c>
      <c r="J20" s="709"/>
    </row>
    <row r="21" spans="1:10">
      <c r="A21" s="116"/>
      <c r="B21" s="111" t="s">
        <v>62</v>
      </c>
      <c r="C21" s="165"/>
      <c r="D21" s="189">
        <v>5582</v>
      </c>
      <c r="E21" s="189">
        <v>507</v>
      </c>
      <c r="F21" s="189">
        <v>1175</v>
      </c>
      <c r="G21" s="189">
        <v>129</v>
      </c>
      <c r="H21" s="189">
        <v>1122</v>
      </c>
      <c r="I21" s="216">
        <v>56619</v>
      </c>
      <c r="J21" s="709"/>
    </row>
    <row r="22" spans="1:10">
      <c r="A22" s="154"/>
      <c r="B22" s="155" t="s">
        <v>63</v>
      </c>
      <c r="C22" s="183"/>
      <c r="D22" s="189">
        <v>6811</v>
      </c>
      <c r="E22" s="189">
        <v>261</v>
      </c>
      <c r="F22" s="189">
        <v>421</v>
      </c>
      <c r="G22" s="189">
        <v>183</v>
      </c>
      <c r="H22" s="189">
        <v>1254</v>
      </c>
      <c r="I22" s="216">
        <v>42034</v>
      </c>
      <c r="J22" s="709"/>
    </row>
    <row r="23" spans="1:10">
      <c r="A23" s="156"/>
      <c r="B23" s="111" t="s">
        <v>64</v>
      </c>
      <c r="C23" s="165"/>
      <c r="D23" s="189">
        <v>4802.0000000000009</v>
      </c>
      <c r="E23" s="189">
        <v>392.99999999999994</v>
      </c>
      <c r="F23" s="189">
        <v>287.00000000000006</v>
      </c>
      <c r="G23" s="189">
        <v>280</v>
      </c>
      <c r="H23" s="189">
        <v>1498.0000000000002</v>
      </c>
      <c r="I23" s="216">
        <v>37050</v>
      </c>
      <c r="J23" s="709"/>
    </row>
    <row r="24" spans="1:10">
      <c r="A24" s="116"/>
      <c r="B24" s="111" t="s">
        <v>65</v>
      </c>
      <c r="C24" s="165"/>
      <c r="D24" s="189">
        <v>8210</v>
      </c>
      <c r="E24" s="189">
        <v>382</v>
      </c>
      <c r="F24" s="189">
        <v>186</v>
      </c>
      <c r="G24" s="189">
        <v>124</v>
      </c>
      <c r="H24" s="189">
        <v>1783</v>
      </c>
      <c r="I24" s="216">
        <v>54394</v>
      </c>
      <c r="J24" s="709"/>
    </row>
    <row r="25" spans="1:10">
      <c r="A25" s="154"/>
      <c r="B25" s="155" t="s">
        <v>66</v>
      </c>
      <c r="C25" s="183"/>
      <c r="D25" s="189">
        <v>6054</v>
      </c>
      <c r="E25" s="189">
        <v>335</v>
      </c>
      <c r="F25" s="189">
        <v>264</v>
      </c>
      <c r="G25" s="189">
        <v>798</v>
      </c>
      <c r="H25" s="189">
        <v>2884</v>
      </c>
      <c r="I25" s="216">
        <v>34516.999999999993</v>
      </c>
      <c r="J25" s="709"/>
    </row>
    <row r="26" spans="1:10">
      <c r="A26" s="154"/>
      <c r="B26" s="111" t="s">
        <v>67</v>
      </c>
      <c r="C26" s="165"/>
      <c r="D26" s="189">
        <v>10850.000000000002</v>
      </c>
      <c r="E26" s="189">
        <v>260</v>
      </c>
      <c r="F26" s="189">
        <v>275.99999999999994</v>
      </c>
      <c r="G26" s="189">
        <v>113</v>
      </c>
      <c r="H26" s="189">
        <v>815.00000000000011</v>
      </c>
      <c r="I26" s="216">
        <v>65224.000000000007</v>
      </c>
      <c r="J26" s="709"/>
    </row>
    <row r="27" spans="1:10">
      <c r="A27" s="116"/>
      <c r="B27" s="111" t="s">
        <v>68</v>
      </c>
      <c r="C27" s="165"/>
      <c r="D27" s="189">
        <v>7416</v>
      </c>
      <c r="E27" s="189">
        <v>1142</v>
      </c>
      <c r="F27" s="189">
        <v>362</v>
      </c>
      <c r="G27" s="189">
        <v>721.00000000000011</v>
      </c>
      <c r="H27" s="189">
        <v>3301.9999999999995</v>
      </c>
      <c r="I27" s="216">
        <v>24708</v>
      </c>
      <c r="J27" s="709"/>
    </row>
    <row r="28" spans="1:10">
      <c r="A28" s="116"/>
      <c r="B28" s="155" t="s">
        <v>69</v>
      </c>
      <c r="C28" s="183"/>
      <c r="D28" s="189">
        <v>17633</v>
      </c>
      <c r="E28" s="189">
        <v>320.99999999999994</v>
      </c>
      <c r="F28" s="189">
        <v>509</v>
      </c>
      <c r="G28" s="189">
        <v>272</v>
      </c>
      <c r="H28" s="189">
        <v>503</v>
      </c>
      <c r="I28" s="216">
        <v>20354</v>
      </c>
      <c r="J28" s="709"/>
    </row>
    <row r="29" spans="1:10">
      <c r="A29" s="116"/>
      <c r="B29" s="155" t="s">
        <v>70</v>
      </c>
      <c r="C29" s="183"/>
      <c r="D29" s="189">
        <v>7269</v>
      </c>
      <c r="E29" s="189">
        <v>2248</v>
      </c>
      <c r="F29" s="189">
        <v>317.99999999999994</v>
      </c>
      <c r="G29" s="189">
        <v>275</v>
      </c>
      <c r="H29" s="189">
        <v>545</v>
      </c>
      <c r="I29" s="216">
        <v>29261</v>
      </c>
      <c r="J29" s="709"/>
    </row>
    <row r="30" spans="1:10">
      <c r="A30" s="116"/>
      <c r="B30" s="155" t="s">
        <v>71</v>
      </c>
      <c r="C30" s="183"/>
      <c r="D30" s="189">
        <v>9075</v>
      </c>
      <c r="E30" s="189">
        <v>277</v>
      </c>
      <c r="F30" s="189">
        <v>465.99999999999994</v>
      </c>
      <c r="G30" s="189">
        <v>726</v>
      </c>
      <c r="H30" s="189">
        <v>617</v>
      </c>
      <c r="I30" s="216">
        <v>26540</v>
      </c>
      <c r="J30" s="709"/>
    </row>
    <row r="31" spans="1:10">
      <c r="A31" s="145"/>
      <c r="B31" s="143" t="s">
        <v>72</v>
      </c>
      <c r="C31" s="184"/>
      <c r="D31" s="217">
        <v>7471</v>
      </c>
      <c r="E31" s="217">
        <v>5689.9999999999991</v>
      </c>
      <c r="F31" s="217">
        <v>340</v>
      </c>
      <c r="G31" s="217">
        <v>59</v>
      </c>
      <c r="H31" s="217">
        <v>506</v>
      </c>
      <c r="I31" s="218">
        <v>11890</v>
      </c>
      <c r="J31" s="709"/>
    </row>
    <row r="32" spans="1:10">
      <c r="A32" s="647">
        <v>2025</v>
      </c>
      <c r="B32" s="107" t="s">
        <v>61</v>
      </c>
      <c r="C32" s="164"/>
      <c r="D32" s="189">
        <v>6593</v>
      </c>
      <c r="E32" s="189">
        <v>2158</v>
      </c>
      <c r="F32" s="189">
        <v>186</v>
      </c>
      <c r="G32" s="189">
        <v>164</v>
      </c>
      <c r="H32" s="189">
        <v>193</v>
      </c>
      <c r="I32" s="216">
        <v>29129</v>
      </c>
      <c r="J32" s="709"/>
    </row>
    <row r="33" spans="1:10">
      <c r="A33" s="116"/>
      <c r="B33" s="111" t="s">
        <v>62</v>
      </c>
      <c r="C33" s="165"/>
      <c r="D33" s="189">
        <v>12920</v>
      </c>
      <c r="E33" s="189">
        <v>430</v>
      </c>
      <c r="F33" s="189">
        <v>2179</v>
      </c>
      <c r="G33" s="189">
        <v>315</v>
      </c>
      <c r="H33" s="189">
        <v>289</v>
      </c>
      <c r="I33" s="216">
        <v>18431</v>
      </c>
      <c r="J33" s="709"/>
    </row>
    <row r="34" spans="1:10">
      <c r="A34" s="154"/>
      <c r="B34" s="155" t="s">
        <v>63</v>
      </c>
      <c r="C34" s="183"/>
      <c r="D34" s="189">
        <v>7831</v>
      </c>
      <c r="E34" s="189">
        <v>262</v>
      </c>
      <c r="F34" s="189">
        <v>185</v>
      </c>
      <c r="G34" s="189">
        <v>49</v>
      </c>
      <c r="H34" s="189">
        <v>844.00000000000011</v>
      </c>
      <c r="I34" s="216">
        <v>14838.000000000002</v>
      </c>
      <c r="J34" s="709"/>
    </row>
    <row r="35" spans="1:10">
      <c r="A35" s="156"/>
      <c r="B35" s="111" t="s">
        <v>64</v>
      </c>
      <c r="C35" s="165"/>
      <c r="D35" s="189" t="s">
        <v>50</v>
      </c>
      <c r="E35" s="189" t="s">
        <v>50</v>
      </c>
      <c r="F35" s="189" t="s">
        <v>50</v>
      </c>
      <c r="G35" s="189" t="s">
        <v>50</v>
      </c>
      <c r="H35" s="189" t="s">
        <v>50</v>
      </c>
      <c r="I35" s="216" t="s">
        <v>50</v>
      </c>
      <c r="J35" s="709"/>
    </row>
    <row r="36" spans="1:10">
      <c r="A36" s="116"/>
      <c r="B36" s="111" t="s">
        <v>65</v>
      </c>
      <c r="C36" s="165"/>
      <c r="D36" s="189" t="s">
        <v>50</v>
      </c>
      <c r="E36" s="189" t="s">
        <v>50</v>
      </c>
      <c r="F36" s="189" t="s">
        <v>50</v>
      </c>
      <c r="G36" s="189" t="s">
        <v>50</v>
      </c>
      <c r="H36" s="189" t="s">
        <v>50</v>
      </c>
      <c r="I36" s="216" t="s">
        <v>50</v>
      </c>
      <c r="J36" s="709"/>
    </row>
    <row r="37" spans="1:10">
      <c r="A37" s="154"/>
      <c r="B37" s="155" t="s">
        <v>66</v>
      </c>
      <c r="C37" s="183"/>
      <c r="D37" s="189" t="s">
        <v>50</v>
      </c>
      <c r="E37" s="189" t="s">
        <v>50</v>
      </c>
      <c r="F37" s="189" t="s">
        <v>50</v>
      </c>
      <c r="G37" s="189" t="s">
        <v>50</v>
      </c>
      <c r="H37" s="189" t="s">
        <v>50</v>
      </c>
      <c r="I37" s="216" t="s">
        <v>50</v>
      </c>
      <c r="J37" s="709"/>
    </row>
    <row r="38" spans="1:10">
      <c r="A38" s="154"/>
      <c r="B38" s="111" t="s">
        <v>67</v>
      </c>
      <c r="C38" s="165"/>
      <c r="D38" s="189" t="s">
        <v>50</v>
      </c>
      <c r="E38" s="189" t="s">
        <v>50</v>
      </c>
      <c r="F38" s="189" t="s">
        <v>50</v>
      </c>
      <c r="G38" s="189" t="s">
        <v>50</v>
      </c>
      <c r="H38" s="189" t="s">
        <v>50</v>
      </c>
      <c r="I38" s="216" t="s">
        <v>50</v>
      </c>
      <c r="J38" s="709"/>
    </row>
    <row r="39" spans="1:10">
      <c r="A39" s="116"/>
      <c r="B39" s="111" t="s">
        <v>68</v>
      </c>
      <c r="C39" s="165"/>
      <c r="D39" s="189" t="s">
        <v>50</v>
      </c>
      <c r="E39" s="189" t="s">
        <v>50</v>
      </c>
      <c r="F39" s="189" t="s">
        <v>50</v>
      </c>
      <c r="G39" s="189" t="s">
        <v>50</v>
      </c>
      <c r="H39" s="189" t="s">
        <v>50</v>
      </c>
      <c r="I39" s="216" t="s">
        <v>50</v>
      </c>
      <c r="J39" s="709"/>
    </row>
    <row r="40" spans="1:10">
      <c r="A40" s="643"/>
      <c r="B40" s="155" t="s">
        <v>69</v>
      </c>
      <c r="C40" s="183"/>
      <c r="D40" s="189" t="s">
        <v>50</v>
      </c>
      <c r="E40" s="189" t="s">
        <v>50</v>
      </c>
      <c r="F40" s="189" t="s">
        <v>50</v>
      </c>
      <c r="G40" s="189" t="s">
        <v>50</v>
      </c>
      <c r="H40" s="189" t="s">
        <v>50</v>
      </c>
      <c r="I40" s="216" t="s">
        <v>50</v>
      </c>
      <c r="J40" s="709"/>
    </row>
    <row r="41" spans="1:10">
      <c r="A41" s="643"/>
      <c r="B41" s="155" t="s">
        <v>70</v>
      </c>
      <c r="C41" s="183"/>
      <c r="D41" s="189" t="s">
        <v>50</v>
      </c>
      <c r="E41" s="189" t="s">
        <v>50</v>
      </c>
      <c r="F41" s="189" t="s">
        <v>50</v>
      </c>
      <c r="G41" s="189" t="s">
        <v>50</v>
      </c>
      <c r="H41" s="189" t="s">
        <v>50</v>
      </c>
      <c r="I41" s="216" t="s">
        <v>50</v>
      </c>
      <c r="J41" s="709"/>
    </row>
    <row r="42" spans="1:10">
      <c r="A42" s="643"/>
      <c r="B42" s="155" t="s">
        <v>71</v>
      </c>
      <c r="C42" s="183"/>
      <c r="D42" s="374" t="s">
        <v>50</v>
      </c>
      <c r="E42" s="374" t="s">
        <v>50</v>
      </c>
      <c r="F42" s="374" t="s">
        <v>50</v>
      </c>
      <c r="G42" s="374" t="s">
        <v>50</v>
      </c>
      <c r="H42" s="374" t="s">
        <v>50</v>
      </c>
      <c r="I42" s="375" t="s">
        <v>50</v>
      </c>
      <c r="J42" s="709"/>
    </row>
    <row r="43" spans="1:10" ht="12.75" thickBot="1">
      <c r="A43" s="648"/>
      <c r="B43" s="157" t="s">
        <v>72</v>
      </c>
      <c r="C43" s="185"/>
      <c r="D43" s="312" t="s">
        <v>50</v>
      </c>
      <c r="E43" s="312" t="s">
        <v>50</v>
      </c>
      <c r="F43" s="312" t="s">
        <v>50</v>
      </c>
      <c r="G43" s="312" t="s">
        <v>50</v>
      </c>
      <c r="H43" s="312" t="s">
        <v>50</v>
      </c>
      <c r="I43" s="313" t="s">
        <v>50</v>
      </c>
      <c r="J43" s="709"/>
    </row>
    <row r="44" spans="1:10">
      <c r="A44" s="703" t="str">
        <f>Titles!$A$12</f>
        <v>1 Data for 2022 based on 2016 Census Definitions and data for 2023, 2024 and 2025 based on 2021 Census Definitions.</v>
      </c>
      <c r="B44" s="704"/>
      <c r="C44" s="705"/>
      <c r="D44" s="705"/>
      <c r="E44" s="705" t="s">
        <v>50</v>
      </c>
      <c r="F44" s="705"/>
      <c r="G44" s="706"/>
      <c r="H44" s="706"/>
      <c r="I44" s="709"/>
    </row>
    <row r="45" spans="1:10" s="702" customFormat="1">
      <c r="A45" s="710" t="s">
        <v>114</v>
      </c>
      <c r="B45" s="711"/>
      <c r="C45" s="711"/>
      <c r="D45" s="705"/>
      <c r="E45" s="705" t="s">
        <v>50</v>
      </c>
      <c r="F45" s="705"/>
      <c r="G45" s="713"/>
      <c r="H45" s="713"/>
    </row>
    <row r="46" spans="1:10" s="702" customFormat="1">
      <c r="A46" s="714" t="str">
        <f>Titles!$A$10</f>
        <v>Source: CMHC Starts and Completion Survey, Market Absorption Survey</v>
      </c>
      <c r="B46" s="711"/>
      <c r="C46" s="711"/>
      <c r="D46" s="711"/>
      <c r="E46" s="725" t="s">
        <v>50</v>
      </c>
      <c r="F46" s="715"/>
      <c r="G46" s="711"/>
      <c r="H46" s="711"/>
    </row>
    <row r="47" spans="1:10" ht="12" customHeight="1">
      <c r="A47" s="716"/>
      <c r="B47" s="717"/>
      <c r="C47" s="717"/>
      <c r="D47" s="718"/>
      <c r="E47" s="718"/>
      <c r="F47" s="718"/>
      <c r="G47" s="718"/>
      <c r="H47" s="719"/>
      <c r="I47" s="717"/>
      <c r="J47" s="720"/>
    </row>
    <row r="48" spans="1:10" ht="9.75" customHeight="1">
      <c r="A48" s="716"/>
      <c r="B48" s="717"/>
      <c r="C48" s="717"/>
      <c r="D48" s="718"/>
      <c r="E48" s="718"/>
      <c r="F48" s="718"/>
      <c r="G48" s="718"/>
      <c r="H48" s="719"/>
      <c r="I48" s="717"/>
      <c r="J48" s="720"/>
    </row>
    <row r="60" spans="1:7">
      <c r="A60" s="703"/>
      <c r="B60" s="721"/>
      <c r="C60" s="705"/>
      <c r="D60" s="708"/>
      <c r="E60" s="708"/>
      <c r="F60" s="708"/>
      <c r="G60" s="707"/>
    </row>
    <row r="61" spans="1:7" ht="15">
      <c r="A61" s="703"/>
      <c r="B61" s="722"/>
      <c r="C61" s="722"/>
      <c r="D61" s="722"/>
      <c r="E61" s="722"/>
      <c r="F61" s="722"/>
      <c r="G61" s="707"/>
    </row>
  </sheetData>
  <pageMargins left="0.7" right="0.7" top="0.75" bottom="0.75" header="0.3" footer="0.3"/>
  <pageSetup scale="88"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showZeros="0" zoomScale="130" zoomScaleNormal="130" workbookViewId="0">
      <pane xSplit="3" ySplit="5" topLeftCell="D17" activePane="bottomRight" state="frozen"/>
      <selection pane="topRight"/>
      <selection pane="bottomLeft"/>
      <selection pane="bottomRight"/>
    </sheetView>
  </sheetViews>
  <sheetFormatPr defaultColWidth="11.5546875" defaultRowHeight="12"/>
  <cols>
    <col min="1" max="1" width="8.77734375" style="723" customWidth="1"/>
    <col min="2" max="2" width="9.21875" style="701" customWidth="1"/>
    <col min="3" max="3" width="8.77734375" style="701" customWidth="1"/>
    <col min="4" max="8" width="9.77734375" style="701" customWidth="1"/>
    <col min="9" max="16384" width="11.5546875" style="701"/>
  </cols>
  <sheetData>
    <row r="1" spans="1:9" s="700" customFormat="1" ht="16.149999999999999" customHeight="1">
      <c r="A1" s="604" t="s">
        <v>129</v>
      </c>
      <c r="B1" s="417"/>
      <c r="C1" s="417"/>
      <c r="D1" s="417"/>
      <c r="E1" s="417"/>
      <c r="F1" s="417"/>
      <c r="G1" s="417"/>
      <c r="H1" s="418"/>
      <c r="I1" s="724"/>
    </row>
    <row r="2" spans="1:9" s="700" customFormat="1" ht="16.149999999999999" customHeight="1">
      <c r="A2" s="605" t="s">
        <v>143</v>
      </c>
      <c r="B2" s="420"/>
      <c r="C2" s="420"/>
      <c r="D2" s="420"/>
      <c r="E2" s="420"/>
      <c r="F2" s="420"/>
      <c r="G2" s="420"/>
      <c r="H2" s="421"/>
      <c r="I2" s="724"/>
    </row>
    <row r="3" spans="1:9" s="700" customFormat="1" ht="16.149999999999999" customHeight="1" thickBot="1">
      <c r="A3" s="606"/>
      <c r="B3" s="457"/>
      <c r="C3" s="457"/>
      <c r="D3" s="457"/>
      <c r="E3" s="457"/>
      <c r="F3" s="457"/>
      <c r="G3" s="457"/>
      <c r="H3" s="458"/>
      <c r="I3" s="724"/>
    </row>
    <row r="4" spans="1:9" ht="38.25" customHeight="1">
      <c r="A4" s="607" t="s">
        <v>93</v>
      </c>
      <c r="B4" s="89"/>
      <c r="C4" s="118"/>
      <c r="D4" s="467" t="s">
        <v>20</v>
      </c>
      <c r="E4" s="467" t="s">
        <v>108</v>
      </c>
      <c r="F4" s="467" t="s">
        <v>103</v>
      </c>
      <c r="G4" s="467" t="s">
        <v>15</v>
      </c>
      <c r="H4" s="560" t="s">
        <v>18</v>
      </c>
      <c r="I4" s="709"/>
    </row>
    <row r="5" spans="1:9">
      <c r="A5" s="608" t="s">
        <v>93</v>
      </c>
      <c r="B5" s="140"/>
      <c r="C5" s="146"/>
      <c r="D5" s="468"/>
      <c r="E5" s="468"/>
      <c r="F5" s="468"/>
      <c r="G5" s="468"/>
      <c r="H5" s="561"/>
      <c r="I5" s="709"/>
    </row>
    <row r="6" spans="1:9" ht="13.5">
      <c r="A6" s="645" t="s">
        <v>266</v>
      </c>
      <c r="B6" s="177"/>
      <c r="C6" s="182"/>
      <c r="D6" s="189">
        <v>3701</v>
      </c>
      <c r="E6" s="189">
        <v>2747</v>
      </c>
      <c r="F6" s="189">
        <v>4712</v>
      </c>
      <c r="G6" s="189">
        <v>865</v>
      </c>
      <c r="H6" s="189">
        <v>1280</v>
      </c>
      <c r="I6" s="709"/>
    </row>
    <row r="7" spans="1:9" ht="13.5">
      <c r="A7" s="646" t="s">
        <v>267</v>
      </c>
      <c r="B7" s="143"/>
      <c r="C7" s="115"/>
      <c r="D7" s="367">
        <v>2627</v>
      </c>
      <c r="E7" s="367">
        <v>1743</v>
      </c>
      <c r="F7" s="367">
        <v>3411</v>
      </c>
      <c r="G7" s="367">
        <v>359</v>
      </c>
      <c r="H7" s="367">
        <v>452</v>
      </c>
      <c r="I7" s="709"/>
    </row>
    <row r="8" spans="1:9">
      <c r="A8" s="641">
        <v>2023</v>
      </c>
      <c r="B8" s="107" t="s">
        <v>61</v>
      </c>
      <c r="C8" s="164"/>
      <c r="D8" s="189">
        <v>2030.0000000000002</v>
      </c>
      <c r="E8" s="189">
        <v>3652</v>
      </c>
      <c r="F8" s="189">
        <v>5215</v>
      </c>
      <c r="G8" s="189">
        <v>1122</v>
      </c>
      <c r="H8" s="216">
        <v>198</v>
      </c>
      <c r="I8" s="709"/>
    </row>
    <row r="9" spans="1:9">
      <c r="A9" s="116"/>
      <c r="B9" s="111" t="s">
        <v>62</v>
      </c>
      <c r="C9" s="165"/>
      <c r="D9" s="189">
        <v>1250</v>
      </c>
      <c r="E9" s="189">
        <v>4531</v>
      </c>
      <c r="F9" s="189">
        <v>4940</v>
      </c>
      <c r="G9" s="189">
        <v>1280</v>
      </c>
      <c r="H9" s="216">
        <v>4164.9999999999991</v>
      </c>
      <c r="I9" s="709"/>
    </row>
    <row r="10" spans="1:9">
      <c r="A10" s="154"/>
      <c r="B10" s="155" t="s">
        <v>63</v>
      </c>
      <c r="C10" s="183"/>
      <c r="D10" s="189">
        <v>805</v>
      </c>
      <c r="E10" s="189">
        <v>1359</v>
      </c>
      <c r="F10" s="189">
        <v>1827</v>
      </c>
      <c r="G10" s="189">
        <v>668</v>
      </c>
      <c r="H10" s="216">
        <v>3101</v>
      </c>
      <c r="I10" s="709"/>
    </row>
    <row r="11" spans="1:9">
      <c r="A11" s="156"/>
      <c r="B11" s="111" t="s">
        <v>64</v>
      </c>
      <c r="C11" s="165"/>
      <c r="D11" s="189">
        <v>6738</v>
      </c>
      <c r="E11" s="189">
        <v>1721</v>
      </c>
      <c r="F11" s="189">
        <v>1240</v>
      </c>
      <c r="G11" s="189">
        <v>1532</v>
      </c>
      <c r="H11" s="216">
        <v>76</v>
      </c>
      <c r="I11" s="709"/>
    </row>
    <row r="12" spans="1:9">
      <c r="A12" s="116"/>
      <c r="B12" s="111" t="s">
        <v>65</v>
      </c>
      <c r="C12" s="165"/>
      <c r="D12" s="189">
        <v>1012</v>
      </c>
      <c r="E12" s="189">
        <v>2229</v>
      </c>
      <c r="F12" s="189">
        <v>2538</v>
      </c>
      <c r="G12" s="189">
        <v>1420</v>
      </c>
      <c r="H12" s="216">
        <v>136</v>
      </c>
      <c r="I12" s="709"/>
    </row>
    <row r="13" spans="1:9">
      <c r="A13" s="154"/>
      <c r="B13" s="155" t="s">
        <v>66</v>
      </c>
      <c r="C13" s="183"/>
      <c r="D13" s="189">
        <v>3779</v>
      </c>
      <c r="E13" s="189">
        <v>2142.0000000000005</v>
      </c>
      <c r="F13" s="189">
        <v>1577</v>
      </c>
      <c r="G13" s="189">
        <v>1769.0000000000002</v>
      </c>
      <c r="H13" s="216">
        <v>1678.9999999999998</v>
      </c>
      <c r="I13" s="709"/>
    </row>
    <row r="14" spans="1:9">
      <c r="A14" s="154"/>
      <c r="B14" s="111" t="s">
        <v>67</v>
      </c>
      <c r="C14" s="165"/>
      <c r="D14" s="189">
        <v>695.00000000000011</v>
      </c>
      <c r="E14" s="189">
        <v>1665.0000000000002</v>
      </c>
      <c r="F14" s="189">
        <v>3448</v>
      </c>
      <c r="G14" s="189">
        <v>825</v>
      </c>
      <c r="H14" s="216">
        <v>2299.0000000000005</v>
      </c>
      <c r="I14" s="709"/>
    </row>
    <row r="15" spans="1:9">
      <c r="A15" s="116"/>
      <c r="B15" s="111" t="s">
        <v>68</v>
      </c>
      <c r="C15" s="165"/>
      <c r="D15" s="189">
        <v>2683.0000000000005</v>
      </c>
      <c r="E15" s="189">
        <v>4825</v>
      </c>
      <c r="F15" s="189">
        <v>2313</v>
      </c>
      <c r="G15" s="189">
        <v>158</v>
      </c>
      <c r="H15" s="216">
        <v>183</v>
      </c>
      <c r="I15" s="709"/>
    </row>
    <row r="16" spans="1:9">
      <c r="A16" s="116"/>
      <c r="B16" s="155" t="s">
        <v>69</v>
      </c>
      <c r="C16" s="183"/>
      <c r="D16" s="189">
        <v>2336.9999999999995</v>
      </c>
      <c r="E16" s="189">
        <v>4531.0000000000009</v>
      </c>
      <c r="F16" s="189">
        <v>6523</v>
      </c>
      <c r="G16" s="189">
        <v>406</v>
      </c>
      <c r="H16" s="216">
        <v>1490</v>
      </c>
      <c r="I16" s="709"/>
    </row>
    <row r="17" spans="1:9">
      <c r="A17" s="116"/>
      <c r="B17" s="155" t="s">
        <v>70</v>
      </c>
      <c r="C17" s="183"/>
      <c r="D17" s="189">
        <v>14366</v>
      </c>
      <c r="E17" s="189">
        <v>3994</v>
      </c>
      <c r="F17" s="189">
        <v>4129</v>
      </c>
      <c r="G17" s="189">
        <v>967</v>
      </c>
      <c r="H17" s="216">
        <v>129</v>
      </c>
      <c r="I17" s="709"/>
    </row>
    <row r="18" spans="1:9">
      <c r="A18" s="116"/>
      <c r="B18" s="155" t="s">
        <v>71</v>
      </c>
      <c r="C18" s="183"/>
      <c r="D18" s="189">
        <v>1071</v>
      </c>
      <c r="E18" s="189">
        <v>1818</v>
      </c>
      <c r="F18" s="189">
        <v>4708</v>
      </c>
      <c r="G18" s="189">
        <v>1100</v>
      </c>
      <c r="H18" s="216">
        <v>181</v>
      </c>
      <c r="I18" s="709"/>
    </row>
    <row r="19" spans="1:9">
      <c r="A19" s="145"/>
      <c r="B19" s="143" t="s">
        <v>72</v>
      </c>
      <c r="C19" s="184"/>
      <c r="D19" s="217">
        <v>7720</v>
      </c>
      <c r="E19" s="217">
        <v>958</v>
      </c>
      <c r="F19" s="217">
        <v>18117</v>
      </c>
      <c r="G19" s="217">
        <v>1092</v>
      </c>
      <c r="H19" s="218">
        <v>1730.9999999999998</v>
      </c>
      <c r="I19" s="709"/>
    </row>
    <row r="20" spans="1:9">
      <c r="A20" s="647">
        <v>2024</v>
      </c>
      <c r="B20" s="107" t="s">
        <v>61</v>
      </c>
      <c r="C20" s="164"/>
      <c r="D20" s="189">
        <v>3217</v>
      </c>
      <c r="E20" s="189">
        <v>1462</v>
      </c>
      <c r="F20" s="189">
        <v>2348</v>
      </c>
      <c r="G20" s="189">
        <v>321</v>
      </c>
      <c r="H20" s="216">
        <v>29</v>
      </c>
      <c r="I20" s="709"/>
    </row>
    <row r="21" spans="1:9">
      <c r="A21" s="116"/>
      <c r="B21" s="111" t="s">
        <v>62</v>
      </c>
      <c r="C21" s="165"/>
      <c r="D21" s="189">
        <v>2543</v>
      </c>
      <c r="E21" s="189">
        <v>1964</v>
      </c>
      <c r="F21" s="189">
        <v>2009</v>
      </c>
      <c r="G21" s="189">
        <v>344</v>
      </c>
      <c r="H21" s="216">
        <v>1192</v>
      </c>
      <c r="I21" s="709"/>
    </row>
    <row r="22" spans="1:9">
      <c r="A22" s="154"/>
      <c r="B22" s="155" t="s">
        <v>63</v>
      </c>
      <c r="C22" s="183"/>
      <c r="D22" s="189">
        <v>723.00000000000011</v>
      </c>
      <c r="E22" s="189">
        <v>1638</v>
      </c>
      <c r="F22" s="189">
        <v>1521</v>
      </c>
      <c r="G22" s="189">
        <v>300</v>
      </c>
      <c r="H22" s="216">
        <v>127</v>
      </c>
      <c r="I22" s="709"/>
    </row>
    <row r="23" spans="1:9">
      <c r="A23" s="156"/>
      <c r="B23" s="111" t="s">
        <v>64</v>
      </c>
      <c r="C23" s="165"/>
      <c r="D23" s="189">
        <v>637</v>
      </c>
      <c r="E23" s="189">
        <v>1687</v>
      </c>
      <c r="F23" s="189">
        <v>6197</v>
      </c>
      <c r="G23" s="189">
        <v>378</v>
      </c>
      <c r="H23" s="216">
        <v>415.00000000000006</v>
      </c>
      <c r="I23" s="709"/>
    </row>
    <row r="24" spans="1:9">
      <c r="A24" s="116"/>
      <c r="B24" s="111" t="s">
        <v>65</v>
      </c>
      <c r="C24" s="165"/>
      <c r="D24" s="189">
        <v>5334</v>
      </c>
      <c r="E24" s="189">
        <v>3213</v>
      </c>
      <c r="F24" s="189">
        <v>764</v>
      </c>
      <c r="G24" s="189">
        <v>250</v>
      </c>
      <c r="H24" s="216">
        <v>106</v>
      </c>
      <c r="I24" s="709"/>
    </row>
    <row r="25" spans="1:9">
      <c r="A25" s="154"/>
      <c r="B25" s="155" t="s">
        <v>66</v>
      </c>
      <c r="C25" s="183"/>
      <c r="D25" s="189">
        <v>254</v>
      </c>
      <c r="E25" s="189">
        <v>924</v>
      </c>
      <c r="F25" s="189">
        <v>6839</v>
      </c>
      <c r="G25" s="189">
        <v>184</v>
      </c>
      <c r="H25" s="216">
        <v>426.00000000000006</v>
      </c>
      <c r="I25" s="709"/>
    </row>
    <row r="26" spans="1:9">
      <c r="A26" s="154"/>
      <c r="B26" s="111" t="s">
        <v>67</v>
      </c>
      <c r="C26" s="165"/>
      <c r="D26" s="189">
        <v>3763</v>
      </c>
      <c r="E26" s="189">
        <v>1670</v>
      </c>
      <c r="F26" s="189">
        <v>2900</v>
      </c>
      <c r="G26" s="189">
        <v>353.00000000000006</v>
      </c>
      <c r="H26" s="216">
        <v>1362</v>
      </c>
      <c r="I26" s="709"/>
    </row>
    <row r="27" spans="1:9">
      <c r="A27" s="116"/>
      <c r="B27" s="111" t="s">
        <v>68</v>
      </c>
      <c r="C27" s="165"/>
      <c r="D27" s="189">
        <v>1462</v>
      </c>
      <c r="E27" s="189">
        <v>2306</v>
      </c>
      <c r="F27" s="189">
        <v>3940</v>
      </c>
      <c r="G27" s="189">
        <v>129</v>
      </c>
      <c r="H27" s="216">
        <v>352</v>
      </c>
      <c r="I27" s="709"/>
    </row>
    <row r="28" spans="1:9">
      <c r="A28" s="116"/>
      <c r="B28" s="155" t="s">
        <v>69</v>
      </c>
      <c r="C28" s="183"/>
      <c r="D28" s="189">
        <v>5441</v>
      </c>
      <c r="E28" s="189">
        <v>785</v>
      </c>
      <c r="F28" s="189">
        <v>1756.0000000000002</v>
      </c>
      <c r="G28" s="189">
        <v>748</v>
      </c>
      <c r="H28" s="216">
        <v>613</v>
      </c>
      <c r="I28" s="709"/>
    </row>
    <row r="29" spans="1:9">
      <c r="A29" s="116"/>
      <c r="B29" s="155" t="s">
        <v>70</v>
      </c>
      <c r="C29" s="183"/>
      <c r="D29" s="189">
        <v>1502.0000000000002</v>
      </c>
      <c r="E29" s="189">
        <v>1146.9999999999998</v>
      </c>
      <c r="F29" s="189">
        <v>3729</v>
      </c>
      <c r="G29" s="189">
        <v>675</v>
      </c>
      <c r="H29" s="216">
        <v>111</v>
      </c>
      <c r="I29" s="709"/>
    </row>
    <row r="30" spans="1:9">
      <c r="A30" s="116"/>
      <c r="B30" s="155" t="s">
        <v>71</v>
      </c>
      <c r="C30" s="183"/>
      <c r="D30" s="189">
        <v>769</v>
      </c>
      <c r="E30" s="189">
        <v>3428</v>
      </c>
      <c r="F30" s="189">
        <v>941</v>
      </c>
      <c r="G30" s="189">
        <v>839</v>
      </c>
      <c r="H30" s="216">
        <v>446.99999999999994</v>
      </c>
      <c r="I30" s="709"/>
    </row>
    <row r="31" spans="1:9">
      <c r="A31" s="145"/>
      <c r="B31" s="143" t="s">
        <v>72</v>
      </c>
      <c r="C31" s="184"/>
      <c r="D31" s="217">
        <v>5831</v>
      </c>
      <c r="E31" s="217">
        <v>670</v>
      </c>
      <c r="F31" s="217">
        <v>7965</v>
      </c>
      <c r="G31" s="217">
        <v>141</v>
      </c>
      <c r="H31" s="218">
        <v>223</v>
      </c>
      <c r="I31" s="709"/>
    </row>
    <row r="32" spans="1:9">
      <c r="A32" s="647">
        <v>2025</v>
      </c>
      <c r="B32" s="107" t="s">
        <v>61</v>
      </c>
      <c r="C32" s="164"/>
      <c r="D32" s="189">
        <v>443</v>
      </c>
      <c r="E32" s="189">
        <v>1460</v>
      </c>
      <c r="F32" s="189">
        <v>2570.0000000000005</v>
      </c>
      <c r="G32" s="189">
        <v>3119</v>
      </c>
      <c r="H32" s="216">
        <v>34</v>
      </c>
      <c r="I32" s="709"/>
    </row>
    <row r="33" spans="1:9">
      <c r="A33" s="116"/>
      <c r="B33" s="111" t="s">
        <v>62</v>
      </c>
      <c r="C33" s="165"/>
      <c r="D33" s="189">
        <v>5163</v>
      </c>
      <c r="E33" s="189">
        <v>2537</v>
      </c>
      <c r="F33" s="189">
        <v>3580</v>
      </c>
      <c r="G33" s="189">
        <v>96</v>
      </c>
      <c r="H33" s="216">
        <v>1</v>
      </c>
      <c r="I33" s="709"/>
    </row>
    <row r="34" spans="1:9">
      <c r="A34" s="154"/>
      <c r="B34" s="155" t="s">
        <v>63</v>
      </c>
      <c r="C34" s="183"/>
      <c r="D34" s="189">
        <v>393</v>
      </c>
      <c r="E34" s="189">
        <v>1230.9999999999998</v>
      </c>
      <c r="F34" s="189">
        <v>4358</v>
      </c>
      <c r="G34" s="189">
        <v>1267</v>
      </c>
      <c r="H34" s="216">
        <v>45</v>
      </c>
      <c r="I34" s="709"/>
    </row>
    <row r="35" spans="1:9">
      <c r="A35" s="156"/>
      <c r="B35" s="111" t="s">
        <v>64</v>
      </c>
      <c r="C35" s="165"/>
      <c r="D35" s="189" t="s">
        <v>50</v>
      </c>
      <c r="E35" s="189" t="s">
        <v>50</v>
      </c>
      <c r="F35" s="189" t="s">
        <v>50</v>
      </c>
      <c r="G35" s="189" t="s">
        <v>50</v>
      </c>
      <c r="H35" s="216" t="s">
        <v>50</v>
      </c>
      <c r="I35" s="709"/>
    </row>
    <row r="36" spans="1:9">
      <c r="A36" s="116"/>
      <c r="B36" s="111" t="s">
        <v>65</v>
      </c>
      <c r="C36" s="165"/>
      <c r="D36" s="189" t="s">
        <v>50</v>
      </c>
      <c r="E36" s="189" t="s">
        <v>50</v>
      </c>
      <c r="F36" s="189" t="s">
        <v>50</v>
      </c>
      <c r="G36" s="189" t="s">
        <v>50</v>
      </c>
      <c r="H36" s="216" t="s">
        <v>50</v>
      </c>
      <c r="I36" s="709"/>
    </row>
    <row r="37" spans="1:9">
      <c r="A37" s="594"/>
      <c r="B37" s="155" t="s">
        <v>66</v>
      </c>
      <c r="C37" s="183"/>
      <c r="D37" s="189" t="s">
        <v>50</v>
      </c>
      <c r="E37" s="189" t="s">
        <v>50</v>
      </c>
      <c r="F37" s="189" t="s">
        <v>50</v>
      </c>
      <c r="G37" s="189" t="s">
        <v>50</v>
      </c>
      <c r="H37" s="216" t="s">
        <v>50</v>
      </c>
      <c r="I37" s="709"/>
    </row>
    <row r="38" spans="1:9">
      <c r="A38" s="594"/>
      <c r="B38" s="111" t="s">
        <v>67</v>
      </c>
      <c r="C38" s="165"/>
      <c r="D38" s="189" t="s">
        <v>50</v>
      </c>
      <c r="E38" s="189" t="s">
        <v>50</v>
      </c>
      <c r="F38" s="189" t="s">
        <v>50</v>
      </c>
      <c r="G38" s="189" t="s">
        <v>50</v>
      </c>
      <c r="H38" s="216" t="s">
        <v>50</v>
      </c>
      <c r="I38" s="709"/>
    </row>
    <row r="39" spans="1:9">
      <c r="A39" s="594"/>
      <c r="B39" s="111" t="s">
        <v>68</v>
      </c>
      <c r="C39" s="165"/>
      <c r="D39" s="189" t="s">
        <v>50</v>
      </c>
      <c r="E39" s="189" t="s">
        <v>50</v>
      </c>
      <c r="F39" s="189" t="s">
        <v>50</v>
      </c>
      <c r="G39" s="189" t="s">
        <v>50</v>
      </c>
      <c r="H39" s="216" t="s">
        <v>50</v>
      </c>
      <c r="I39" s="709"/>
    </row>
    <row r="40" spans="1:9">
      <c r="A40" s="594"/>
      <c r="B40" s="155" t="s">
        <v>69</v>
      </c>
      <c r="C40" s="183"/>
      <c r="D40" s="189" t="s">
        <v>50</v>
      </c>
      <c r="E40" s="189" t="s">
        <v>50</v>
      </c>
      <c r="F40" s="189" t="s">
        <v>50</v>
      </c>
      <c r="G40" s="189" t="s">
        <v>50</v>
      </c>
      <c r="H40" s="216" t="s">
        <v>50</v>
      </c>
      <c r="I40" s="709"/>
    </row>
    <row r="41" spans="1:9">
      <c r="A41" s="594"/>
      <c r="B41" s="155" t="s">
        <v>70</v>
      </c>
      <c r="C41" s="183"/>
      <c r="D41" s="189" t="s">
        <v>50</v>
      </c>
      <c r="E41" s="189" t="s">
        <v>50</v>
      </c>
      <c r="F41" s="189" t="s">
        <v>50</v>
      </c>
      <c r="G41" s="189" t="s">
        <v>50</v>
      </c>
      <c r="H41" s="216" t="s">
        <v>50</v>
      </c>
      <c r="I41" s="709"/>
    </row>
    <row r="42" spans="1:9">
      <c r="A42" s="594"/>
      <c r="B42" s="155" t="s">
        <v>71</v>
      </c>
      <c r="C42" s="183"/>
      <c r="D42" s="374" t="s">
        <v>50</v>
      </c>
      <c r="E42" s="374" t="s">
        <v>50</v>
      </c>
      <c r="F42" s="374" t="s">
        <v>50</v>
      </c>
      <c r="G42" s="374" t="s">
        <v>50</v>
      </c>
      <c r="H42" s="375" t="s">
        <v>50</v>
      </c>
      <c r="I42" s="709"/>
    </row>
    <row r="43" spans="1:9" ht="12.75" thickBot="1">
      <c r="A43" s="610"/>
      <c r="B43" s="157" t="s">
        <v>72</v>
      </c>
      <c r="C43" s="185"/>
      <c r="D43" s="312" t="s">
        <v>50</v>
      </c>
      <c r="E43" s="312" t="s">
        <v>50</v>
      </c>
      <c r="F43" s="312" t="s">
        <v>50</v>
      </c>
      <c r="G43" s="312" t="s">
        <v>50</v>
      </c>
      <c r="H43" s="313" t="s">
        <v>50</v>
      </c>
      <c r="I43" s="709"/>
    </row>
    <row r="44" spans="1:9">
      <c r="A44" s="703" t="str">
        <f>Titles!$A$12</f>
        <v>1 Data for 2022 based on 2016 Census Definitions and data for 2023, 2024 and 2025 based on 2021 Census Definitions.</v>
      </c>
      <c r="B44" s="704"/>
      <c r="C44" s="705"/>
      <c r="D44" s="706"/>
      <c r="E44" s="707"/>
      <c r="F44" s="706"/>
      <c r="G44" s="706"/>
      <c r="H44" s="708"/>
      <c r="I44" s="709"/>
    </row>
    <row r="45" spans="1:9" s="702" customFormat="1" ht="10.9" customHeight="1">
      <c r="A45" s="710" t="s">
        <v>114</v>
      </c>
      <c r="B45" s="711"/>
      <c r="C45" s="711"/>
      <c r="D45" s="711"/>
      <c r="E45" s="712"/>
      <c r="F45" s="713"/>
      <c r="G45" s="713"/>
      <c r="H45" s="713"/>
    </row>
    <row r="46" spans="1:9" s="702" customFormat="1" ht="10.9" customHeight="1">
      <c r="A46" s="714" t="str">
        <f>Titles!$A$10</f>
        <v>Source: CMHC Starts and Completion Survey, Market Absorption Survey</v>
      </c>
      <c r="B46" s="711"/>
      <c r="C46" s="711"/>
      <c r="D46" s="711"/>
      <c r="E46" s="715"/>
      <c r="F46" s="711"/>
      <c r="G46" s="711"/>
      <c r="H46" s="711"/>
    </row>
    <row r="47" spans="1:9" ht="12" customHeight="1">
      <c r="A47" s="716"/>
      <c r="B47" s="717"/>
      <c r="C47" s="717"/>
      <c r="D47" s="718"/>
      <c r="E47" s="718"/>
      <c r="F47" s="718"/>
      <c r="G47" s="719"/>
      <c r="H47" s="717"/>
      <c r="I47" s="720"/>
    </row>
    <row r="49" spans="1:9" ht="9.75" customHeight="1">
      <c r="A49" s="701"/>
      <c r="I49" s="720"/>
    </row>
    <row r="50" spans="1:9">
      <c r="A50" s="701"/>
    </row>
    <row r="51" spans="1:9">
      <c r="A51" s="701"/>
    </row>
    <row r="52" spans="1:9">
      <c r="A52" s="701"/>
    </row>
    <row r="53" spans="1:9">
      <c r="A53" s="701"/>
    </row>
    <row r="54" spans="1:9">
      <c r="A54" s="701"/>
    </row>
    <row r="55" spans="1:9">
      <c r="A55" s="701"/>
    </row>
    <row r="58" spans="1:9">
      <c r="A58" s="701"/>
    </row>
    <row r="59" spans="1:9">
      <c r="A59" s="701"/>
    </row>
    <row r="60" spans="1:9">
      <c r="A60" s="701"/>
    </row>
    <row r="61" spans="1:9">
      <c r="A61" s="701"/>
    </row>
    <row r="62" spans="1:9">
      <c r="A62" s="701"/>
    </row>
    <row r="63" spans="1:9">
      <c r="A63" s="701"/>
    </row>
    <row r="64" spans="1:9">
      <c r="A64" s="701"/>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2"/>
  <sheetViews>
    <sheetView zoomScale="145" zoomScaleNormal="145" workbookViewId="0">
      <pane xSplit="3" ySplit="5" topLeftCell="D17" activePane="bottomRight" state="frozen"/>
      <selection pane="topRight"/>
      <selection pane="bottomLeft"/>
      <selection pane="bottomRight"/>
    </sheetView>
  </sheetViews>
  <sheetFormatPr defaultColWidth="11.5546875" defaultRowHeight="12"/>
  <cols>
    <col min="1" max="1" width="8.21875" style="723" customWidth="1"/>
    <col min="2" max="2" width="9.21875" style="701" customWidth="1"/>
    <col min="3" max="3" width="8.77734375" style="701" customWidth="1"/>
    <col min="4" max="6" width="9.77734375" style="701" customWidth="1"/>
    <col min="7" max="7" width="10.77734375" style="701" customWidth="1"/>
    <col min="8" max="8" width="9.77734375" style="701" customWidth="1"/>
    <col min="9" max="16384" width="11.5546875" style="701"/>
  </cols>
  <sheetData>
    <row r="1" spans="1:9" s="700" customFormat="1" ht="16.149999999999999" customHeight="1">
      <c r="A1" s="604" t="s">
        <v>130</v>
      </c>
      <c r="B1" s="417"/>
      <c r="C1" s="417"/>
      <c r="D1" s="417"/>
      <c r="E1" s="417"/>
      <c r="F1" s="417"/>
      <c r="G1" s="417"/>
      <c r="H1" s="418"/>
      <c r="I1" s="724"/>
    </row>
    <row r="2" spans="1:9" s="700" customFormat="1" ht="16.149999999999999" customHeight="1">
      <c r="A2" s="605" t="s">
        <v>143</v>
      </c>
      <c r="B2" s="420"/>
      <c r="C2" s="420"/>
      <c r="D2" s="420"/>
      <c r="E2" s="420"/>
      <c r="F2" s="420"/>
      <c r="G2" s="420"/>
      <c r="H2" s="421"/>
      <c r="I2" s="724"/>
    </row>
    <row r="3" spans="1:9" s="700" customFormat="1" ht="16.149999999999999" customHeight="1" thickBot="1">
      <c r="A3" s="606"/>
      <c r="B3" s="457"/>
      <c r="C3" s="457"/>
      <c r="D3" s="457"/>
      <c r="E3" s="457"/>
      <c r="F3" s="457"/>
      <c r="G3" s="457"/>
      <c r="H3" s="458"/>
      <c r="I3" s="724"/>
    </row>
    <row r="4" spans="1:9" ht="26.25" customHeight="1">
      <c r="A4" s="615" t="s">
        <v>93</v>
      </c>
      <c r="B4" s="89"/>
      <c r="C4" s="118"/>
      <c r="D4" s="380" t="s">
        <v>23</v>
      </c>
      <c r="E4" s="380" t="s">
        <v>42</v>
      </c>
      <c r="F4" s="380" t="s">
        <v>14</v>
      </c>
      <c r="G4" s="467" t="s">
        <v>102</v>
      </c>
      <c r="H4" s="555" t="s">
        <v>37</v>
      </c>
      <c r="I4" s="709"/>
    </row>
    <row r="5" spans="1:9">
      <c r="A5" s="616"/>
      <c r="B5" s="559"/>
      <c r="C5" s="146"/>
      <c r="D5" s="146"/>
      <c r="E5" s="146"/>
      <c r="F5" s="146"/>
      <c r="G5" s="468"/>
      <c r="H5" s="311"/>
      <c r="I5" s="709"/>
    </row>
    <row r="6" spans="1:9" ht="13.5">
      <c r="A6" s="645" t="s">
        <v>266</v>
      </c>
      <c r="B6" s="130"/>
      <c r="C6" s="182"/>
      <c r="D6" s="189">
        <v>2188</v>
      </c>
      <c r="E6" s="189">
        <v>1208</v>
      </c>
      <c r="F6" s="189">
        <v>2308</v>
      </c>
      <c r="G6" s="189">
        <v>268</v>
      </c>
      <c r="H6" s="189">
        <v>253</v>
      </c>
      <c r="I6" s="709"/>
    </row>
    <row r="7" spans="1:9" ht="13.5">
      <c r="A7" s="646" t="s">
        <v>267</v>
      </c>
      <c r="B7" s="143"/>
      <c r="C7" s="115"/>
      <c r="D7" s="367">
        <v>4171</v>
      </c>
      <c r="E7" s="367">
        <v>2157</v>
      </c>
      <c r="F7" s="367">
        <v>1505</v>
      </c>
      <c r="G7" s="367">
        <v>654</v>
      </c>
      <c r="H7" s="367">
        <v>300</v>
      </c>
      <c r="I7" s="709"/>
    </row>
    <row r="8" spans="1:9">
      <c r="A8" s="641">
        <v>2023</v>
      </c>
      <c r="B8" s="107" t="s">
        <v>61</v>
      </c>
      <c r="C8" s="164"/>
      <c r="D8" s="189">
        <v>4076.0000000000005</v>
      </c>
      <c r="E8" s="189">
        <v>3168.9999999999995</v>
      </c>
      <c r="F8" s="189">
        <v>1624</v>
      </c>
      <c r="G8" s="189">
        <v>97</v>
      </c>
      <c r="H8" s="216">
        <v>223.99999999999997</v>
      </c>
      <c r="I8" s="709"/>
    </row>
    <row r="9" spans="1:9">
      <c r="A9" s="116"/>
      <c r="B9" s="111" t="s">
        <v>62</v>
      </c>
      <c r="C9" s="165"/>
      <c r="D9" s="189">
        <v>679</v>
      </c>
      <c r="E9" s="189">
        <v>2701</v>
      </c>
      <c r="F9" s="189">
        <v>2885.0000000000005</v>
      </c>
      <c r="G9" s="189">
        <v>175</v>
      </c>
      <c r="H9" s="216">
        <v>77</v>
      </c>
      <c r="I9" s="709"/>
    </row>
    <row r="10" spans="1:9">
      <c r="A10" s="154"/>
      <c r="B10" s="155" t="s">
        <v>63</v>
      </c>
      <c r="C10" s="183"/>
      <c r="D10" s="189">
        <v>2456</v>
      </c>
      <c r="E10" s="189">
        <v>669</v>
      </c>
      <c r="F10" s="189">
        <v>1296</v>
      </c>
      <c r="G10" s="189">
        <v>164</v>
      </c>
      <c r="H10" s="216">
        <v>75</v>
      </c>
      <c r="I10" s="709"/>
    </row>
    <row r="11" spans="1:9">
      <c r="A11" s="156"/>
      <c r="B11" s="111" t="s">
        <v>64</v>
      </c>
      <c r="C11" s="165"/>
      <c r="D11" s="189">
        <v>2643.0000000000005</v>
      </c>
      <c r="E11" s="189">
        <v>413</v>
      </c>
      <c r="F11" s="189">
        <v>6161.9999999999991</v>
      </c>
      <c r="G11" s="189">
        <v>207.00000000000003</v>
      </c>
      <c r="H11" s="216">
        <v>89</v>
      </c>
      <c r="I11" s="709"/>
    </row>
    <row r="12" spans="1:9">
      <c r="A12" s="116"/>
      <c r="B12" s="111" t="s">
        <v>65</v>
      </c>
      <c r="C12" s="165"/>
      <c r="D12" s="189">
        <v>2827</v>
      </c>
      <c r="E12" s="189">
        <v>823</v>
      </c>
      <c r="F12" s="189">
        <v>1351</v>
      </c>
      <c r="G12" s="189">
        <v>225.99999999999997</v>
      </c>
      <c r="H12" s="216">
        <v>70</v>
      </c>
      <c r="I12" s="709"/>
    </row>
    <row r="13" spans="1:9">
      <c r="A13" s="154"/>
      <c r="B13" s="155" t="s">
        <v>66</v>
      </c>
      <c r="C13" s="183"/>
      <c r="D13" s="189">
        <v>2897.0000000000005</v>
      </c>
      <c r="E13" s="189">
        <v>558</v>
      </c>
      <c r="F13" s="189">
        <v>5372.9999999999991</v>
      </c>
      <c r="G13" s="189">
        <v>95</v>
      </c>
      <c r="H13" s="216">
        <v>160</v>
      </c>
      <c r="I13" s="709"/>
    </row>
    <row r="14" spans="1:9">
      <c r="A14" s="154"/>
      <c r="B14" s="111" t="s">
        <v>67</v>
      </c>
      <c r="C14" s="165"/>
      <c r="D14" s="189">
        <v>1613</v>
      </c>
      <c r="E14" s="189">
        <v>539</v>
      </c>
      <c r="F14" s="189">
        <v>1196</v>
      </c>
      <c r="G14" s="189">
        <v>1432</v>
      </c>
      <c r="H14" s="216">
        <v>53</v>
      </c>
      <c r="I14" s="709"/>
    </row>
    <row r="15" spans="1:9">
      <c r="A15" s="116"/>
      <c r="B15" s="111" t="s">
        <v>68</v>
      </c>
      <c r="C15" s="165"/>
      <c r="D15" s="189">
        <v>1741</v>
      </c>
      <c r="E15" s="189">
        <v>1791</v>
      </c>
      <c r="F15" s="189">
        <v>1272</v>
      </c>
      <c r="G15" s="189">
        <v>957</v>
      </c>
      <c r="H15" s="216">
        <v>1217</v>
      </c>
      <c r="I15" s="709"/>
    </row>
    <row r="16" spans="1:9">
      <c r="A16" s="116"/>
      <c r="B16" s="155" t="s">
        <v>69</v>
      </c>
      <c r="C16" s="183"/>
      <c r="D16" s="189">
        <v>2029</v>
      </c>
      <c r="E16" s="189">
        <v>489</v>
      </c>
      <c r="F16" s="189">
        <v>1872</v>
      </c>
      <c r="G16" s="189">
        <v>60</v>
      </c>
      <c r="H16" s="216">
        <v>532.99999999999989</v>
      </c>
      <c r="I16" s="709"/>
    </row>
    <row r="17" spans="1:9">
      <c r="A17" s="116"/>
      <c r="B17" s="155" t="s">
        <v>70</v>
      </c>
      <c r="C17" s="183"/>
      <c r="D17" s="189">
        <v>2389</v>
      </c>
      <c r="E17" s="189">
        <v>2017</v>
      </c>
      <c r="F17" s="189">
        <v>1752.0000000000002</v>
      </c>
      <c r="G17" s="189">
        <v>0</v>
      </c>
      <c r="H17" s="216">
        <v>162</v>
      </c>
      <c r="I17" s="709"/>
    </row>
    <row r="18" spans="1:9">
      <c r="A18" s="116"/>
      <c r="B18" s="155" t="s">
        <v>71</v>
      </c>
      <c r="C18" s="183"/>
      <c r="D18" s="189">
        <v>1979</v>
      </c>
      <c r="E18" s="189">
        <v>1037</v>
      </c>
      <c r="F18" s="189">
        <v>2204</v>
      </c>
      <c r="G18" s="189">
        <v>24</v>
      </c>
      <c r="H18" s="216">
        <v>206.00000000000003</v>
      </c>
      <c r="I18" s="709"/>
    </row>
    <row r="19" spans="1:9">
      <c r="A19" s="145"/>
      <c r="B19" s="143" t="s">
        <v>72</v>
      </c>
      <c r="C19" s="184"/>
      <c r="D19" s="556">
        <v>877</v>
      </c>
      <c r="E19" s="556">
        <v>370</v>
      </c>
      <c r="F19" s="556">
        <v>1569</v>
      </c>
      <c r="G19" s="556">
        <v>61</v>
      </c>
      <c r="H19" s="557">
        <v>120</v>
      </c>
      <c r="I19" s="709"/>
    </row>
    <row r="20" spans="1:9">
      <c r="A20" s="647">
        <v>2024</v>
      </c>
      <c r="B20" s="107" t="s">
        <v>61</v>
      </c>
      <c r="C20" s="164"/>
      <c r="D20" s="189">
        <v>2372</v>
      </c>
      <c r="E20" s="189">
        <v>2586</v>
      </c>
      <c r="F20" s="189">
        <v>557</v>
      </c>
      <c r="G20" s="189">
        <v>97</v>
      </c>
      <c r="H20" s="216">
        <v>75</v>
      </c>
      <c r="I20" s="709"/>
    </row>
    <row r="21" spans="1:9">
      <c r="A21" s="116"/>
      <c r="B21" s="111" t="s">
        <v>62</v>
      </c>
      <c r="C21" s="165"/>
      <c r="D21" s="189">
        <v>2616</v>
      </c>
      <c r="E21" s="189">
        <v>238</v>
      </c>
      <c r="F21" s="189">
        <v>623</v>
      </c>
      <c r="G21" s="189">
        <v>438</v>
      </c>
      <c r="H21" s="216">
        <v>851</v>
      </c>
      <c r="I21" s="709"/>
    </row>
    <row r="22" spans="1:9">
      <c r="A22" s="154"/>
      <c r="B22" s="155" t="s">
        <v>63</v>
      </c>
      <c r="C22" s="183"/>
      <c r="D22" s="189">
        <v>6730</v>
      </c>
      <c r="E22" s="189">
        <v>665</v>
      </c>
      <c r="F22" s="189">
        <v>885</v>
      </c>
      <c r="G22" s="189">
        <v>57</v>
      </c>
      <c r="H22" s="216">
        <v>1158</v>
      </c>
      <c r="I22" s="709"/>
    </row>
    <row r="23" spans="1:9">
      <c r="A23" s="156"/>
      <c r="B23" s="111" t="s">
        <v>64</v>
      </c>
      <c r="C23" s="165"/>
      <c r="D23" s="189">
        <v>5124</v>
      </c>
      <c r="E23" s="189">
        <v>3870</v>
      </c>
      <c r="F23" s="189">
        <v>729.00000000000011</v>
      </c>
      <c r="G23" s="189">
        <v>56</v>
      </c>
      <c r="H23" s="216">
        <v>91</v>
      </c>
      <c r="I23" s="709"/>
    </row>
    <row r="24" spans="1:9">
      <c r="A24" s="116"/>
      <c r="B24" s="111" t="s">
        <v>65</v>
      </c>
      <c r="C24" s="165"/>
      <c r="D24" s="189">
        <v>1767.0000000000002</v>
      </c>
      <c r="E24" s="189">
        <v>1405</v>
      </c>
      <c r="F24" s="189">
        <v>1004</v>
      </c>
      <c r="G24" s="189">
        <v>339.99999999999994</v>
      </c>
      <c r="H24" s="216">
        <v>172</v>
      </c>
      <c r="I24" s="709"/>
    </row>
    <row r="25" spans="1:9">
      <c r="A25" s="154"/>
      <c r="B25" s="155" t="s">
        <v>66</v>
      </c>
      <c r="C25" s="183"/>
      <c r="D25" s="189">
        <v>2476</v>
      </c>
      <c r="E25" s="189">
        <v>4152</v>
      </c>
      <c r="F25" s="189">
        <v>791</v>
      </c>
      <c r="G25" s="189">
        <v>59</v>
      </c>
      <c r="H25" s="216">
        <v>136</v>
      </c>
      <c r="I25" s="709"/>
    </row>
    <row r="26" spans="1:9">
      <c r="A26" s="154"/>
      <c r="B26" s="111" t="s">
        <v>67</v>
      </c>
      <c r="C26" s="165"/>
      <c r="D26" s="189">
        <v>7223</v>
      </c>
      <c r="E26" s="189">
        <v>2098</v>
      </c>
      <c r="F26" s="189">
        <v>1061</v>
      </c>
      <c r="G26" s="189">
        <v>158</v>
      </c>
      <c r="H26" s="216">
        <v>842</v>
      </c>
      <c r="I26" s="709"/>
    </row>
    <row r="27" spans="1:9">
      <c r="A27" s="116"/>
      <c r="B27" s="111" t="s">
        <v>68</v>
      </c>
      <c r="C27" s="165"/>
      <c r="D27" s="189">
        <v>5534.0000000000009</v>
      </c>
      <c r="E27" s="189">
        <v>1654</v>
      </c>
      <c r="F27" s="189">
        <v>2004</v>
      </c>
      <c r="G27" s="189">
        <v>61</v>
      </c>
      <c r="H27" s="216">
        <v>54</v>
      </c>
      <c r="I27" s="709"/>
    </row>
    <row r="28" spans="1:9">
      <c r="A28" s="116"/>
      <c r="B28" s="155" t="s">
        <v>69</v>
      </c>
      <c r="C28" s="183"/>
      <c r="D28" s="189">
        <v>2344.9999999999995</v>
      </c>
      <c r="E28" s="189">
        <v>3732</v>
      </c>
      <c r="F28" s="189">
        <v>1835</v>
      </c>
      <c r="G28" s="189">
        <v>341.99999999999994</v>
      </c>
      <c r="H28" s="216">
        <v>421.00000000000006</v>
      </c>
      <c r="I28" s="709"/>
    </row>
    <row r="29" spans="1:9">
      <c r="A29" s="116"/>
      <c r="B29" s="155" t="s">
        <v>70</v>
      </c>
      <c r="C29" s="183"/>
      <c r="D29" s="189">
        <v>6144</v>
      </c>
      <c r="E29" s="189">
        <v>1729</v>
      </c>
      <c r="F29" s="189">
        <v>761</v>
      </c>
      <c r="G29" s="189">
        <v>264</v>
      </c>
      <c r="H29" s="216">
        <v>976</v>
      </c>
      <c r="I29" s="709"/>
    </row>
    <row r="30" spans="1:9">
      <c r="A30" s="116"/>
      <c r="B30" s="155" t="s">
        <v>71</v>
      </c>
      <c r="C30" s="183"/>
      <c r="D30" s="189">
        <v>2206</v>
      </c>
      <c r="E30" s="189">
        <v>2120</v>
      </c>
      <c r="F30" s="189">
        <v>1028</v>
      </c>
      <c r="G30" s="189">
        <v>5415</v>
      </c>
      <c r="H30" s="216">
        <v>174</v>
      </c>
      <c r="I30" s="709"/>
    </row>
    <row r="31" spans="1:9">
      <c r="A31" s="145"/>
      <c r="B31" s="143" t="s">
        <v>72</v>
      </c>
      <c r="C31" s="558"/>
      <c r="D31" s="556">
        <v>5600.0000000000009</v>
      </c>
      <c r="E31" s="556">
        <v>1303</v>
      </c>
      <c r="F31" s="556">
        <v>7030</v>
      </c>
      <c r="G31" s="556">
        <v>544</v>
      </c>
      <c r="H31" s="557">
        <v>150</v>
      </c>
      <c r="I31" s="709"/>
    </row>
    <row r="32" spans="1:9">
      <c r="A32" s="647">
        <v>2025</v>
      </c>
      <c r="B32" s="107" t="s">
        <v>61</v>
      </c>
      <c r="C32" s="166"/>
      <c r="D32" s="189">
        <v>879</v>
      </c>
      <c r="E32" s="189">
        <v>669</v>
      </c>
      <c r="F32" s="189">
        <v>286.00000000000006</v>
      </c>
      <c r="G32" s="189">
        <v>100</v>
      </c>
      <c r="H32" s="216">
        <v>268</v>
      </c>
      <c r="I32" s="709"/>
    </row>
    <row r="33" spans="1:12">
      <c r="A33" s="116"/>
      <c r="B33" s="111" t="s">
        <v>62</v>
      </c>
      <c r="C33" s="165"/>
      <c r="D33" s="189">
        <v>1228</v>
      </c>
      <c r="E33" s="189">
        <v>795</v>
      </c>
      <c r="F33" s="189">
        <v>704</v>
      </c>
      <c r="G33" s="189">
        <v>95</v>
      </c>
      <c r="H33" s="216">
        <v>80</v>
      </c>
      <c r="I33" s="709"/>
    </row>
    <row r="34" spans="1:12">
      <c r="A34" s="154"/>
      <c r="B34" s="155" t="s">
        <v>63</v>
      </c>
      <c r="C34" s="183"/>
      <c r="D34" s="189">
        <v>1987</v>
      </c>
      <c r="E34" s="189">
        <v>459</v>
      </c>
      <c r="F34" s="189">
        <v>176</v>
      </c>
      <c r="G34" s="189">
        <v>154</v>
      </c>
      <c r="H34" s="216">
        <v>159.99999999999997</v>
      </c>
      <c r="I34" s="709"/>
    </row>
    <row r="35" spans="1:12">
      <c r="A35" s="156"/>
      <c r="B35" s="111" t="s">
        <v>64</v>
      </c>
      <c r="C35" s="165"/>
      <c r="D35" s="189" t="s">
        <v>50</v>
      </c>
      <c r="E35" s="189" t="s">
        <v>50</v>
      </c>
      <c r="F35" s="189" t="s">
        <v>50</v>
      </c>
      <c r="G35" s="189" t="s">
        <v>50</v>
      </c>
      <c r="H35" s="216" t="s">
        <v>50</v>
      </c>
      <c r="I35" s="709"/>
    </row>
    <row r="36" spans="1:12">
      <c r="A36" s="116"/>
      <c r="B36" s="111" t="s">
        <v>65</v>
      </c>
      <c r="C36" s="165"/>
      <c r="D36" s="189" t="s">
        <v>50</v>
      </c>
      <c r="E36" s="189" t="s">
        <v>50</v>
      </c>
      <c r="F36" s="189" t="s">
        <v>50</v>
      </c>
      <c r="G36" s="189" t="s">
        <v>50</v>
      </c>
      <c r="H36" s="216" t="s">
        <v>50</v>
      </c>
      <c r="I36" s="709"/>
    </row>
    <row r="37" spans="1:12">
      <c r="A37" s="594"/>
      <c r="B37" s="155" t="s">
        <v>66</v>
      </c>
      <c r="C37" s="183"/>
      <c r="D37" s="189" t="s">
        <v>50</v>
      </c>
      <c r="E37" s="189" t="s">
        <v>50</v>
      </c>
      <c r="F37" s="189" t="s">
        <v>50</v>
      </c>
      <c r="G37" s="189" t="s">
        <v>50</v>
      </c>
      <c r="H37" s="216" t="s">
        <v>50</v>
      </c>
      <c r="I37" s="709"/>
    </row>
    <row r="38" spans="1:12">
      <c r="A38" s="594"/>
      <c r="B38" s="111" t="s">
        <v>67</v>
      </c>
      <c r="C38" s="165"/>
      <c r="D38" s="189" t="s">
        <v>50</v>
      </c>
      <c r="E38" s="189" t="s">
        <v>50</v>
      </c>
      <c r="F38" s="189" t="s">
        <v>50</v>
      </c>
      <c r="G38" s="189" t="s">
        <v>50</v>
      </c>
      <c r="H38" s="216" t="s">
        <v>50</v>
      </c>
      <c r="I38" s="709"/>
    </row>
    <row r="39" spans="1:12">
      <c r="A39" s="594"/>
      <c r="B39" s="111" t="s">
        <v>68</v>
      </c>
      <c r="C39" s="165"/>
      <c r="D39" s="189" t="s">
        <v>50</v>
      </c>
      <c r="E39" s="189" t="s">
        <v>50</v>
      </c>
      <c r="F39" s="189" t="s">
        <v>50</v>
      </c>
      <c r="G39" s="189" t="s">
        <v>50</v>
      </c>
      <c r="H39" s="216" t="s">
        <v>50</v>
      </c>
      <c r="I39" s="709"/>
    </row>
    <row r="40" spans="1:12">
      <c r="A40" s="594"/>
      <c r="B40" s="155" t="s">
        <v>69</v>
      </c>
      <c r="C40" s="183"/>
      <c r="D40" s="189" t="s">
        <v>50</v>
      </c>
      <c r="E40" s="189" t="s">
        <v>50</v>
      </c>
      <c r="F40" s="189" t="s">
        <v>50</v>
      </c>
      <c r="G40" s="189" t="s">
        <v>50</v>
      </c>
      <c r="H40" s="216" t="s">
        <v>50</v>
      </c>
      <c r="I40" s="709"/>
    </row>
    <row r="41" spans="1:12">
      <c r="A41" s="594"/>
      <c r="B41" s="155" t="s">
        <v>70</v>
      </c>
      <c r="C41" s="183"/>
      <c r="D41" s="189" t="s">
        <v>50</v>
      </c>
      <c r="E41" s="189" t="s">
        <v>50</v>
      </c>
      <c r="F41" s="189" t="s">
        <v>50</v>
      </c>
      <c r="G41" s="189" t="s">
        <v>50</v>
      </c>
      <c r="H41" s="216" t="s">
        <v>50</v>
      </c>
      <c r="I41" s="709"/>
    </row>
    <row r="42" spans="1:12">
      <c r="A42" s="594"/>
      <c r="B42" s="155" t="s">
        <v>71</v>
      </c>
      <c r="C42" s="183"/>
      <c r="D42" s="374" t="s">
        <v>50</v>
      </c>
      <c r="E42" s="374" t="s">
        <v>50</v>
      </c>
      <c r="F42" s="374" t="s">
        <v>50</v>
      </c>
      <c r="G42" s="374" t="s">
        <v>50</v>
      </c>
      <c r="H42" s="375" t="s">
        <v>50</v>
      </c>
      <c r="I42" s="709"/>
    </row>
    <row r="43" spans="1:12" ht="12.75" thickBot="1">
      <c r="A43" s="610"/>
      <c r="B43" s="157" t="s">
        <v>72</v>
      </c>
      <c r="C43" s="185"/>
      <c r="D43" s="312" t="s">
        <v>50</v>
      </c>
      <c r="E43" s="312" t="s">
        <v>50</v>
      </c>
      <c r="F43" s="312" t="s">
        <v>50</v>
      </c>
      <c r="G43" s="312" t="s">
        <v>50</v>
      </c>
      <c r="H43" s="313" t="s">
        <v>50</v>
      </c>
      <c r="I43" s="709"/>
    </row>
    <row r="44" spans="1:12" s="728" customFormat="1" ht="12" customHeight="1">
      <c r="A44" s="703" t="str">
        <f>Titles!$A$12</f>
        <v>1 Data for 2022 based on 2016 Census Definitions and data for 2023, 2024 and 2025 based on 2021 Census Definitions.</v>
      </c>
      <c r="B44" s="704"/>
      <c r="C44" s="705"/>
      <c r="D44" s="706"/>
      <c r="E44" s="707"/>
      <c r="F44" s="706"/>
      <c r="G44" s="706"/>
      <c r="H44" s="708"/>
      <c r="I44" s="704"/>
      <c r="J44" s="704"/>
      <c r="K44" s="726"/>
      <c r="L44" s="727"/>
    </row>
    <row r="45" spans="1:12">
      <c r="A45" s="710" t="s">
        <v>114</v>
      </c>
      <c r="B45" s="711"/>
      <c r="C45" s="711"/>
      <c r="D45" s="711"/>
      <c r="E45" s="712"/>
      <c r="F45" s="713"/>
      <c r="G45" s="713"/>
      <c r="H45" s="713"/>
      <c r="I45" s="709"/>
    </row>
    <row r="46" spans="1:12" s="702" customFormat="1" ht="10.9" customHeight="1">
      <c r="A46" s="714" t="str">
        <f>Titles!$A$10</f>
        <v>Source: CMHC Starts and Completion Survey, Market Absorption Survey</v>
      </c>
      <c r="B46" s="711"/>
      <c r="C46" s="711"/>
      <c r="D46" s="711"/>
      <c r="E46" s="715"/>
      <c r="F46" s="711"/>
      <c r="G46" s="711"/>
      <c r="H46" s="711"/>
    </row>
    <row r="47" spans="1:12" s="702" customFormat="1" ht="10.9" customHeight="1">
      <c r="A47" s="729"/>
    </row>
    <row r="48" spans="1:12" ht="12" customHeight="1">
      <c r="A48" s="716"/>
      <c r="B48" s="717"/>
      <c r="C48" s="717"/>
      <c r="D48" s="718"/>
      <c r="E48" s="718"/>
      <c r="F48" s="718"/>
      <c r="G48" s="719"/>
      <c r="H48" s="717"/>
      <c r="I48" s="720"/>
    </row>
    <row r="49" spans="1:9" ht="9.75" customHeight="1">
      <c r="I49" s="720"/>
    </row>
    <row r="61" spans="1:9">
      <c r="A61" s="703"/>
      <c r="B61" s="721"/>
      <c r="C61" s="705"/>
      <c r="D61" s="708"/>
      <c r="E61" s="708"/>
      <c r="F61" s="707"/>
    </row>
    <row r="62" spans="1:9" ht="15">
      <c r="A62" s="703"/>
      <c r="B62" s="722"/>
      <c r="C62" s="722"/>
      <c r="D62" s="722"/>
      <c r="E62" s="722"/>
      <c r="F62" s="707"/>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2"/>
  <sheetViews>
    <sheetView showZeros="0" zoomScale="115" zoomScaleNormal="115" workbookViewId="0">
      <pane xSplit="3" ySplit="5" topLeftCell="D6" activePane="bottomRight" state="frozen"/>
      <selection pane="topRight"/>
      <selection pane="bottomLeft"/>
      <selection pane="bottomRight"/>
    </sheetView>
  </sheetViews>
  <sheetFormatPr defaultColWidth="11.5546875" defaultRowHeight="12"/>
  <cols>
    <col min="1" max="1" width="8.77734375" style="723" customWidth="1"/>
    <col min="2" max="2" width="9.21875" style="701" customWidth="1"/>
    <col min="3" max="3" width="8.77734375" style="701" customWidth="1"/>
    <col min="4" max="8" width="9.77734375" style="701" customWidth="1"/>
    <col min="9" max="16384" width="11.5546875" style="701"/>
  </cols>
  <sheetData>
    <row r="1" spans="1:9" s="700" customFormat="1" ht="16.149999999999999" customHeight="1">
      <c r="A1" s="604" t="s">
        <v>131</v>
      </c>
      <c r="B1" s="417"/>
      <c r="C1" s="417"/>
      <c r="D1" s="417"/>
      <c r="E1" s="417"/>
      <c r="F1" s="417"/>
      <c r="G1" s="417"/>
      <c r="H1" s="417"/>
      <c r="I1" s="418"/>
    </row>
    <row r="2" spans="1:9" s="700" customFormat="1" ht="16.149999999999999" customHeight="1">
      <c r="A2" s="605" t="s">
        <v>143</v>
      </c>
      <c r="B2" s="420"/>
      <c r="C2" s="420"/>
      <c r="D2" s="420"/>
      <c r="E2" s="420"/>
      <c r="F2" s="420"/>
      <c r="G2" s="420"/>
      <c r="H2" s="420"/>
      <c r="I2" s="421"/>
    </row>
    <row r="3" spans="1:9" s="700" customFormat="1" ht="16.149999999999999" customHeight="1" thickBot="1">
      <c r="A3" s="606"/>
      <c r="B3" s="457"/>
      <c r="C3" s="457"/>
      <c r="D3" s="457"/>
      <c r="E3" s="457"/>
      <c r="F3" s="457"/>
      <c r="G3" s="457"/>
      <c r="H3" s="457"/>
      <c r="I3" s="458"/>
    </row>
    <row r="4" spans="1:9">
      <c r="A4" s="607"/>
      <c r="B4" s="89"/>
      <c r="C4" s="118"/>
      <c r="D4" s="120"/>
      <c r="E4" s="120"/>
      <c r="F4" s="120"/>
      <c r="G4" s="120"/>
      <c r="H4" s="120"/>
      <c r="I4" s="667"/>
    </row>
    <row r="5" spans="1:9">
      <c r="A5" s="608" t="s">
        <v>93</v>
      </c>
      <c r="B5" s="140"/>
      <c r="C5" s="146"/>
      <c r="D5" s="147" t="s">
        <v>43</v>
      </c>
      <c r="E5" s="147" t="s">
        <v>32</v>
      </c>
      <c r="F5" s="147" t="s">
        <v>35</v>
      </c>
      <c r="G5" s="147" t="s">
        <v>115</v>
      </c>
      <c r="H5" s="147" t="s">
        <v>16</v>
      </c>
      <c r="I5" s="668" t="s">
        <v>184</v>
      </c>
    </row>
    <row r="6" spans="1:9" ht="13.5">
      <c r="A6" s="645" t="s">
        <v>266</v>
      </c>
      <c r="B6" s="177"/>
      <c r="C6" s="182"/>
      <c r="D6" s="189">
        <v>5454</v>
      </c>
      <c r="E6" s="189">
        <v>1177</v>
      </c>
      <c r="F6" s="189">
        <v>2648</v>
      </c>
      <c r="G6" s="189">
        <v>243</v>
      </c>
      <c r="H6" s="189">
        <v>19579</v>
      </c>
      <c r="I6" s="189">
        <v>189</v>
      </c>
    </row>
    <row r="7" spans="1:9" ht="13.5">
      <c r="A7" s="646" t="s">
        <v>267</v>
      </c>
      <c r="B7" s="143"/>
      <c r="C7" s="115"/>
      <c r="D7" s="367">
        <v>5151</v>
      </c>
      <c r="E7" s="367">
        <v>1223</v>
      </c>
      <c r="F7" s="367">
        <v>2656</v>
      </c>
      <c r="G7" s="367">
        <v>715</v>
      </c>
      <c r="H7" s="367">
        <v>24369</v>
      </c>
      <c r="I7" s="367">
        <v>354</v>
      </c>
    </row>
    <row r="8" spans="1:9">
      <c r="A8" s="641">
        <v>2023</v>
      </c>
      <c r="B8" s="107" t="s">
        <v>61</v>
      </c>
      <c r="C8" s="164"/>
      <c r="D8" s="189">
        <v>3542</v>
      </c>
      <c r="E8" s="189">
        <v>482</v>
      </c>
      <c r="F8" s="189">
        <v>1161</v>
      </c>
      <c r="G8" s="189">
        <v>220</v>
      </c>
      <c r="H8" s="189">
        <v>16533</v>
      </c>
      <c r="I8" s="216">
        <v>249</v>
      </c>
    </row>
    <row r="9" spans="1:9">
      <c r="A9" s="116"/>
      <c r="B9" s="111" t="s">
        <v>62</v>
      </c>
      <c r="C9" s="165"/>
      <c r="D9" s="189">
        <v>7547.0000000000009</v>
      </c>
      <c r="E9" s="189">
        <v>2212</v>
      </c>
      <c r="F9" s="189">
        <v>3328.9999999999995</v>
      </c>
      <c r="G9" s="189">
        <v>157</v>
      </c>
      <c r="H9" s="189">
        <v>15980</v>
      </c>
      <c r="I9" s="216">
        <v>124</v>
      </c>
    </row>
    <row r="10" spans="1:9">
      <c r="A10" s="154"/>
      <c r="B10" s="155" t="s">
        <v>63</v>
      </c>
      <c r="C10" s="183"/>
      <c r="D10" s="189">
        <v>6588</v>
      </c>
      <c r="E10" s="189">
        <v>922</v>
      </c>
      <c r="F10" s="189">
        <v>1463</v>
      </c>
      <c r="G10" s="189">
        <v>137</v>
      </c>
      <c r="H10" s="189">
        <v>14209</v>
      </c>
      <c r="I10" s="216">
        <v>81</v>
      </c>
    </row>
    <row r="11" spans="1:9">
      <c r="A11" s="156"/>
      <c r="B11" s="111" t="s">
        <v>64</v>
      </c>
      <c r="C11" s="165"/>
      <c r="D11" s="189">
        <v>3647</v>
      </c>
      <c r="E11" s="189">
        <v>743</v>
      </c>
      <c r="F11" s="189">
        <v>1259</v>
      </c>
      <c r="G11" s="189">
        <v>250</v>
      </c>
      <c r="H11" s="189">
        <v>13437.999999999998</v>
      </c>
      <c r="I11" s="216">
        <v>317</v>
      </c>
    </row>
    <row r="12" spans="1:9">
      <c r="A12" s="116"/>
      <c r="B12" s="111" t="s">
        <v>65</v>
      </c>
      <c r="C12" s="165"/>
      <c r="D12" s="189">
        <v>6675</v>
      </c>
      <c r="E12" s="189">
        <v>489</v>
      </c>
      <c r="F12" s="189">
        <v>1610</v>
      </c>
      <c r="G12" s="189">
        <v>12</v>
      </c>
      <c r="H12" s="189">
        <v>24528</v>
      </c>
      <c r="I12" s="216">
        <v>354</v>
      </c>
    </row>
    <row r="13" spans="1:9">
      <c r="A13" s="154"/>
      <c r="B13" s="155" t="s">
        <v>66</v>
      </c>
      <c r="C13" s="183"/>
      <c r="D13" s="189">
        <v>6563.0000000000009</v>
      </c>
      <c r="E13" s="189">
        <v>1880</v>
      </c>
      <c r="F13" s="189">
        <v>4771</v>
      </c>
      <c r="G13" s="189">
        <v>271</v>
      </c>
      <c r="H13" s="189">
        <v>14143.999999999998</v>
      </c>
      <c r="I13" s="216">
        <v>97</v>
      </c>
    </row>
    <row r="14" spans="1:9">
      <c r="A14" s="154"/>
      <c r="B14" s="111" t="s">
        <v>67</v>
      </c>
      <c r="C14" s="165"/>
      <c r="D14" s="189">
        <v>8637</v>
      </c>
      <c r="E14" s="189">
        <v>367</v>
      </c>
      <c r="F14" s="189">
        <v>4300</v>
      </c>
      <c r="G14" s="189">
        <v>242</v>
      </c>
      <c r="H14" s="189">
        <v>19005.000000000004</v>
      </c>
      <c r="I14" s="216">
        <v>113.99999999999999</v>
      </c>
    </row>
    <row r="15" spans="1:9">
      <c r="A15" s="116"/>
      <c r="B15" s="111" t="s">
        <v>68</v>
      </c>
      <c r="C15" s="165"/>
      <c r="D15" s="189">
        <v>5422</v>
      </c>
      <c r="E15" s="189">
        <v>1018.9999999999999</v>
      </c>
      <c r="F15" s="189">
        <v>3871</v>
      </c>
      <c r="G15" s="189">
        <v>73</v>
      </c>
      <c r="H15" s="189">
        <v>19952</v>
      </c>
      <c r="I15" s="216">
        <v>219</v>
      </c>
    </row>
    <row r="16" spans="1:9">
      <c r="A16" s="116"/>
      <c r="B16" s="155" t="s">
        <v>69</v>
      </c>
      <c r="C16" s="183"/>
      <c r="D16" s="189">
        <v>3162</v>
      </c>
      <c r="E16" s="189">
        <v>705.00000000000011</v>
      </c>
      <c r="F16" s="189">
        <v>1380</v>
      </c>
      <c r="G16" s="189">
        <v>370.00000000000006</v>
      </c>
      <c r="H16" s="189">
        <v>32189</v>
      </c>
      <c r="I16" s="216">
        <v>221.99999999999997</v>
      </c>
    </row>
    <row r="17" spans="1:9">
      <c r="A17" s="116"/>
      <c r="B17" s="155" t="s">
        <v>70</v>
      </c>
      <c r="C17" s="183"/>
      <c r="D17" s="189">
        <v>1843.0000000000002</v>
      </c>
      <c r="E17" s="189">
        <v>1072</v>
      </c>
      <c r="F17" s="189">
        <v>2415</v>
      </c>
      <c r="G17" s="189">
        <v>620</v>
      </c>
      <c r="H17" s="189">
        <v>24933</v>
      </c>
      <c r="I17" s="216">
        <v>279.99999999999994</v>
      </c>
    </row>
    <row r="18" spans="1:9">
      <c r="A18" s="116"/>
      <c r="B18" s="155" t="s">
        <v>71</v>
      </c>
      <c r="C18" s="183"/>
      <c r="D18" s="189">
        <v>6849</v>
      </c>
      <c r="E18" s="189">
        <v>1659</v>
      </c>
      <c r="F18" s="189">
        <v>3245</v>
      </c>
      <c r="G18" s="189">
        <v>157</v>
      </c>
      <c r="H18" s="189">
        <v>21338</v>
      </c>
      <c r="I18" s="216">
        <v>100</v>
      </c>
    </row>
    <row r="19" spans="1:9">
      <c r="A19" s="145"/>
      <c r="B19" s="143" t="s">
        <v>72</v>
      </c>
      <c r="C19" s="569"/>
      <c r="D19" s="568">
        <v>5061</v>
      </c>
      <c r="E19" s="570">
        <v>2482</v>
      </c>
      <c r="F19" s="571">
        <v>2775</v>
      </c>
      <c r="G19" s="572">
        <v>323.99999999999994</v>
      </c>
      <c r="H19" s="556">
        <v>18278</v>
      </c>
      <c r="I19" s="557">
        <v>90</v>
      </c>
    </row>
    <row r="20" spans="1:9">
      <c r="A20" s="647">
        <v>2024</v>
      </c>
      <c r="B20" s="107" t="s">
        <v>61</v>
      </c>
      <c r="C20" s="164"/>
      <c r="D20" s="189">
        <v>3477.0000000000005</v>
      </c>
      <c r="E20" s="189">
        <v>1418</v>
      </c>
      <c r="F20" s="189">
        <v>1560</v>
      </c>
      <c r="G20" s="189">
        <v>1334</v>
      </c>
      <c r="H20" s="189">
        <v>24999.000000000004</v>
      </c>
      <c r="I20" s="216">
        <v>154</v>
      </c>
    </row>
    <row r="21" spans="1:9">
      <c r="A21" s="116"/>
      <c r="B21" s="111" t="s">
        <v>62</v>
      </c>
      <c r="C21" s="165"/>
      <c r="D21" s="189">
        <v>3929</v>
      </c>
      <c r="E21" s="189">
        <v>944</v>
      </c>
      <c r="F21" s="189">
        <v>1797.0000000000002</v>
      </c>
      <c r="G21" s="189">
        <v>368.00000000000006</v>
      </c>
      <c r="H21" s="189">
        <v>21416</v>
      </c>
      <c r="I21" s="216">
        <v>2005</v>
      </c>
    </row>
    <row r="22" spans="1:9">
      <c r="A22" s="154"/>
      <c r="B22" s="155" t="s">
        <v>63</v>
      </c>
      <c r="C22" s="183"/>
      <c r="D22" s="189">
        <v>4284</v>
      </c>
      <c r="E22" s="189">
        <v>1202</v>
      </c>
      <c r="F22" s="189">
        <v>1801</v>
      </c>
      <c r="G22" s="189">
        <v>248</v>
      </c>
      <c r="H22" s="189">
        <v>21942.999999999996</v>
      </c>
      <c r="I22" s="216">
        <v>142</v>
      </c>
    </row>
    <row r="23" spans="1:9">
      <c r="A23" s="156"/>
      <c r="B23" s="111" t="s">
        <v>64</v>
      </c>
      <c r="C23" s="165"/>
      <c r="D23" s="189">
        <v>7106.9999999999991</v>
      </c>
      <c r="E23" s="189">
        <v>2673</v>
      </c>
      <c r="F23" s="189">
        <v>1142.9999999999998</v>
      </c>
      <c r="G23" s="189">
        <v>752</v>
      </c>
      <c r="H23" s="189">
        <v>22070.999999999996</v>
      </c>
      <c r="I23" s="216">
        <v>842</v>
      </c>
    </row>
    <row r="24" spans="1:9">
      <c r="A24" s="116"/>
      <c r="B24" s="111" t="s">
        <v>65</v>
      </c>
      <c r="C24" s="165"/>
      <c r="D24" s="189">
        <v>2191</v>
      </c>
      <c r="E24" s="189">
        <v>446</v>
      </c>
      <c r="F24" s="189">
        <v>1107</v>
      </c>
      <c r="G24" s="189">
        <v>675.99999999999989</v>
      </c>
      <c r="H24" s="189">
        <v>23524</v>
      </c>
      <c r="I24" s="216">
        <v>168.99999999999997</v>
      </c>
    </row>
    <row r="25" spans="1:9">
      <c r="A25" s="154"/>
      <c r="B25" s="155" t="s">
        <v>66</v>
      </c>
      <c r="C25" s="183"/>
      <c r="D25" s="189">
        <v>7915</v>
      </c>
      <c r="E25" s="189">
        <v>1427</v>
      </c>
      <c r="F25" s="189">
        <v>2663.9999999999995</v>
      </c>
      <c r="G25" s="189">
        <v>337.99999999999994</v>
      </c>
      <c r="H25" s="189">
        <v>22505.000000000004</v>
      </c>
      <c r="I25" s="216">
        <v>127</v>
      </c>
    </row>
    <row r="26" spans="1:9">
      <c r="A26" s="154"/>
      <c r="B26" s="111" t="s">
        <v>67</v>
      </c>
      <c r="C26" s="165"/>
      <c r="D26" s="189">
        <v>6487</v>
      </c>
      <c r="E26" s="189">
        <v>1694.9999999999998</v>
      </c>
      <c r="F26" s="189">
        <v>5314</v>
      </c>
      <c r="G26" s="189">
        <v>108</v>
      </c>
      <c r="H26" s="189">
        <v>29110.999999999996</v>
      </c>
      <c r="I26" s="216">
        <v>172</v>
      </c>
    </row>
    <row r="27" spans="1:9">
      <c r="A27" s="116"/>
      <c r="B27" s="111" t="s">
        <v>68</v>
      </c>
      <c r="C27" s="165"/>
      <c r="D27" s="189">
        <v>5492.0000000000009</v>
      </c>
      <c r="E27" s="189">
        <v>538</v>
      </c>
      <c r="F27" s="189">
        <v>2442</v>
      </c>
      <c r="G27" s="189">
        <v>3229</v>
      </c>
      <c r="H27" s="189">
        <v>19893</v>
      </c>
      <c r="I27" s="216">
        <v>75</v>
      </c>
    </row>
    <row r="28" spans="1:9">
      <c r="A28" s="116"/>
      <c r="B28" s="155" t="s">
        <v>69</v>
      </c>
      <c r="C28" s="183"/>
      <c r="D28" s="189">
        <v>3279</v>
      </c>
      <c r="E28" s="189">
        <v>763</v>
      </c>
      <c r="F28" s="189">
        <v>4821</v>
      </c>
      <c r="G28" s="189">
        <v>254</v>
      </c>
      <c r="H28" s="189">
        <v>24326</v>
      </c>
      <c r="I28" s="216">
        <v>105</v>
      </c>
    </row>
    <row r="29" spans="1:9">
      <c r="A29" s="116"/>
      <c r="B29" s="155" t="s">
        <v>70</v>
      </c>
      <c r="C29" s="183"/>
      <c r="D29" s="189">
        <v>7788</v>
      </c>
      <c r="E29" s="189">
        <v>1696.0000000000002</v>
      </c>
      <c r="F29" s="189">
        <v>2764</v>
      </c>
      <c r="G29" s="189">
        <v>282</v>
      </c>
      <c r="H29" s="189">
        <v>31591</v>
      </c>
      <c r="I29" s="216">
        <v>159</v>
      </c>
    </row>
    <row r="30" spans="1:9">
      <c r="A30" s="116"/>
      <c r="B30" s="155" t="s">
        <v>71</v>
      </c>
      <c r="C30" s="183"/>
      <c r="D30" s="189">
        <v>6507</v>
      </c>
      <c r="E30" s="189">
        <v>499.99999999999994</v>
      </c>
      <c r="F30" s="189">
        <v>4255</v>
      </c>
      <c r="G30" s="189">
        <v>774</v>
      </c>
      <c r="H30" s="189">
        <v>30086</v>
      </c>
      <c r="I30" s="216">
        <v>145</v>
      </c>
    </row>
    <row r="31" spans="1:9">
      <c r="A31" s="145"/>
      <c r="B31" s="143" t="s">
        <v>72</v>
      </c>
      <c r="C31" s="569"/>
      <c r="D31" s="571">
        <v>3467</v>
      </c>
      <c r="E31" s="573">
        <v>1240.9999999999998</v>
      </c>
      <c r="F31" s="571">
        <v>2150</v>
      </c>
      <c r="G31" s="568">
        <v>323</v>
      </c>
      <c r="H31" s="140">
        <v>21001</v>
      </c>
      <c r="I31" s="557">
        <v>134</v>
      </c>
    </row>
    <row r="32" spans="1:9">
      <c r="A32" s="647">
        <v>2025</v>
      </c>
      <c r="B32" s="107" t="s">
        <v>61</v>
      </c>
      <c r="C32" s="164"/>
      <c r="D32" s="189">
        <v>4667</v>
      </c>
      <c r="E32" s="189">
        <v>1359</v>
      </c>
      <c r="F32" s="189">
        <v>1501</v>
      </c>
      <c r="G32" s="189">
        <v>1626</v>
      </c>
      <c r="H32" s="189">
        <v>21151</v>
      </c>
      <c r="I32" s="216">
        <v>386</v>
      </c>
    </row>
    <row r="33" spans="1:12">
      <c r="A33" s="116"/>
      <c r="B33" s="111" t="s">
        <v>62</v>
      </c>
      <c r="C33" s="165"/>
      <c r="D33" s="189">
        <v>3015</v>
      </c>
      <c r="E33" s="189">
        <v>4216</v>
      </c>
      <c r="F33" s="189">
        <v>1811.0000000000002</v>
      </c>
      <c r="G33" s="189">
        <v>355</v>
      </c>
      <c r="H33" s="189">
        <v>30320</v>
      </c>
      <c r="I33" s="216">
        <v>117</v>
      </c>
    </row>
    <row r="34" spans="1:12">
      <c r="A34" s="154"/>
      <c r="B34" s="155" t="s">
        <v>63</v>
      </c>
      <c r="C34" s="183"/>
      <c r="D34" s="189">
        <v>7427</v>
      </c>
      <c r="E34" s="189">
        <v>1009.0000000000001</v>
      </c>
      <c r="F34" s="189">
        <v>6452</v>
      </c>
      <c r="G34" s="189">
        <v>831</v>
      </c>
      <c r="H34" s="189">
        <v>28328.000000000004</v>
      </c>
      <c r="I34" s="216">
        <v>147</v>
      </c>
    </row>
    <row r="35" spans="1:12">
      <c r="A35" s="156"/>
      <c r="B35" s="111" t="s">
        <v>64</v>
      </c>
      <c r="C35" s="165"/>
      <c r="D35" s="189" t="s">
        <v>50</v>
      </c>
      <c r="E35" s="189" t="s">
        <v>50</v>
      </c>
      <c r="F35" s="189" t="s">
        <v>50</v>
      </c>
      <c r="G35" s="189" t="s">
        <v>50</v>
      </c>
      <c r="H35" s="189" t="s">
        <v>50</v>
      </c>
      <c r="I35" s="216" t="s">
        <v>50</v>
      </c>
    </row>
    <row r="36" spans="1:12">
      <c r="A36" s="116"/>
      <c r="B36" s="111" t="s">
        <v>65</v>
      </c>
      <c r="C36" s="165"/>
      <c r="D36" s="189" t="s">
        <v>50</v>
      </c>
      <c r="E36" s="189" t="s">
        <v>50</v>
      </c>
      <c r="F36" s="189" t="s">
        <v>50</v>
      </c>
      <c r="G36" s="189" t="s">
        <v>50</v>
      </c>
      <c r="H36" s="189" t="s">
        <v>50</v>
      </c>
      <c r="I36" s="216" t="s">
        <v>50</v>
      </c>
    </row>
    <row r="37" spans="1:12">
      <c r="A37" s="594"/>
      <c r="B37" s="155" t="s">
        <v>66</v>
      </c>
      <c r="C37" s="183"/>
      <c r="D37" s="189" t="s">
        <v>50</v>
      </c>
      <c r="E37" s="189" t="s">
        <v>50</v>
      </c>
      <c r="F37" s="189" t="s">
        <v>50</v>
      </c>
      <c r="G37" s="189" t="s">
        <v>50</v>
      </c>
      <c r="H37" s="189" t="s">
        <v>50</v>
      </c>
      <c r="I37" s="216" t="s">
        <v>50</v>
      </c>
    </row>
    <row r="38" spans="1:12">
      <c r="A38" s="594"/>
      <c r="B38" s="111" t="s">
        <v>67</v>
      </c>
      <c r="C38" s="165"/>
      <c r="D38" s="189" t="s">
        <v>50</v>
      </c>
      <c r="E38" s="189" t="s">
        <v>50</v>
      </c>
      <c r="F38" s="189" t="s">
        <v>50</v>
      </c>
      <c r="G38" s="189" t="s">
        <v>50</v>
      </c>
      <c r="H38" s="189" t="s">
        <v>50</v>
      </c>
      <c r="I38" s="216" t="s">
        <v>50</v>
      </c>
    </row>
    <row r="39" spans="1:12">
      <c r="A39" s="594"/>
      <c r="B39" s="111" t="s">
        <v>68</v>
      </c>
      <c r="C39" s="165"/>
      <c r="D39" s="189" t="s">
        <v>50</v>
      </c>
      <c r="E39" s="189" t="s">
        <v>50</v>
      </c>
      <c r="F39" s="189" t="s">
        <v>50</v>
      </c>
      <c r="G39" s="189" t="s">
        <v>50</v>
      </c>
      <c r="H39" s="189" t="s">
        <v>50</v>
      </c>
      <c r="I39" s="216" t="s">
        <v>50</v>
      </c>
    </row>
    <row r="40" spans="1:12">
      <c r="A40" s="594"/>
      <c r="B40" s="155" t="s">
        <v>69</v>
      </c>
      <c r="C40" s="183"/>
      <c r="D40" s="189" t="s">
        <v>50</v>
      </c>
      <c r="E40" s="189" t="s">
        <v>50</v>
      </c>
      <c r="F40" s="189" t="s">
        <v>50</v>
      </c>
      <c r="G40" s="189" t="s">
        <v>50</v>
      </c>
      <c r="H40" s="189" t="s">
        <v>50</v>
      </c>
      <c r="I40" s="216" t="s">
        <v>50</v>
      </c>
    </row>
    <row r="41" spans="1:12">
      <c r="A41" s="594"/>
      <c r="B41" s="155" t="s">
        <v>70</v>
      </c>
      <c r="C41" s="183"/>
      <c r="D41" s="189" t="s">
        <v>50</v>
      </c>
      <c r="E41" s="189" t="s">
        <v>50</v>
      </c>
      <c r="F41" s="189" t="s">
        <v>50</v>
      </c>
      <c r="G41" s="189" t="s">
        <v>50</v>
      </c>
      <c r="H41" s="189" t="s">
        <v>50</v>
      </c>
      <c r="I41" s="216" t="s">
        <v>50</v>
      </c>
    </row>
    <row r="42" spans="1:12">
      <c r="A42" s="594"/>
      <c r="B42" s="155" t="s">
        <v>71</v>
      </c>
      <c r="C42" s="183"/>
      <c r="D42" s="374" t="s">
        <v>50</v>
      </c>
      <c r="E42" s="374" t="s">
        <v>50</v>
      </c>
      <c r="F42" s="374" t="s">
        <v>50</v>
      </c>
      <c r="G42" s="374" t="s">
        <v>50</v>
      </c>
      <c r="H42" s="374" t="s">
        <v>50</v>
      </c>
      <c r="I42" s="375" t="s">
        <v>50</v>
      </c>
    </row>
    <row r="43" spans="1:12" ht="12.75" thickBot="1">
      <c r="A43" s="610"/>
      <c r="B43" s="157" t="s">
        <v>72</v>
      </c>
      <c r="C43" s="185"/>
      <c r="D43" s="312" t="s">
        <v>50</v>
      </c>
      <c r="E43" s="312" t="s">
        <v>50</v>
      </c>
      <c r="F43" s="312" t="s">
        <v>50</v>
      </c>
      <c r="G43" s="312" t="s">
        <v>50</v>
      </c>
      <c r="H43" s="312" t="s">
        <v>50</v>
      </c>
      <c r="I43" s="313" t="s">
        <v>50</v>
      </c>
    </row>
    <row r="44" spans="1:12" s="728" customFormat="1" ht="12" customHeight="1">
      <c r="A44" s="703" t="str">
        <f>Titles!$A$12</f>
        <v>1 Data for 2022 based on 2016 Census Definitions and data for 2023, 2024 and 2025 based on 2021 Census Definitions.</v>
      </c>
      <c r="B44" s="704"/>
      <c r="C44" s="705"/>
      <c r="D44" s="706"/>
      <c r="E44" s="707"/>
      <c r="F44" s="706"/>
      <c r="G44" s="706"/>
      <c r="H44" s="708"/>
      <c r="I44" s="709"/>
      <c r="J44" s="704"/>
      <c r="K44" s="726"/>
      <c r="L44" s="727"/>
    </row>
    <row r="45" spans="1:12">
      <c r="A45" s="710" t="s">
        <v>114</v>
      </c>
      <c r="B45" s="711"/>
      <c r="C45" s="711"/>
      <c r="D45" s="711"/>
      <c r="E45" s="712"/>
      <c r="F45" s="713"/>
      <c r="G45" s="713"/>
      <c r="H45" s="713"/>
      <c r="I45" s="702"/>
    </row>
    <row r="46" spans="1:12" s="702" customFormat="1" ht="10.9" customHeight="1">
      <c r="A46" s="714" t="str">
        <f>Titles!$A$10</f>
        <v>Source: CMHC Starts and Completion Survey, Market Absorption Survey</v>
      </c>
      <c r="B46" s="711"/>
      <c r="C46" s="711"/>
      <c r="D46" s="711"/>
      <c r="E46" s="715"/>
      <c r="F46" s="711"/>
      <c r="G46" s="711"/>
      <c r="H46" s="711"/>
    </row>
    <row r="47" spans="1:12" s="702" customFormat="1" ht="10.9" customHeight="1">
      <c r="A47" s="729"/>
    </row>
    <row r="48" spans="1:12" ht="12" customHeight="1">
      <c r="A48" s="716"/>
      <c r="B48" s="717"/>
      <c r="C48" s="717"/>
      <c r="D48" s="718"/>
      <c r="E48" s="718"/>
      <c r="F48" s="718"/>
      <c r="G48" s="719"/>
      <c r="H48" s="717"/>
      <c r="I48" s="720"/>
    </row>
    <row r="49" spans="1:9" ht="9.75" customHeight="1">
      <c r="I49" s="720"/>
    </row>
    <row r="61" spans="1:9">
      <c r="A61" s="703"/>
      <c r="B61" s="721"/>
      <c r="C61" s="705"/>
      <c r="D61" s="708"/>
      <c r="E61" s="708"/>
      <c r="F61" s="707"/>
    </row>
    <row r="62" spans="1:9" ht="15">
      <c r="A62" s="703"/>
      <c r="B62" s="722"/>
      <c r="C62" s="722"/>
      <c r="D62" s="722"/>
      <c r="E62" s="722"/>
      <c r="F62" s="707"/>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62"/>
  <sheetViews>
    <sheetView zoomScale="115" zoomScaleNormal="115" workbookViewId="0">
      <pane xSplit="3" ySplit="5" topLeftCell="D6" activePane="bottomRight" state="frozen"/>
      <selection pane="topRight"/>
      <selection pane="bottomLeft"/>
      <selection pane="bottomRight"/>
    </sheetView>
  </sheetViews>
  <sheetFormatPr defaultColWidth="11.5546875" defaultRowHeight="12"/>
  <cols>
    <col min="1" max="1" width="8.77734375" style="723" customWidth="1"/>
    <col min="2" max="2" width="9.21875" style="701" customWidth="1"/>
    <col min="3" max="4" width="8.77734375" style="701" customWidth="1"/>
    <col min="5" max="8" width="11" style="701" customWidth="1"/>
    <col min="9" max="16384" width="11.5546875" style="701"/>
  </cols>
  <sheetData>
    <row r="1" spans="1:11" s="700" customFormat="1" ht="16.149999999999999" customHeight="1">
      <c r="A1" s="604" t="s">
        <v>132</v>
      </c>
      <c r="B1" s="417"/>
      <c r="C1" s="417"/>
      <c r="D1" s="417"/>
      <c r="E1" s="417"/>
      <c r="F1" s="417"/>
      <c r="G1" s="417"/>
      <c r="H1" s="417"/>
      <c r="I1" s="417"/>
      <c r="J1" s="417"/>
      <c r="K1" s="418"/>
    </row>
    <row r="2" spans="1:11" s="700" customFormat="1" ht="16.149999999999999" customHeight="1">
      <c r="A2" s="605" t="s">
        <v>143</v>
      </c>
      <c r="B2" s="420"/>
      <c r="C2" s="420"/>
      <c r="D2" s="420"/>
      <c r="E2" s="420"/>
      <c r="F2" s="420"/>
      <c r="G2" s="420"/>
      <c r="H2" s="420"/>
      <c r="I2" s="420"/>
      <c r="J2" s="420"/>
      <c r="K2" s="421"/>
    </row>
    <row r="3" spans="1:11" s="700" customFormat="1" ht="16.149999999999999" customHeight="1" thickBot="1">
      <c r="A3" s="606"/>
      <c r="B3" s="457"/>
      <c r="C3" s="457"/>
      <c r="D3" s="457"/>
      <c r="E3" s="457"/>
      <c r="F3" s="457"/>
      <c r="G3" s="457"/>
      <c r="H3" s="457"/>
      <c r="I3" s="457"/>
      <c r="J3" s="457"/>
      <c r="K3" s="458"/>
    </row>
    <row r="4" spans="1:11" ht="23.25" customHeight="1">
      <c r="A4" s="607"/>
      <c r="B4" s="89"/>
      <c r="C4" s="118"/>
      <c r="D4" s="380" t="s">
        <v>17</v>
      </c>
      <c r="E4" s="380" t="s">
        <v>21</v>
      </c>
      <c r="F4" s="469" t="s">
        <v>104</v>
      </c>
      <c r="G4" s="380" t="s">
        <v>40</v>
      </c>
      <c r="H4" s="380" t="s">
        <v>41</v>
      </c>
      <c r="I4" s="675" t="s">
        <v>179</v>
      </c>
      <c r="J4" s="675" t="s">
        <v>182</v>
      </c>
      <c r="K4" s="676" t="s">
        <v>183</v>
      </c>
    </row>
    <row r="5" spans="1:11">
      <c r="A5" s="608" t="s">
        <v>93</v>
      </c>
      <c r="B5" s="140"/>
      <c r="C5" s="146"/>
      <c r="D5" s="381"/>
      <c r="E5" s="381"/>
      <c r="F5" s="470"/>
      <c r="G5" s="381"/>
      <c r="H5" s="381"/>
      <c r="I5" s="147"/>
      <c r="J5" s="147"/>
      <c r="K5" s="668"/>
    </row>
    <row r="6" spans="1:11" ht="13.5">
      <c r="A6" s="645" t="s">
        <v>266</v>
      </c>
      <c r="B6" s="177"/>
      <c r="C6" s="182"/>
      <c r="D6" s="189">
        <v>13184</v>
      </c>
      <c r="E6" s="189">
        <v>2970</v>
      </c>
      <c r="F6" s="189">
        <v>1160</v>
      </c>
      <c r="G6" s="189">
        <v>33244</v>
      </c>
      <c r="H6" s="189">
        <v>4992</v>
      </c>
      <c r="I6" s="189">
        <v>616</v>
      </c>
      <c r="J6" s="189">
        <v>522</v>
      </c>
      <c r="K6" s="189">
        <v>546</v>
      </c>
    </row>
    <row r="7" spans="1:11" ht="13.5">
      <c r="A7" s="646" t="s">
        <v>267</v>
      </c>
      <c r="B7" s="143"/>
      <c r="C7" s="115"/>
      <c r="D7" s="367">
        <v>18384</v>
      </c>
      <c r="E7" s="367">
        <v>3790</v>
      </c>
      <c r="F7" s="367">
        <v>1183</v>
      </c>
      <c r="G7" s="367">
        <v>28112</v>
      </c>
      <c r="H7" s="367">
        <v>4185</v>
      </c>
      <c r="I7" s="367">
        <v>650</v>
      </c>
      <c r="J7" s="367">
        <v>630</v>
      </c>
      <c r="K7" s="367">
        <v>1029</v>
      </c>
    </row>
    <row r="8" spans="1:11">
      <c r="A8" s="641">
        <v>2023</v>
      </c>
      <c r="B8" s="107" t="s">
        <v>61</v>
      </c>
      <c r="C8" s="164"/>
      <c r="D8" s="189">
        <v>7952.9999999999991</v>
      </c>
      <c r="E8" s="189">
        <v>4745</v>
      </c>
      <c r="F8" s="189">
        <v>188</v>
      </c>
      <c r="G8" s="189">
        <v>32511.000000000004</v>
      </c>
      <c r="H8" s="189">
        <v>5643.9999999999991</v>
      </c>
      <c r="I8" s="189">
        <v>354</v>
      </c>
      <c r="J8" s="189">
        <v>239</v>
      </c>
      <c r="K8" s="216">
        <v>206</v>
      </c>
    </row>
    <row r="9" spans="1:11">
      <c r="A9" s="116"/>
      <c r="B9" s="111" t="s">
        <v>62</v>
      </c>
      <c r="C9" s="165"/>
      <c r="D9" s="189">
        <v>11207</v>
      </c>
      <c r="E9" s="189">
        <v>5710</v>
      </c>
      <c r="F9" s="189">
        <v>1218.9999999999998</v>
      </c>
      <c r="G9" s="189">
        <v>18457</v>
      </c>
      <c r="H9" s="189">
        <v>3628</v>
      </c>
      <c r="I9" s="189">
        <v>197</v>
      </c>
      <c r="J9" s="189">
        <v>65</v>
      </c>
      <c r="K9" s="216">
        <v>1444</v>
      </c>
    </row>
    <row r="10" spans="1:11">
      <c r="A10" s="154"/>
      <c r="B10" s="155" t="s">
        <v>63</v>
      </c>
      <c r="C10" s="183"/>
      <c r="D10" s="189">
        <v>10437</v>
      </c>
      <c r="E10" s="189">
        <v>3383</v>
      </c>
      <c r="F10" s="189">
        <v>419.00000000000006</v>
      </c>
      <c r="G10" s="189">
        <v>36456</v>
      </c>
      <c r="H10" s="189">
        <v>3904</v>
      </c>
      <c r="I10" s="189">
        <v>105</v>
      </c>
      <c r="J10" s="189">
        <v>147</v>
      </c>
      <c r="K10" s="216">
        <v>228.99999999999997</v>
      </c>
    </row>
    <row r="11" spans="1:11">
      <c r="A11" s="156"/>
      <c r="B11" s="111" t="s">
        <v>64</v>
      </c>
      <c r="C11" s="165"/>
      <c r="D11" s="189">
        <v>11806.000000000002</v>
      </c>
      <c r="E11" s="189">
        <v>1273</v>
      </c>
      <c r="F11" s="189">
        <v>396</v>
      </c>
      <c r="G11" s="189">
        <v>49557</v>
      </c>
      <c r="H11" s="189">
        <v>980</v>
      </c>
      <c r="I11" s="189">
        <v>193</v>
      </c>
      <c r="J11" s="189">
        <v>1823</v>
      </c>
      <c r="K11" s="216">
        <v>571</v>
      </c>
    </row>
    <row r="12" spans="1:11">
      <c r="A12" s="116"/>
      <c r="B12" s="111" t="s">
        <v>65</v>
      </c>
      <c r="C12" s="165"/>
      <c r="D12" s="189">
        <v>10040</v>
      </c>
      <c r="E12" s="189">
        <v>1835.0000000000002</v>
      </c>
      <c r="F12" s="189">
        <v>2160</v>
      </c>
      <c r="G12" s="189">
        <v>27066.000000000004</v>
      </c>
      <c r="H12" s="189">
        <v>1653</v>
      </c>
      <c r="I12" s="189">
        <v>934</v>
      </c>
      <c r="J12" s="189">
        <v>94.999999999999986</v>
      </c>
      <c r="K12" s="216">
        <v>744</v>
      </c>
    </row>
    <row r="13" spans="1:11">
      <c r="A13" s="154"/>
      <c r="B13" s="155" t="s">
        <v>66</v>
      </c>
      <c r="C13" s="183"/>
      <c r="D13" s="189">
        <v>10041</v>
      </c>
      <c r="E13" s="189">
        <v>4399</v>
      </c>
      <c r="F13" s="189">
        <v>852</v>
      </c>
      <c r="G13" s="189">
        <v>46131</v>
      </c>
      <c r="H13" s="189">
        <v>6016</v>
      </c>
      <c r="I13" s="189">
        <v>457.99999999999994</v>
      </c>
      <c r="J13" s="189">
        <v>70</v>
      </c>
      <c r="K13" s="216">
        <v>203</v>
      </c>
    </row>
    <row r="14" spans="1:11">
      <c r="A14" s="154"/>
      <c r="B14" s="111" t="s">
        <v>67</v>
      </c>
      <c r="C14" s="165"/>
      <c r="D14" s="189">
        <v>16953</v>
      </c>
      <c r="E14" s="189">
        <v>1058</v>
      </c>
      <c r="F14" s="189">
        <v>409</v>
      </c>
      <c r="G14" s="189">
        <v>35396</v>
      </c>
      <c r="H14" s="189">
        <v>5462</v>
      </c>
      <c r="I14" s="189">
        <v>225</v>
      </c>
      <c r="J14" s="189">
        <v>0</v>
      </c>
      <c r="K14" s="216">
        <v>200</v>
      </c>
    </row>
    <row r="15" spans="1:11">
      <c r="A15" s="116"/>
      <c r="B15" s="111" t="s">
        <v>68</v>
      </c>
      <c r="C15" s="165"/>
      <c r="D15" s="189">
        <v>17039</v>
      </c>
      <c r="E15" s="189">
        <v>1234.9999999999998</v>
      </c>
      <c r="F15" s="189">
        <v>387</v>
      </c>
      <c r="G15" s="189">
        <v>31088</v>
      </c>
      <c r="H15" s="189">
        <v>8009</v>
      </c>
      <c r="I15" s="189">
        <v>998</v>
      </c>
      <c r="J15" s="189">
        <v>300</v>
      </c>
      <c r="K15" s="216">
        <v>295</v>
      </c>
    </row>
    <row r="16" spans="1:11">
      <c r="A16" s="116"/>
      <c r="B16" s="155" t="s">
        <v>69</v>
      </c>
      <c r="C16" s="183"/>
      <c r="D16" s="189">
        <v>12802</v>
      </c>
      <c r="E16" s="189">
        <v>2058</v>
      </c>
      <c r="F16" s="189">
        <v>353</v>
      </c>
      <c r="G16" s="189">
        <v>25682.000000000004</v>
      </c>
      <c r="H16" s="189">
        <v>2545</v>
      </c>
      <c r="I16" s="189">
        <v>374</v>
      </c>
      <c r="J16" s="189">
        <v>1390.0000000000002</v>
      </c>
      <c r="K16" s="216">
        <v>228.99999999999997</v>
      </c>
    </row>
    <row r="17" spans="1:11">
      <c r="A17" s="116"/>
      <c r="B17" s="155" t="s">
        <v>70</v>
      </c>
      <c r="C17" s="183"/>
      <c r="D17" s="189">
        <v>11556.000000000002</v>
      </c>
      <c r="E17" s="189">
        <v>4961</v>
      </c>
      <c r="F17" s="189">
        <v>2591</v>
      </c>
      <c r="G17" s="189">
        <v>34775.999999999993</v>
      </c>
      <c r="H17" s="189">
        <v>8750</v>
      </c>
      <c r="I17" s="189">
        <v>1360</v>
      </c>
      <c r="J17" s="189">
        <v>145</v>
      </c>
      <c r="K17" s="216">
        <v>1346</v>
      </c>
    </row>
    <row r="18" spans="1:11">
      <c r="A18" s="116"/>
      <c r="B18" s="155" t="s">
        <v>71</v>
      </c>
      <c r="C18" s="183"/>
      <c r="D18" s="189">
        <v>16030.000000000002</v>
      </c>
      <c r="E18" s="189">
        <v>577.00000000000011</v>
      </c>
      <c r="F18" s="189">
        <v>4689.9999999999991</v>
      </c>
      <c r="G18" s="189">
        <v>21073</v>
      </c>
      <c r="H18" s="189">
        <v>5590</v>
      </c>
      <c r="I18" s="189">
        <v>1292</v>
      </c>
      <c r="J18" s="189">
        <v>33</v>
      </c>
      <c r="K18" s="216">
        <v>774.99999999999989</v>
      </c>
    </row>
    <row r="19" spans="1:11">
      <c r="A19" s="145"/>
      <c r="B19" s="143" t="s">
        <v>72</v>
      </c>
      <c r="C19" s="569"/>
      <c r="D19" s="571">
        <v>21810</v>
      </c>
      <c r="E19" s="573">
        <v>4399.9999999999991</v>
      </c>
      <c r="F19" s="571">
        <v>200</v>
      </c>
      <c r="G19" s="573">
        <v>40660</v>
      </c>
      <c r="H19" s="573">
        <v>7702</v>
      </c>
      <c r="I19" s="572">
        <v>971.00000000000011</v>
      </c>
      <c r="J19" s="556">
        <v>1919</v>
      </c>
      <c r="K19" s="557">
        <v>239</v>
      </c>
    </row>
    <row r="20" spans="1:11">
      <c r="A20" s="647">
        <v>2024</v>
      </c>
      <c r="B20" s="107" t="s">
        <v>61</v>
      </c>
      <c r="C20" s="164"/>
      <c r="D20" s="189">
        <v>10130</v>
      </c>
      <c r="E20" s="189">
        <v>1511.0000000000002</v>
      </c>
      <c r="F20" s="189">
        <v>1253</v>
      </c>
      <c r="G20" s="189">
        <v>18382</v>
      </c>
      <c r="H20" s="189">
        <v>2244</v>
      </c>
      <c r="I20" s="189">
        <v>136</v>
      </c>
      <c r="J20" s="189">
        <v>33</v>
      </c>
      <c r="K20" s="216">
        <v>2501</v>
      </c>
    </row>
    <row r="21" spans="1:11">
      <c r="A21" s="116"/>
      <c r="B21" s="111" t="s">
        <v>62</v>
      </c>
      <c r="C21" s="165"/>
      <c r="D21" s="189">
        <v>20369</v>
      </c>
      <c r="E21" s="189">
        <v>4200</v>
      </c>
      <c r="F21" s="189">
        <v>754</v>
      </c>
      <c r="G21" s="189">
        <v>32878</v>
      </c>
      <c r="H21" s="189">
        <v>3294</v>
      </c>
      <c r="I21" s="189">
        <v>303</v>
      </c>
      <c r="J21" s="189">
        <v>358</v>
      </c>
      <c r="K21" s="216">
        <v>199</v>
      </c>
    </row>
    <row r="22" spans="1:11">
      <c r="A22" s="154"/>
      <c r="B22" s="155" t="s">
        <v>63</v>
      </c>
      <c r="C22" s="183"/>
      <c r="D22" s="189">
        <v>14937</v>
      </c>
      <c r="E22" s="189">
        <v>4787</v>
      </c>
      <c r="F22" s="189">
        <v>1833</v>
      </c>
      <c r="G22" s="189">
        <v>41641</v>
      </c>
      <c r="H22" s="189">
        <v>5470</v>
      </c>
      <c r="I22" s="189">
        <v>1585</v>
      </c>
      <c r="J22" s="189">
        <v>229.99999999999997</v>
      </c>
      <c r="K22" s="216">
        <v>30</v>
      </c>
    </row>
    <row r="23" spans="1:11">
      <c r="A23" s="156"/>
      <c r="B23" s="111" t="s">
        <v>64</v>
      </c>
      <c r="C23" s="165"/>
      <c r="D23" s="189">
        <v>19344</v>
      </c>
      <c r="E23" s="189">
        <v>2347</v>
      </c>
      <c r="F23" s="189">
        <v>695</v>
      </c>
      <c r="G23" s="189">
        <v>34657</v>
      </c>
      <c r="H23" s="189">
        <v>6054</v>
      </c>
      <c r="I23" s="189">
        <v>234</v>
      </c>
      <c r="J23" s="189">
        <v>139</v>
      </c>
      <c r="K23" s="216">
        <v>4595</v>
      </c>
    </row>
    <row r="24" spans="1:11">
      <c r="A24" s="116"/>
      <c r="B24" s="111" t="s">
        <v>65</v>
      </c>
      <c r="C24" s="165"/>
      <c r="D24" s="189">
        <v>21278</v>
      </c>
      <c r="E24" s="189">
        <v>12637</v>
      </c>
      <c r="F24" s="189">
        <v>1660</v>
      </c>
      <c r="G24" s="189">
        <v>23544</v>
      </c>
      <c r="H24" s="189">
        <v>1796</v>
      </c>
      <c r="I24" s="189">
        <v>316</v>
      </c>
      <c r="J24" s="189">
        <v>1248</v>
      </c>
      <c r="K24" s="216">
        <v>290</v>
      </c>
    </row>
    <row r="25" spans="1:11">
      <c r="A25" s="154"/>
      <c r="B25" s="155" t="s">
        <v>66</v>
      </c>
      <c r="C25" s="183"/>
      <c r="D25" s="189">
        <v>15834.999999999998</v>
      </c>
      <c r="E25" s="189">
        <v>7193</v>
      </c>
      <c r="F25" s="189">
        <v>496</v>
      </c>
      <c r="G25" s="189">
        <v>20576</v>
      </c>
      <c r="H25" s="189">
        <v>4032</v>
      </c>
      <c r="I25" s="189">
        <v>1405</v>
      </c>
      <c r="J25" s="189">
        <v>141</v>
      </c>
      <c r="K25" s="216">
        <v>923</v>
      </c>
    </row>
    <row r="26" spans="1:11">
      <c r="A26" s="154"/>
      <c r="B26" s="111" t="s">
        <v>67</v>
      </c>
      <c r="C26" s="165"/>
      <c r="D26" s="189">
        <v>18415</v>
      </c>
      <c r="E26" s="189">
        <v>5114</v>
      </c>
      <c r="F26" s="189">
        <v>653.99999999999989</v>
      </c>
      <c r="G26" s="189">
        <v>30084</v>
      </c>
      <c r="H26" s="189">
        <v>4228</v>
      </c>
      <c r="I26" s="189">
        <v>322</v>
      </c>
      <c r="J26" s="189">
        <v>281</v>
      </c>
      <c r="K26" s="216">
        <v>609</v>
      </c>
    </row>
    <row r="27" spans="1:11">
      <c r="A27" s="116"/>
      <c r="B27" s="111" t="s">
        <v>68</v>
      </c>
      <c r="C27" s="165"/>
      <c r="D27" s="189">
        <v>21151</v>
      </c>
      <c r="E27" s="189">
        <v>688</v>
      </c>
      <c r="F27" s="189">
        <v>290</v>
      </c>
      <c r="G27" s="189">
        <v>20453</v>
      </c>
      <c r="H27" s="189">
        <v>5385</v>
      </c>
      <c r="I27" s="189">
        <v>246</v>
      </c>
      <c r="J27" s="189">
        <v>50</v>
      </c>
      <c r="K27" s="216">
        <v>157</v>
      </c>
    </row>
    <row r="28" spans="1:11">
      <c r="A28" s="116"/>
      <c r="B28" s="155" t="s">
        <v>69</v>
      </c>
      <c r="C28" s="183"/>
      <c r="D28" s="189">
        <v>17005.000000000004</v>
      </c>
      <c r="E28" s="189">
        <v>5602</v>
      </c>
      <c r="F28" s="189">
        <v>3187.0000000000005</v>
      </c>
      <c r="G28" s="189">
        <v>23458</v>
      </c>
      <c r="H28" s="189">
        <v>4268</v>
      </c>
      <c r="I28" s="189">
        <v>205.00000000000003</v>
      </c>
      <c r="J28" s="189">
        <v>778</v>
      </c>
      <c r="K28" s="216">
        <v>164</v>
      </c>
    </row>
    <row r="29" spans="1:11">
      <c r="A29" s="116"/>
      <c r="B29" s="155" t="s">
        <v>70</v>
      </c>
      <c r="C29" s="183"/>
      <c r="D29" s="189">
        <v>17017</v>
      </c>
      <c r="E29" s="189">
        <v>647</v>
      </c>
      <c r="F29" s="189">
        <v>772</v>
      </c>
      <c r="G29" s="189">
        <v>30426</v>
      </c>
      <c r="H29" s="189">
        <v>3475</v>
      </c>
      <c r="I29" s="189">
        <v>134</v>
      </c>
      <c r="J29" s="189">
        <v>821</v>
      </c>
      <c r="K29" s="216">
        <v>313</v>
      </c>
    </row>
    <row r="30" spans="1:11">
      <c r="A30" s="116"/>
      <c r="B30" s="155" t="s">
        <v>71</v>
      </c>
      <c r="C30" s="183"/>
      <c r="D30" s="189">
        <v>25215</v>
      </c>
      <c r="E30" s="189">
        <v>602</v>
      </c>
      <c r="F30" s="189">
        <v>1038</v>
      </c>
      <c r="G30" s="189">
        <v>32049.999999999996</v>
      </c>
      <c r="H30" s="189">
        <v>3736</v>
      </c>
      <c r="I30" s="189">
        <v>1728</v>
      </c>
      <c r="J30" s="189">
        <v>3494</v>
      </c>
      <c r="K30" s="216">
        <v>1813</v>
      </c>
    </row>
    <row r="31" spans="1:11">
      <c r="A31" s="145"/>
      <c r="B31" s="143" t="s">
        <v>72</v>
      </c>
      <c r="C31" s="569"/>
      <c r="D31" s="571">
        <v>18185.000000000004</v>
      </c>
      <c r="E31" s="573">
        <v>173.00000000000003</v>
      </c>
      <c r="F31" s="571">
        <v>1591</v>
      </c>
      <c r="G31" s="571">
        <v>29008</v>
      </c>
      <c r="H31" s="573">
        <v>6148.9999999999991</v>
      </c>
      <c r="I31" s="568">
        <v>1177</v>
      </c>
      <c r="J31" s="140">
        <v>81</v>
      </c>
      <c r="K31" s="557">
        <v>752</v>
      </c>
    </row>
    <row r="32" spans="1:11">
      <c r="A32" s="647">
        <v>2025</v>
      </c>
      <c r="B32" s="107" t="s">
        <v>61</v>
      </c>
      <c r="C32" s="164"/>
      <c r="D32" s="189">
        <v>18507</v>
      </c>
      <c r="E32" s="189">
        <v>4494</v>
      </c>
      <c r="F32" s="189">
        <v>3551</v>
      </c>
      <c r="G32" s="189">
        <v>24915.999999999996</v>
      </c>
      <c r="H32" s="189">
        <v>1361.0000000000002</v>
      </c>
      <c r="I32" s="189">
        <v>200</v>
      </c>
      <c r="J32" s="189">
        <v>313</v>
      </c>
      <c r="K32" s="216">
        <v>69</v>
      </c>
    </row>
    <row r="33" spans="1:12">
      <c r="A33" s="116"/>
      <c r="B33" s="111" t="s">
        <v>62</v>
      </c>
      <c r="C33" s="165"/>
      <c r="D33" s="189">
        <v>19350</v>
      </c>
      <c r="E33" s="189">
        <v>1517.9999999999998</v>
      </c>
      <c r="F33" s="189">
        <v>1895</v>
      </c>
      <c r="G33" s="189">
        <v>17212</v>
      </c>
      <c r="H33" s="189">
        <v>1712</v>
      </c>
      <c r="I33" s="189">
        <v>626</v>
      </c>
      <c r="J33" s="189">
        <v>1306</v>
      </c>
      <c r="K33" s="216">
        <v>1022</v>
      </c>
    </row>
    <row r="34" spans="1:12">
      <c r="A34" s="154"/>
      <c r="B34" s="155" t="s">
        <v>63</v>
      </c>
      <c r="C34" s="183"/>
      <c r="D34" s="189">
        <v>18517.000000000004</v>
      </c>
      <c r="E34" s="189">
        <v>853</v>
      </c>
      <c r="F34" s="189">
        <v>2853</v>
      </c>
      <c r="G34" s="189">
        <v>17563.000000000004</v>
      </c>
      <c r="H34" s="189">
        <v>4404</v>
      </c>
      <c r="I34" s="189">
        <v>962.00000000000011</v>
      </c>
      <c r="J34" s="189">
        <v>230.99999999999997</v>
      </c>
      <c r="K34" s="216">
        <v>208</v>
      </c>
    </row>
    <row r="35" spans="1:12">
      <c r="A35" s="156"/>
      <c r="B35" s="111" t="s">
        <v>64</v>
      </c>
      <c r="C35" s="165"/>
      <c r="D35" s="189" t="s">
        <v>50</v>
      </c>
      <c r="E35" s="189" t="s">
        <v>50</v>
      </c>
      <c r="F35" s="189" t="s">
        <v>50</v>
      </c>
      <c r="G35" s="189" t="s">
        <v>50</v>
      </c>
      <c r="H35" s="189" t="s">
        <v>50</v>
      </c>
      <c r="I35" s="189" t="s">
        <v>50</v>
      </c>
      <c r="J35" s="189" t="s">
        <v>50</v>
      </c>
      <c r="K35" s="216" t="s">
        <v>50</v>
      </c>
    </row>
    <row r="36" spans="1:12">
      <c r="A36" s="116"/>
      <c r="B36" s="111" t="s">
        <v>65</v>
      </c>
      <c r="C36" s="165"/>
      <c r="D36" s="189" t="s">
        <v>50</v>
      </c>
      <c r="E36" s="189" t="s">
        <v>50</v>
      </c>
      <c r="F36" s="189" t="s">
        <v>50</v>
      </c>
      <c r="G36" s="189" t="s">
        <v>50</v>
      </c>
      <c r="H36" s="189" t="s">
        <v>50</v>
      </c>
      <c r="I36" s="189" t="s">
        <v>50</v>
      </c>
      <c r="J36" s="189" t="s">
        <v>50</v>
      </c>
      <c r="K36" s="216" t="s">
        <v>50</v>
      </c>
    </row>
    <row r="37" spans="1:12">
      <c r="A37" s="594"/>
      <c r="B37" s="155" t="s">
        <v>66</v>
      </c>
      <c r="C37" s="183"/>
      <c r="D37" s="189" t="s">
        <v>50</v>
      </c>
      <c r="E37" s="189" t="s">
        <v>50</v>
      </c>
      <c r="F37" s="189" t="s">
        <v>50</v>
      </c>
      <c r="G37" s="189" t="s">
        <v>50</v>
      </c>
      <c r="H37" s="189" t="s">
        <v>50</v>
      </c>
      <c r="I37" s="189" t="s">
        <v>50</v>
      </c>
      <c r="J37" s="189" t="s">
        <v>50</v>
      </c>
      <c r="K37" s="216" t="s">
        <v>50</v>
      </c>
    </row>
    <row r="38" spans="1:12">
      <c r="A38" s="594"/>
      <c r="B38" s="111" t="s">
        <v>67</v>
      </c>
      <c r="C38" s="165"/>
      <c r="D38" s="189" t="s">
        <v>50</v>
      </c>
      <c r="E38" s="189" t="s">
        <v>50</v>
      </c>
      <c r="F38" s="189" t="s">
        <v>50</v>
      </c>
      <c r="G38" s="189" t="s">
        <v>50</v>
      </c>
      <c r="H38" s="189" t="s">
        <v>50</v>
      </c>
      <c r="I38" s="189" t="s">
        <v>50</v>
      </c>
      <c r="J38" s="189" t="s">
        <v>50</v>
      </c>
      <c r="K38" s="216" t="s">
        <v>50</v>
      </c>
    </row>
    <row r="39" spans="1:12">
      <c r="A39" s="594"/>
      <c r="B39" s="111" t="s">
        <v>68</v>
      </c>
      <c r="C39" s="165"/>
      <c r="D39" s="189" t="s">
        <v>50</v>
      </c>
      <c r="E39" s="189" t="s">
        <v>50</v>
      </c>
      <c r="F39" s="189" t="s">
        <v>50</v>
      </c>
      <c r="G39" s="189" t="s">
        <v>50</v>
      </c>
      <c r="H39" s="189" t="s">
        <v>50</v>
      </c>
      <c r="I39" s="189" t="s">
        <v>50</v>
      </c>
      <c r="J39" s="189" t="s">
        <v>50</v>
      </c>
      <c r="K39" s="216" t="s">
        <v>50</v>
      </c>
    </row>
    <row r="40" spans="1:12">
      <c r="A40" s="594"/>
      <c r="B40" s="155" t="s">
        <v>69</v>
      </c>
      <c r="C40" s="183"/>
      <c r="D40" s="189" t="s">
        <v>50</v>
      </c>
      <c r="E40" s="189" t="s">
        <v>50</v>
      </c>
      <c r="F40" s="189" t="s">
        <v>50</v>
      </c>
      <c r="G40" s="189" t="s">
        <v>50</v>
      </c>
      <c r="H40" s="189" t="s">
        <v>50</v>
      </c>
      <c r="I40" s="189" t="s">
        <v>50</v>
      </c>
      <c r="J40" s="189" t="s">
        <v>50</v>
      </c>
      <c r="K40" s="216" t="s">
        <v>50</v>
      </c>
    </row>
    <row r="41" spans="1:12">
      <c r="A41" s="594"/>
      <c r="B41" s="155" t="s">
        <v>70</v>
      </c>
      <c r="C41" s="183"/>
      <c r="D41" s="189" t="s">
        <v>50</v>
      </c>
      <c r="E41" s="189" t="s">
        <v>50</v>
      </c>
      <c r="F41" s="189" t="s">
        <v>50</v>
      </c>
      <c r="G41" s="189" t="s">
        <v>50</v>
      </c>
      <c r="H41" s="189" t="s">
        <v>50</v>
      </c>
      <c r="I41" s="189" t="s">
        <v>50</v>
      </c>
      <c r="J41" s="189" t="s">
        <v>50</v>
      </c>
      <c r="K41" s="216" t="s">
        <v>50</v>
      </c>
    </row>
    <row r="42" spans="1:12">
      <c r="A42" s="594"/>
      <c r="B42" s="155" t="s">
        <v>71</v>
      </c>
      <c r="C42" s="183"/>
      <c r="D42" s="189" t="s">
        <v>50</v>
      </c>
      <c r="E42" s="189" t="s">
        <v>50</v>
      </c>
      <c r="F42" s="189" t="s">
        <v>50</v>
      </c>
      <c r="G42" s="189" t="s">
        <v>50</v>
      </c>
      <c r="H42" s="189" t="s">
        <v>50</v>
      </c>
      <c r="I42" s="374" t="s">
        <v>50</v>
      </c>
      <c r="J42" s="374" t="s">
        <v>50</v>
      </c>
      <c r="K42" s="375" t="s">
        <v>50</v>
      </c>
    </row>
    <row r="43" spans="1:12" ht="13.5" customHeight="1" thickBot="1">
      <c r="A43" s="610"/>
      <c r="B43" s="157" t="s">
        <v>72</v>
      </c>
      <c r="C43" s="185"/>
      <c r="D43" s="214" t="s">
        <v>50</v>
      </c>
      <c r="E43" s="214" t="s">
        <v>50</v>
      </c>
      <c r="F43" s="214" t="s">
        <v>50</v>
      </c>
      <c r="G43" s="214" t="s">
        <v>50</v>
      </c>
      <c r="H43" s="214" t="s">
        <v>50</v>
      </c>
      <c r="I43" s="312" t="s">
        <v>50</v>
      </c>
      <c r="J43" s="312" t="s">
        <v>50</v>
      </c>
      <c r="K43" s="313" t="s">
        <v>50</v>
      </c>
    </row>
    <row r="44" spans="1:12" s="731" customFormat="1" ht="12" customHeight="1">
      <c r="A44" s="733" t="str">
        <f>Titles!$A$12</f>
        <v>1 Data for 2022 based on 2016 Census Definitions and data for 2023, 2024 and 2025 based on 2021 Census Definitions.</v>
      </c>
      <c r="B44" s="734"/>
      <c r="C44" s="734"/>
      <c r="D44" s="734"/>
      <c r="E44" s="735"/>
      <c r="G44" s="734"/>
      <c r="H44" s="736"/>
      <c r="I44" s="734"/>
      <c r="J44" s="734"/>
      <c r="K44" s="737"/>
      <c r="L44" s="730"/>
    </row>
    <row r="45" spans="1:12" s="731" customFormat="1" ht="15" customHeight="1">
      <c r="A45" s="703" t="s">
        <v>117</v>
      </c>
      <c r="B45" s="734"/>
      <c r="C45" s="738"/>
      <c r="D45" s="739"/>
      <c r="E45" s="707"/>
      <c r="F45" s="739"/>
      <c r="G45" s="739"/>
      <c r="H45" s="740"/>
      <c r="I45" s="730"/>
    </row>
    <row r="46" spans="1:12" s="732" customFormat="1" ht="13.5" customHeight="1">
      <c r="A46" s="714" t="str">
        <f>Titles!$A$10</f>
        <v>Source: CMHC Starts and Completion Survey, Market Absorption Survey</v>
      </c>
      <c r="B46" s="741"/>
      <c r="C46" s="741"/>
      <c r="D46" s="741"/>
      <c r="E46" s="715"/>
      <c r="F46" s="742"/>
      <c r="G46" s="742"/>
      <c r="H46" s="742"/>
    </row>
    <row r="47" spans="1:12" s="702" customFormat="1" ht="10.9" customHeight="1">
      <c r="A47" s="714"/>
      <c r="B47" s="711"/>
      <c r="C47" s="711"/>
      <c r="D47" s="711"/>
      <c r="E47" s="715"/>
      <c r="F47" s="711"/>
      <c r="G47" s="711"/>
      <c r="H47" s="711"/>
    </row>
    <row r="48" spans="1:12" ht="12" customHeight="1">
      <c r="A48" s="716"/>
      <c r="B48" s="717"/>
      <c r="C48" s="717"/>
      <c r="D48" s="717"/>
      <c r="E48" s="718"/>
      <c r="G48" s="718"/>
      <c r="H48" s="717"/>
      <c r="I48" s="720"/>
    </row>
    <row r="49" spans="1:9" ht="9.75" customHeight="1">
      <c r="I49" s="720"/>
    </row>
    <row r="61" spans="1:9">
      <c r="A61" s="703"/>
      <c r="B61" s="721"/>
      <c r="C61" s="705"/>
      <c r="D61" s="705"/>
      <c r="E61" s="708"/>
      <c r="F61" s="708"/>
      <c r="G61" s="707"/>
    </row>
    <row r="62" spans="1:9" ht="15">
      <c r="A62" s="703"/>
      <c r="B62" s="722"/>
      <c r="C62" s="722"/>
      <c r="D62" s="722"/>
      <c r="E62" s="722"/>
      <c r="F62" s="722"/>
      <c r="G62" s="707"/>
    </row>
  </sheetData>
  <pageMargins left="0.7" right="0.7" top="0.75" bottom="0.75" header="0.3" footer="0.3"/>
  <pageSetup scale="95"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showZeros="0" zoomScale="115" zoomScaleNormal="115" workbookViewId="0">
      <pane xSplit="3" ySplit="5" topLeftCell="D6" activePane="bottomRight" state="frozen"/>
      <selection pane="topRight"/>
      <selection pane="bottomLeft"/>
      <selection pane="bottomRight"/>
    </sheetView>
  </sheetViews>
  <sheetFormatPr defaultColWidth="11.5546875" defaultRowHeight="12"/>
  <cols>
    <col min="1" max="1" width="14.77734375" style="12" customWidth="1"/>
    <col min="2" max="3" width="10.77734375" style="12" customWidth="1"/>
    <col min="4" max="6" width="12.77734375" style="12" customWidth="1"/>
    <col min="7" max="16384" width="11.5546875" style="12"/>
  </cols>
  <sheetData>
    <row r="1" spans="1:7" s="10" customFormat="1" ht="16.149999999999999" customHeight="1">
      <c r="A1" s="416" t="s">
        <v>133</v>
      </c>
      <c r="B1" s="417"/>
      <c r="C1" s="417"/>
      <c r="D1" s="417"/>
      <c r="E1" s="417"/>
      <c r="F1" s="418"/>
      <c r="G1" s="11"/>
    </row>
    <row r="2" spans="1:7" s="10" customFormat="1" ht="16.149999999999999" customHeight="1">
      <c r="A2" s="419" t="s">
        <v>143</v>
      </c>
      <c r="B2" s="420"/>
      <c r="C2" s="420"/>
      <c r="D2" s="420"/>
      <c r="E2" s="420"/>
      <c r="F2" s="421"/>
      <c r="G2" s="11"/>
    </row>
    <row r="3" spans="1:7" s="10" customFormat="1" ht="16.149999999999999" customHeight="1" thickBot="1">
      <c r="A3" s="425"/>
      <c r="B3" s="457"/>
      <c r="C3" s="457"/>
      <c r="D3" s="457"/>
      <c r="E3" s="457"/>
      <c r="F3" s="458"/>
      <c r="G3" s="11"/>
    </row>
    <row r="4" spans="1:7">
      <c r="A4" s="117"/>
      <c r="B4" s="92"/>
      <c r="C4" s="118"/>
      <c r="D4" s="120"/>
      <c r="E4" s="120"/>
      <c r="F4" s="121"/>
      <c r="G4" s="77"/>
    </row>
    <row r="5" spans="1:7">
      <c r="A5" s="145" t="s">
        <v>93</v>
      </c>
      <c r="B5" s="140"/>
      <c r="C5" s="146"/>
      <c r="D5" s="147" t="s">
        <v>25</v>
      </c>
      <c r="E5" s="147" t="s">
        <v>38</v>
      </c>
      <c r="F5" s="148" t="s">
        <v>40</v>
      </c>
      <c r="G5" s="77"/>
    </row>
    <row r="6" spans="1:7">
      <c r="A6" s="628">
        <f>Titles!A23</f>
        <v>2025</v>
      </c>
      <c r="B6" s="89"/>
      <c r="C6" s="100"/>
      <c r="D6" s="310"/>
      <c r="E6" s="310"/>
      <c r="F6" s="314"/>
      <c r="G6" s="77"/>
    </row>
    <row r="7" spans="1:7">
      <c r="A7" s="129" t="s">
        <v>75</v>
      </c>
      <c r="B7" s="133" t="s">
        <v>61</v>
      </c>
      <c r="C7" s="166"/>
      <c r="D7" s="189">
        <v>1597</v>
      </c>
      <c r="E7" s="189">
        <v>3271</v>
      </c>
      <c r="F7" s="216">
        <v>2524</v>
      </c>
      <c r="G7" s="77"/>
    </row>
    <row r="8" spans="1:7">
      <c r="A8" s="190"/>
      <c r="B8" s="111" t="s">
        <v>62</v>
      </c>
      <c r="C8" s="165"/>
      <c r="D8" s="189">
        <v>1169</v>
      </c>
      <c r="E8" s="189">
        <v>2687</v>
      </c>
      <c r="F8" s="216">
        <v>1888</v>
      </c>
      <c r="G8" s="77"/>
    </row>
    <row r="9" spans="1:7">
      <c r="A9" s="191"/>
      <c r="B9" s="155" t="s">
        <v>63</v>
      </c>
      <c r="C9" s="183"/>
      <c r="D9" s="189">
        <v>1070</v>
      </c>
      <c r="E9" s="189">
        <v>2058</v>
      </c>
      <c r="F9" s="216">
        <v>2107</v>
      </c>
      <c r="G9" s="77"/>
    </row>
    <row r="10" spans="1:7">
      <c r="A10" s="192"/>
      <c r="B10" s="111" t="s">
        <v>64</v>
      </c>
      <c r="C10" s="165"/>
      <c r="D10" s="189" t="s">
        <v>50</v>
      </c>
      <c r="E10" s="189" t="s">
        <v>50</v>
      </c>
      <c r="F10" s="216" t="s">
        <v>50</v>
      </c>
      <c r="G10" s="77"/>
    </row>
    <row r="11" spans="1:7">
      <c r="A11" s="110"/>
      <c r="B11" s="111" t="s">
        <v>65</v>
      </c>
      <c r="C11" s="165"/>
      <c r="D11" s="189" t="s">
        <v>50</v>
      </c>
      <c r="E11" s="189" t="s">
        <v>50</v>
      </c>
      <c r="F11" s="216" t="s">
        <v>50</v>
      </c>
      <c r="G11" s="77"/>
    </row>
    <row r="12" spans="1:7">
      <c r="A12" s="191"/>
      <c r="B12" s="155" t="s">
        <v>66</v>
      </c>
      <c r="C12" s="183"/>
      <c r="D12" s="189" t="s">
        <v>50</v>
      </c>
      <c r="E12" s="189" t="s">
        <v>50</v>
      </c>
      <c r="F12" s="216" t="s">
        <v>50</v>
      </c>
      <c r="G12" s="77"/>
    </row>
    <row r="13" spans="1:7">
      <c r="A13" s="154"/>
      <c r="B13" s="111" t="s">
        <v>67</v>
      </c>
      <c r="C13" s="165"/>
      <c r="D13" s="189" t="s">
        <v>50</v>
      </c>
      <c r="E13" s="189" t="s">
        <v>50</v>
      </c>
      <c r="F13" s="216" t="s">
        <v>50</v>
      </c>
      <c r="G13" s="77"/>
    </row>
    <row r="14" spans="1:7">
      <c r="A14" s="110"/>
      <c r="B14" s="111" t="s">
        <v>68</v>
      </c>
      <c r="C14" s="165"/>
      <c r="D14" s="189" t="s">
        <v>50</v>
      </c>
      <c r="E14" s="189" t="s">
        <v>50</v>
      </c>
      <c r="F14" s="216" t="s">
        <v>50</v>
      </c>
      <c r="G14" s="77"/>
    </row>
    <row r="15" spans="1:7">
      <c r="A15" s="110"/>
      <c r="B15" s="155" t="s">
        <v>69</v>
      </c>
      <c r="C15" s="183"/>
      <c r="D15" s="189" t="s">
        <v>50</v>
      </c>
      <c r="E15" s="189" t="s">
        <v>50</v>
      </c>
      <c r="F15" s="216" t="s">
        <v>50</v>
      </c>
      <c r="G15" s="77"/>
    </row>
    <row r="16" spans="1:7">
      <c r="A16" s="110"/>
      <c r="B16" s="155" t="s">
        <v>70</v>
      </c>
      <c r="C16" s="183"/>
      <c r="D16" s="189" t="s">
        <v>50</v>
      </c>
      <c r="E16" s="189" t="s">
        <v>50</v>
      </c>
      <c r="F16" s="216" t="s">
        <v>50</v>
      </c>
      <c r="G16" s="77"/>
    </row>
    <row r="17" spans="1:7">
      <c r="A17" s="110"/>
      <c r="B17" s="155" t="s">
        <v>71</v>
      </c>
      <c r="C17" s="183"/>
      <c r="D17" s="189" t="s">
        <v>50</v>
      </c>
      <c r="E17" s="189" t="s">
        <v>50</v>
      </c>
      <c r="F17" s="216" t="s">
        <v>50</v>
      </c>
      <c r="G17" s="77"/>
    </row>
    <row r="18" spans="1:7">
      <c r="A18" s="187"/>
      <c r="B18" s="143" t="s">
        <v>72</v>
      </c>
      <c r="C18" s="184"/>
      <c r="D18" s="278" t="s">
        <v>50</v>
      </c>
      <c r="E18" s="278" t="s">
        <v>50</v>
      </c>
      <c r="F18" s="216" t="s">
        <v>50</v>
      </c>
      <c r="G18" s="77"/>
    </row>
    <row r="19" spans="1:7">
      <c r="A19" s="129" t="s">
        <v>47</v>
      </c>
      <c r="B19" s="133" t="s">
        <v>61</v>
      </c>
      <c r="C19" s="166"/>
      <c r="D19" s="277">
        <v>29906.999999999996</v>
      </c>
      <c r="E19" s="277">
        <v>25788</v>
      </c>
      <c r="F19" s="215">
        <v>22392</v>
      </c>
      <c r="G19" s="77"/>
    </row>
    <row r="20" spans="1:7">
      <c r="A20" s="190"/>
      <c r="B20" s="111" t="s">
        <v>62</v>
      </c>
      <c r="C20" s="165"/>
      <c r="D20" s="189">
        <v>10301</v>
      </c>
      <c r="E20" s="189">
        <v>15744</v>
      </c>
      <c r="F20" s="216">
        <v>15324</v>
      </c>
      <c r="G20" s="77"/>
    </row>
    <row r="21" spans="1:7">
      <c r="A21" s="191"/>
      <c r="B21" s="155" t="s">
        <v>63</v>
      </c>
      <c r="C21" s="183"/>
      <c r="D21" s="189">
        <v>22465</v>
      </c>
      <c r="E21" s="189">
        <v>12780.000000000002</v>
      </c>
      <c r="F21" s="216">
        <v>15456</v>
      </c>
      <c r="G21" s="77"/>
    </row>
    <row r="22" spans="1:7">
      <c r="A22" s="192"/>
      <c r="B22" s="111" t="s">
        <v>64</v>
      </c>
      <c r="C22" s="165"/>
      <c r="D22" s="189" t="s">
        <v>50</v>
      </c>
      <c r="E22" s="189" t="s">
        <v>50</v>
      </c>
      <c r="F22" s="216" t="s">
        <v>50</v>
      </c>
      <c r="G22" s="77"/>
    </row>
    <row r="23" spans="1:7">
      <c r="A23" s="110"/>
      <c r="B23" s="111" t="s">
        <v>65</v>
      </c>
      <c r="C23" s="165"/>
      <c r="D23" s="189" t="s">
        <v>50</v>
      </c>
      <c r="E23" s="189" t="s">
        <v>50</v>
      </c>
      <c r="F23" s="216" t="s">
        <v>50</v>
      </c>
      <c r="G23" s="77"/>
    </row>
    <row r="24" spans="1:7">
      <c r="A24" s="191"/>
      <c r="B24" s="155" t="s">
        <v>66</v>
      </c>
      <c r="C24" s="183"/>
      <c r="D24" s="189" t="s">
        <v>50</v>
      </c>
      <c r="E24" s="189" t="s">
        <v>50</v>
      </c>
      <c r="F24" s="216" t="s">
        <v>50</v>
      </c>
      <c r="G24" s="77"/>
    </row>
    <row r="25" spans="1:7">
      <c r="A25" s="154"/>
      <c r="B25" s="111" t="s">
        <v>67</v>
      </c>
      <c r="C25" s="165"/>
      <c r="D25" s="189" t="s">
        <v>50</v>
      </c>
      <c r="E25" s="189" t="s">
        <v>50</v>
      </c>
      <c r="F25" s="216" t="s">
        <v>50</v>
      </c>
      <c r="G25" s="77"/>
    </row>
    <row r="26" spans="1:7">
      <c r="A26" s="110"/>
      <c r="B26" s="111" t="s">
        <v>68</v>
      </c>
      <c r="C26" s="165"/>
      <c r="D26" s="189" t="s">
        <v>50</v>
      </c>
      <c r="E26" s="189" t="s">
        <v>50</v>
      </c>
      <c r="F26" s="216" t="s">
        <v>50</v>
      </c>
      <c r="G26" s="77"/>
    </row>
    <row r="27" spans="1:7">
      <c r="A27" s="110"/>
      <c r="B27" s="155" t="s">
        <v>69</v>
      </c>
      <c r="C27" s="183"/>
      <c r="D27" s="189" t="s">
        <v>50</v>
      </c>
      <c r="E27" s="189" t="s">
        <v>50</v>
      </c>
      <c r="F27" s="216" t="s">
        <v>50</v>
      </c>
      <c r="G27" s="77"/>
    </row>
    <row r="28" spans="1:7">
      <c r="A28" s="110"/>
      <c r="B28" s="155" t="s">
        <v>70</v>
      </c>
      <c r="C28" s="183"/>
      <c r="D28" s="189" t="s">
        <v>50</v>
      </c>
      <c r="E28" s="189" t="s">
        <v>50</v>
      </c>
      <c r="F28" s="216" t="s">
        <v>50</v>
      </c>
      <c r="G28" s="77"/>
    </row>
    <row r="29" spans="1:7">
      <c r="A29" s="110"/>
      <c r="B29" s="155" t="s">
        <v>71</v>
      </c>
      <c r="C29" s="183"/>
      <c r="D29" s="189" t="s">
        <v>50</v>
      </c>
      <c r="E29" s="189" t="s">
        <v>50</v>
      </c>
      <c r="F29" s="216" t="s">
        <v>50</v>
      </c>
      <c r="G29" s="77"/>
    </row>
    <row r="30" spans="1:7">
      <c r="A30" s="187"/>
      <c r="B30" s="143" t="s">
        <v>72</v>
      </c>
      <c r="C30" s="184"/>
      <c r="D30" s="278" t="s">
        <v>50</v>
      </c>
      <c r="E30" s="278" t="s">
        <v>50</v>
      </c>
      <c r="F30" s="311" t="s">
        <v>50</v>
      </c>
      <c r="G30" s="77"/>
    </row>
    <row r="31" spans="1:7">
      <c r="A31" s="129" t="s">
        <v>44</v>
      </c>
      <c r="B31" s="133" t="s">
        <v>61</v>
      </c>
      <c r="C31" s="166"/>
      <c r="D31" s="277">
        <v>31503.999999999996</v>
      </c>
      <c r="E31" s="277">
        <v>29059</v>
      </c>
      <c r="F31" s="215">
        <v>24915.999999999996</v>
      </c>
      <c r="G31" s="77"/>
    </row>
    <row r="32" spans="1:7">
      <c r="A32" s="190"/>
      <c r="B32" s="111" t="s">
        <v>62</v>
      </c>
      <c r="C32" s="165"/>
      <c r="D32" s="189">
        <v>11470</v>
      </c>
      <c r="E32" s="189">
        <v>18431</v>
      </c>
      <c r="F32" s="216">
        <v>17212</v>
      </c>
      <c r="G32" s="77"/>
    </row>
    <row r="33" spans="1:8">
      <c r="A33" s="191"/>
      <c r="B33" s="155" t="s">
        <v>63</v>
      </c>
      <c r="C33" s="183"/>
      <c r="D33" s="189">
        <v>23534.999999999996</v>
      </c>
      <c r="E33" s="189">
        <v>14838.000000000002</v>
      </c>
      <c r="F33" s="216">
        <v>17563.000000000004</v>
      </c>
      <c r="G33" s="77"/>
    </row>
    <row r="34" spans="1:8">
      <c r="A34" s="192"/>
      <c r="B34" s="111" t="s">
        <v>64</v>
      </c>
      <c r="C34" s="165"/>
      <c r="D34" s="189" t="s">
        <v>50</v>
      </c>
      <c r="E34" s="189" t="s">
        <v>50</v>
      </c>
      <c r="F34" s="216" t="s">
        <v>50</v>
      </c>
      <c r="G34" s="77"/>
    </row>
    <row r="35" spans="1:8">
      <c r="A35" s="110"/>
      <c r="B35" s="111" t="s">
        <v>65</v>
      </c>
      <c r="C35" s="165"/>
      <c r="D35" s="189" t="s">
        <v>50</v>
      </c>
      <c r="E35" s="189" t="s">
        <v>50</v>
      </c>
      <c r="F35" s="216" t="s">
        <v>50</v>
      </c>
      <c r="G35" s="77"/>
    </row>
    <row r="36" spans="1:8">
      <c r="A36" s="191"/>
      <c r="B36" s="155" t="s">
        <v>66</v>
      </c>
      <c r="C36" s="183"/>
      <c r="D36" s="189" t="s">
        <v>50</v>
      </c>
      <c r="E36" s="189" t="s">
        <v>50</v>
      </c>
      <c r="F36" s="216" t="s">
        <v>50</v>
      </c>
      <c r="G36" s="77"/>
    </row>
    <row r="37" spans="1:8">
      <c r="A37" s="154"/>
      <c r="B37" s="111" t="s">
        <v>67</v>
      </c>
      <c r="C37" s="165"/>
      <c r="D37" s="189" t="s">
        <v>50</v>
      </c>
      <c r="E37" s="189" t="s">
        <v>50</v>
      </c>
      <c r="F37" s="216" t="s">
        <v>50</v>
      </c>
      <c r="G37" s="77"/>
    </row>
    <row r="38" spans="1:8">
      <c r="A38" s="110"/>
      <c r="B38" s="111" t="s">
        <v>68</v>
      </c>
      <c r="C38" s="165"/>
      <c r="D38" s="189" t="s">
        <v>50</v>
      </c>
      <c r="E38" s="189" t="s">
        <v>50</v>
      </c>
      <c r="F38" s="216" t="s">
        <v>50</v>
      </c>
      <c r="G38" s="77"/>
    </row>
    <row r="39" spans="1:8">
      <c r="A39" s="110"/>
      <c r="B39" s="155" t="s">
        <v>69</v>
      </c>
      <c r="C39" s="183"/>
      <c r="D39" s="189" t="s">
        <v>50</v>
      </c>
      <c r="E39" s="189" t="s">
        <v>50</v>
      </c>
      <c r="F39" s="216" t="s">
        <v>50</v>
      </c>
      <c r="G39" s="77"/>
    </row>
    <row r="40" spans="1:8">
      <c r="A40" s="110"/>
      <c r="B40" s="155" t="s">
        <v>70</v>
      </c>
      <c r="C40" s="183"/>
      <c r="D40" s="189" t="s">
        <v>50</v>
      </c>
      <c r="E40" s="189" t="s">
        <v>50</v>
      </c>
      <c r="F40" s="216" t="s">
        <v>50</v>
      </c>
      <c r="G40" s="77"/>
    </row>
    <row r="41" spans="1:8">
      <c r="A41" s="110"/>
      <c r="B41" s="155" t="s">
        <v>71</v>
      </c>
      <c r="C41" s="183"/>
      <c r="D41" s="189" t="s">
        <v>50</v>
      </c>
      <c r="E41" s="189" t="s">
        <v>50</v>
      </c>
      <c r="F41" s="216" t="s">
        <v>50</v>
      </c>
      <c r="G41" s="77"/>
    </row>
    <row r="42" spans="1:8" ht="12.75" thickBot="1">
      <c r="A42" s="186"/>
      <c r="B42" s="157" t="s">
        <v>72</v>
      </c>
      <c r="C42" s="185"/>
      <c r="D42" s="312" t="s">
        <v>50</v>
      </c>
      <c r="E42" s="312" t="s">
        <v>50</v>
      </c>
      <c r="F42" s="313" t="s">
        <v>50</v>
      </c>
      <c r="G42" s="77"/>
    </row>
    <row r="43" spans="1:8" ht="12" customHeight="1">
      <c r="A43" s="53" t="str">
        <f>Titles!$A$14</f>
        <v>1 2024 and 2025 data based on 2021 Census Definitions.</v>
      </c>
      <c r="B43" s="89"/>
      <c r="C43" s="89"/>
      <c r="D43" s="54"/>
      <c r="F43" s="299"/>
      <c r="G43" s="194"/>
      <c r="H43" s="89"/>
    </row>
    <row r="44" spans="1:8" ht="12" customHeight="1">
      <c r="A44" s="91" t="str">
        <f>Titles!$A$10</f>
        <v>Source: CMHC Starts and Completion Survey, Market Absorption Survey</v>
      </c>
      <c r="B44" s="90"/>
      <c r="C44" s="90"/>
      <c r="D44" s="168"/>
      <c r="E44" s="90"/>
      <c r="F44" s="90"/>
    </row>
    <row r="45" spans="1:8">
      <c r="D45" s="188"/>
    </row>
    <row r="59" spans="1:6">
      <c r="A59" s="53"/>
      <c r="B59" s="82"/>
      <c r="C59" s="357"/>
      <c r="D59" s="358"/>
      <c r="E59" s="358"/>
      <c r="F59" s="54"/>
    </row>
    <row r="60" spans="1:6" ht="15">
      <c r="A60" s="53"/>
      <c r="B60" s="169"/>
      <c r="C60" s="169"/>
      <c r="D60" s="169"/>
      <c r="E60" s="169"/>
      <c r="F60"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7"/>
  <sheetViews>
    <sheetView showGridLines="0" showZeros="0" zoomScale="130" zoomScaleNormal="130" workbookViewId="0">
      <pane xSplit="3" ySplit="10" topLeftCell="D11" activePane="bottomRight" state="frozen"/>
      <selection pane="topRight"/>
      <selection pane="bottomLeft"/>
      <selection pane="bottomRight"/>
    </sheetView>
  </sheetViews>
  <sheetFormatPr defaultColWidth="11.5546875" defaultRowHeight="12"/>
  <cols>
    <col min="1" max="1" width="4.77734375" style="584" customWidth="1"/>
    <col min="2" max="3" width="7.21875" style="12" customWidth="1"/>
    <col min="4" max="5" width="9.77734375" style="12" customWidth="1"/>
    <col min="6" max="6" width="8.77734375" style="12" customWidth="1"/>
    <col min="7" max="8" width="9.77734375" style="12" customWidth="1"/>
    <col min="9" max="9" width="8.77734375" style="12" customWidth="1"/>
    <col min="10" max="16384" width="11.5546875" style="12"/>
  </cols>
  <sheetData>
    <row r="1" spans="1:10" s="10" customFormat="1" ht="16.5" customHeight="1">
      <c r="A1" s="619" t="s">
        <v>134</v>
      </c>
      <c r="B1" s="432"/>
      <c r="C1" s="432"/>
      <c r="D1" s="432"/>
      <c r="E1" s="432"/>
      <c r="F1" s="432"/>
      <c r="G1" s="432"/>
      <c r="H1" s="432"/>
      <c r="I1" s="433"/>
      <c r="J1" s="11"/>
    </row>
    <row r="2" spans="1:10" s="10" customFormat="1" ht="16.5" customHeight="1">
      <c r="A2" s="620" t="s">
        <v>109</v>
      </c>
      <c r="B2" s="434"/>
      <c r="C2" s="434"/>
      <c r="D2" s="434"/>
      <c r="E2" s="434"/>
      <c r="F2" s="434"/>
      <c r="G2" s="434"/>
      <c r="H2" s="434"/>
      <c r="I2" s="435"/>
      <c r="J2" s="11"/>
    </row>
    <row r="3" spans="1:10" s="10" customFormat="1" ht="18.75">
      <c r="A3" s="620" t="s">
        <v>258</v>
      </c>
      <c r="B3" s="436"/>
      <c r="C3" s="436"/>
      <c r="D3" s="436"/>
      <c r="E3" s="436"/>
      <c r="F3" s="436"/>
      <c r="G3" s="436"/>
      <c r="H3" s="436"/>
      <c r="I3" s="437"/>
      <c r="J3" s="11"/>
    </row>
    <row r="4" spans="1:10" s="10" customFormat="1" ht="15.75" thickBot="1">
      <c r="A4" s="621"/>
      <c r="B4" s="465"/>
      <c r="C4" s="465"/>
      <c r="D4" s="465"/>
      <c r="E4" s="465"/>
      <c r="F4" s="465"/>
      <c r="G4" s="465"/>
      <c r="H4" s="465"/>
      <c r="I4" s="466"/>
      <c r="J4" s="11"/>
    </row>
    <row r="5" spans="1:10">
      <c r="A5" s="609"/>
      <c r="B5" s="89"/>
      <c r="C5" s="118"/>
      <c r="D5" s="471" t="s">
        <v>91</v>
      </c>
      <c r="E5" s="391"/>
      <c r="F5" s="392"/>
      <c r="G5" s="472" t="s">
        <v>84</v>
      </c>
      <c r="H5" s="393"/>
      <c r="I5" s="394"/>
      <c r="J5" s="77"/>
    </row>
    <row r="6" spans="1:10" ht="12" customHeight="1">
      <c r="A6" s="609"/>
      <c r="B6" s="89"/>
      <c r="C6" s="100"/>
      <c r="D6" s="473"/>
      <c r="E6" s="472"/>
      <c r="F6" s="474"/>
      <c r="G6" s="475"/>
      <c r="H6" s="476"/>
      <c r="I6" s="477"/>
      <c r="J6" s="77"/>
    </row>
    <row r="7" spans="1:10" ht="12" customHeight="1">
      <c r="A7" s="609"/>
      <c r="B7" s="89"/>
      <c r="C7" s="100"/>
      <c r="D7" s="478"/>
      <c r="E7" s="479"/>
      <c r="F7" s="337"/>
      <c r="G7" s="478"/>
      <c r="H7" s="479"/>
      <c r="I7" s="480"/>
      <c r="J7" s="77"/>
    </row>
    <row r="8" spans="1:10" ht="12" customHeight="1">
      <c r="A8" s="617" t="s">
        <v>93</v>
      </c>
      <c r="B8" s="89"/>
      <c r="C8" s="100"/>
      <c r="D8" s="323" t="s">
        <v>112</v>
      </c>
      <c r="E8" s="322" t="s">
        <v>85</v>
      </c>
      <c r="F8" s="323" t="s">
        <v>88</v>
      </c>
      <c r="G8" s="323" t="s">
        <v>86</v>
      </c>
      <c r="H8" s="322" t="s">
        <v>85</v>
      </c>
      <c r="I8" s="324" t="s">
        <v>88</v>
      </c>
      <c r="J8" s="77"/>
    </row>
    <row r="9" spans="1:10" ht="12" customHeight="1">
      <c r="A9" s="607"/>
      <c r="B9" s="89"/>
      <c r="C9" s="100"/>
      <c r="D9" s="323" t="s">
        <v>113</v>
      </c>
      <c r="E9" s="323" t="s">
        <v>87</v>
      </c>
      <c r="F9" s="323" t="s">
        <v>110</v>
      </c>
      <c r="G9" s="323" t="s">
        <v>89</v>
      </c>
      <c r="H9" s="323" t="s">
        <v>87</v>
      </c>
      <c r="I9" s="324" t="s">
        <v>110</v>
      </c>
      <c r="J9" s="77"/>
    </row>
    <row r="10" spans="1:10" ht="12.75" customHeight="1">
      <c r="A10" s="607"/>
      <c r="B10" s="89"/>
      <c r="C10" s="100"/>
      <c r="E10" s="323" t="s">
        <v>90</v>
      </c>
      <c r="F10" s="100"/>
      <c r="H10" s="323" t="s">
        <v>90</v>
      </c>
      <c r="I10" s="382"/>
      <c r="J10" s="77"/>
    </row>
    <row r="11" spans="1:10" ht="12" customHeight="1">
      <c r="A11" s="622">
        <f>Titles!A22</f>
        <v>2024</v>
      </c>
      <c r="B11" s="325" t="s">
        <v>57</v>
      </c>
      <c r="C11" s="326"/>
      <c r="D11" s="341">
        <v>75</v>
      </c>
      <c r="E11" s="340">
        <v>6592</v>
      </c>
      <c r="F11" s="341">
        <v>34325</v>
      </c>
      <c r="G11" s="341">
        <v>85</v>
      </c>
      <c r="H11" s="341">
        <v>11072</v>
      </c>
      <c r="I11" s="342">
        <v>178806</v>
      </c>
      <c r="J11" s="77"/>
    </row>
    <row r="12" spans="1:10" ht="12" customHeight="1">
      <c r="A12" s="618"/>
      <c r="B12" s="327" t="s">
        <v>58</v>
      </c>
      <c r="C12" s="328"/>
      <c r="D12" s="340">
        <v>74</v>
      </c>
      <c r="E12" s="340">
        <v>6074</v>
      </c>
      <c r="F12" s="340">
        <v>34616</v>
      </c>
      <c r="G12" s="340">
        <v>89</v>
      </c>
      <c r="H12" s="341">
        <v>5247</v>
      </c>
      <c r="I12" s="342">
        <v>175217</v>
      </c>
      <c r="J12" s="77"/>
    </row>
    <row r="13" spans="1:10" ht="12" customHeight="1">
      <c r="A13" s="618"/>
      <c r="B13" s="329" t="s">
        <v>59</v>
      </c>
      <c r="C13" s="328"/>
      <c r="D13" s="341">
        <v>75</v>
      </c>
      <c r="E13" s="341">
        <v>5956</v>
      </c>
      <c r="F13" s="341">
        <v>41899</v>
      </c>
      <c r="G13" s="341">
        <v>84</v>
      </c>
      <c r="H13" s="341">
        <v>6241</v>
      </c>
      <c r="I13" s="342">
        <v>173337</v>
      </c>
      <c r="J13" s="77"/>
    </row>
    <row r="14" spans="1:10" ht="12" customHeight="1">
      <c r="A14" s="623"/>
      <c r="B14" s="330" t="s">
        <v>60</v>
      </c>
      <c r="C14" s="331"/>
      <c r="D14" s="343">
        <v>71</v>
      </c>
      <c r="E14" s="344">
        <v>6220</v>
      </c>
      <c r="F14" s="344">
        <v>36001</v>
      </c>
      <c r="G14" s="343">
        <v>82</v>
      </c>
      <c r="H14" s="344">
        <v>7804</v>
      </c>
      <c r="I14" s="345">
        <v>168239</v>
      </c>
      <c r="J14" s="77"/>
    </row>
    <row r="15" spans="1:10" ht="12" customHeight="1">
      <c r="A15" s="622">
        <f>Titles!A23</f>
        <v>2025</v>
      </c>
      <c r="B15" s="325" t="s">
        <v>57</v>
      </c>
      <c r="C15" s="326"/>
      <c r="D15" s="341">
        <v>73</v>
      </c>
      <c r="E15" s="340">
        <v>6268</v>
      </c>
      <c r="F15" s="341">
        <v>33535</v>
      </c>
      <c r="G15" s="341">
        <v>87</v>
      </c>
      <c r="H15" s="341">
        <v>8098</v>
      </c>
      <c r="I15" s="342">
        <v>161395</v>
      </c>
      <c r="J15" s="77"/>
    </row>
    <row r="16" spans="1:10" ht="12" customHeight="1">
      <c r="A16" s="618"/>
      <c r="B16" s="327" t="s">
        <v>58</v>
      </c>
      <c r="C16" s="328"/>
      <c r="D16" s="340"/>
      <c r="E16" s="340"/>
      <c r="F16" s="340"/>
      <c r="G16" s="340"/>
      <c r="H16" s="341"/>
      <c r="I16" s="342"/>
      <c r="J16" s="77"/>
    </row>
    <row r="17" spans="1:10" ht="12" customHeight="1">
      <c r="A17" s="618"/>
      <c r="B17" s="329" t="s">
        <v>59</v>
      </c>
      <c r="C17" s="328"/>
      <c r="D17" s="341"/>
      <c r="E17" s="341"/>
      <c r="F17" s="341"/>
      <c r="G17" s="341"/>
      <c r="H17" s="341"/>
      <c r="I17" s="342"/>
      <c r="J17" s="77"/>
    </row>
    <row r="18" spans="1:10" ht="12" customHeight="1">
      <c r="A18" s="623"/>
      <c r="B18" s="330" t="s">
        <v>60</v>
      </c>
      <c r="C18" s="331"/>
      <c r="D18" s="343"/>
      <c r="E18" s="344"/>
      <c r="F18" s="344"/>
      <c r="G18" s="343"/>
      <c r="H18" s="344"/>
      <c r="I18" s="345"/>
      <c r="J18" s="77"/>
    </row>
    <row r="19" spans="1:10" ht="12" customHeight="1">
      <c r="A19" s="622">
        <f>Titles!A22</f>
        <v>2024</v>
      </c>
      <c r="B19" s="325" t="s">
        <v>61</v>
      </c>
      <c r="C19" s="332"/>
      <c r="D19" s="346">
        <v>77</v>
      </c>
      <c r="E19" s="341">
        <v>6694</v>
      </c>
      <c r="F19" s="346">
        <v>35923</v>
      </c>
      <c r="G19" s="346">
        <v>91</v>
      </c>
      <c r="H19" s="346">
        <v>3852</v>
      </c>
      <c r="I19" s="347">
        <v>181120</v>
      </c>
      <c r="J19" s="77"/>
    </row>
    <row r="20" spans="1:10" ht="12" customHeight="1">
      <c r="A20" s="618"/>
      <c r="B20" s="327" t="s">
        <v>62</v>
      </c>
      <c r="C20" s="333"/>
      <c r="D20" s="341">
        <v>73</v>
      </c>
      <c r="E20" s="341">
        <v>6635</v>
      </c>
      <c r="F20" s="341">
        <v>34962</v>
      </c>
      <c r="G20" s="341">
        <v>89</v>
      </c>
      <c r="H20" s="341">
        <v>4260</v>
      </c>
      <c r="I20" s="342">
        <v>179589</v>
      </c>
      <c r="J20" s="77"/>
    </row>
    <row r="21" spans="1:10" ht="12" customHeight="1">
      <c r="A21" s="618"/>
      <c r="B21" s="334" t="s">
        <v>63</v>
      </c>
      <c r="C21" s="335"/>
      <c r="D21" s="341">
        <v>75</v>
      </c>
      <c r="E21" s="340">
        <v>6592</v>
      </c>
      <c r="F21" s="341">
        <v>34325</v>
      </c>
      <c r="G21" s="341">
        <v>85</v>
      </c>
      <c r="H21" s="341">
        <v>11072</v>
      </c>
      <c r="I21" s="342">
        <v>178806</v>
      </c>
      <c r="J21" s="77"/>
    </row>
    <row r="22" spans="1:10" ht="12" customHeight="1">
      <c r="A22" s="624"/>
      <c r="B22" s="327" t="s">
        <v>64</v>
      </c>
      <c r="C22" s="333"/>
      <c r="D22" s="341">
        <v>72</v>
      </c>
      <c r="E22" s="340">
        <v>6801</v>
      </c>
      <c r="F22" s="341">
        <v>39186</v>
      </c>
      <c r="G22" s="341">
        <v>87</v>
      </c>
      <c r="H22" s="341">
        <v>5103</v>
      </c>
      <c r="I22" s="342">
        <v>178574</v>
      </c>
      <c r="J22" s="77"/>
    </row>
    <row r="23" spans="1:10" ht="12" customHeight="1">
      <c r="A23" s="618"/>
      <c r="B23" s="327" t="s">
        <v>65</v>
      </c>
      <c r="C23" s="333"/>
      <c r="D23" s="341">
        <v>75</v>
      </c>
      <c r="E23" s="340">
        <v>6368</v>
      </c>
      <c r="F23" s="341">
        <v>34437</v>
      </c>
      <c r="G23" s="341">
        <v>93</v>
      </c>
      <c r="H23" s="341">
        <v>4906</v>
      </c>
      <c r="I23" s="342">
        <v>177328</v>
      </c>
      <c r="J23" s="77"/>
    </row>
    <row r="24" spans="1:10" ht="12" customHeight="1">
      <c r="A24" s="618"/>
      <c r="B24" s="334" t="s">
        <v>66</v>
      </c>
      <c r="C24" s="335"/>
      <c r="D24" s="340">
        <v>76</v>
      </c>
      <c r="E24" s="340">
        <v>6074</v>
      </c>
      <c r="F24" s="340">
        <v>34616</v>
      </c>
      <c r="G24" s="340">
        <v>87</v>
      </c>
      <c r="H24" s="341">
        <v>5247</v>
      </c>
      <c r="I24" s="342">
        <v>175217</v>
      </c>
      <c r="J24" s="77"/>
    </row>
    <row r="25" spans="1:10" ht="12" customHeight="1">
      <c r="A25" s="618"/>
      <c r="B25" s="327" t="s">
        <v>67</v>
      </c>
      <c r="C25" s="333"/>
      <c r="D25" s="341">
        <v>77</v>
      </c>
      <c r="E25" s="341">
        <v>5805</v>
      </c>
      <c r="F25" s="341">
        <v>34918</v>
      </c>
      <c r="G25" s="341">
        <v>90</v>
      </c>
      <c r="H25" s="341">
        <v>5224</v>
      </c>
      <c r="I25" s="342">
        <v>175460</v>
      </c>
      <c r="J25" s="77"/>
    </row>
    <row r="26" spans="1:10" ht="12" customHeight="1">
      <c r="A26" s="618"/>
      <c r="B26" s="327" t="s">
        <v>68</v>
      </c>
      <c r="C26" s="333"/>
      <c r="D26" s="341">
        <v>74</v>
      </c>
      <c r="E26" s="341">
        <v>5806</v>
      </c>
      <c r="F26" s="341">
        <v>35025</v>
      </c>
      <c r="G26" s="341">
        <v>89</v>
      </c>
      <c r="H26" s="341">
        <v>5015</v>
      </c>
      <c r="I26" s="342">
        <v>173621</v>
      </c>
      <c r="J26" s="77"/>
    </row>
    <row r="27" spans="1:10" ht="12" customHeight="1">
      <c r="A27" s="618"/>
      <c r="B27" s="334" t="s">
        <v>69</v>
      </c>
      <c r="C27" s="335"/>
      <c r="D27" s="341">
        <v>75</v>
      </c>
      <c r="E27" s="341">
        <v>5956</v>
      </c>
      <c r="F27" s="341">
        <v>41899</v>
      </c>
      <c r="G27" s="341">
        <v>74</v>
      </c>
      <c r="H27" s="341">
        <v>6241</v>
      </c>
      <c r="I27" s="342">
        <v>173337</v>
      </c>
      <c r="J27" s="77"/>
    </row>
    <row r="28" spans="1:10" ht="12" customHeight="1">
      <c r="A28" s="618"/>
      <c r="B28" s="334" t="s">
        <v>70</v>
      </c>
      <c r="C28" s="335"/>
      <c r="D28" s="341">
        <v>73</v>
      </c>
      <c r="E28" s="341">
        <v>6009</v>
      </c>
      <c r="F28" s="341">
        <v>42876</v>
      </c>
      <c r="G28" s="341">
        <v>82</v>
      </c>
      <c r="H28" s="341">
        <v>6586</v>
      </c>
      <c r="I28" s="564">
        <v>174415</v>
      </c>
      <c r="J28" s="77"/>
    </row>
    <row r="29" spans="1:10" ht="12" customHeight="1">
      <c r="A29" s="618"/>
      <c r="B29" s="334" t="s">
        <v>71</v>
      </c>
      <c r="C29" s="335"/>
      <c r="D29" s="341">
        <v>70</v>
      </c>
      <c r="E29" s="341">
        <v>6190</v>
      </c>
      <c r="F29" s="341">
        <v>36523</v>
      </c>
      <c r="G29" s="341">
        <v>85</v>
      </c>
      <c r="H29" s="341">
        <v>6623</v>
      </c>
      <c r="I29" s="342">
        <v>173978</v>
      </c>
      <c r="J29" s="77"/>
    </row>
    <row r="30" spans="1:10" ht="12" customHeight="1" thickBot="1">
      <c r="A30" s="623"/>
      <c r="B30" s="336" t="s">
        <v>72</v>
      </c>
      <c r="C30" s="337"/>
      <c r="D30" s="348">
        <v>71</v>
      </c>
      <c r="E30" s="348">
        <v>6220</v>
      </c>
      <c r="F30" s="348">
        <v>36001</v>
      </c>
      <c r="G30" s="348">
        <v>80</v>
      </c>
      <c r="H30" s="348">
        <v>7804</v>
      </c>
      <c r="I30" s="349">
        <v>168239</v>
      </c>
      <c r="J30" s="77"/>
    </row>
    <row r="31" spans="1:10" ht="12" customHeight="1">
      <c r="A31" s="622">
        <f>Titles!A23</f>
        <v>2025</v>
      </c>
      <c r="B31" s="325" t="s">
        <v>61</v>
      </c>
      <c r="C31" s="332"/>
      <c r="D31" s="346">
        <v>76</v>
      </c>
      <c r="E31" s="341">
        <v>6063</v>
      </c>
      <c r="F31" s="346">
        <v>35349</v>
      </c>
      <c r="G31" s="346">
        <v>90</v>
      </c>
      <c r="H31" s="346">
        <v>7714</v>
      </c>
      <c r="I31" s="347">
        <v>167381</v>
      </c>
      <c r="J31" s="77"/>
    </row>
    <row r="32" spans="1:10" ht="12" customHeight="1">
      <c r="A32" s="618"/>
      <c r="B32" s="327" t="s">
        <v>62</v>
      </c>
      <c r="C32" s="333"/>
      <c r="D32" s="341">
        <v>72</v>
      </c>
      <c r="E32" s="341">
        <v>6135</v>
      </c>
      <c r="F32" s="341">
        <v>34377</v>
      </c>
      <c r="G32" s="341">
        <v>78</v>
      </c>
      <c r="H32" s="341">
        <v>7841</v>
      </c>
      <c r="I32" s="342">
        <v>166198</v>
      </c>
      <c r="J32" s="77"/>
    </row>
    <row r="33" spans="1:10" ht="12" customHeight="1">
      <c r="A33" s="618"/>
      <c r="B33" s="334" t="s">
        <v>63</v>
      </c>
      <c r="C33" s="335"/>
      <c r="D33" s="341">
        <v>71</v>
      </c>
      <c r="E33" s="340">
        <v>6268</v>
      </c>
      <c r="F33" s="341">
        <v>33535</v>
      </c>
      <c r="G33" s="341">
        <v>91</v>
      </c>
      <c r="H33" s="341">
        <v>8098</v>
      </c>
      <c r="I33" s="342">
        <v>161395</v>
      </c>
      <c r="J33" s="77"/>
    </row>
    <row r="34" spans="1:10" ht="12" customHeight="1">
      <c r="A34" s="624"/>
      <c r="B34" s="327" t="s">
        <v>64</v>
      </c>
      <c r="C34" s="333"/>
      <c r="D34" s="341"/>
      <c r="E34" s="340"/>
      <c r="F34" s="341"/>
      <c r="G34" s="341"/>
      <c r="H34" s="341"/>
      <c r="I34" s="342"/>
      <c r="J34" s="77"/>
    </row>
    <row r="35" spans="1:10" ht="12" customHeight="1">
      <c r="A35" s="618"/>
      <c r="B35" s="327" t="s">
        <v>65</v>
      </c>
      <c r="C35" s="333"/>
      <c r="D35" s="341"/>
      <c r="E35" s="340"/>
      <c r="F35" s="341"/>
      <c r="G35" s="341"/>
      <c r="H35" s="341"/>
      <c r="I35" s="342"/>
      <c r="J35" s="77"/>
    </row>
    <row r="36" spans="1:10" ht="12" customHeight="1">
      <c r="A36" s="618"/>
      <c r="B36" s="334" t="s">
        <v>66</v>
      </c>
      <c r="C36" s="335"/>
      <c r="D36" s="340"/>
      <c r="E36" s="340"/>
      <c r="F36" s="340"/>
      <c r="G36" s="340"/>
      <c r="H36" s="341"/>
      <c r="I36" s="342"/>
      <c r="J36" s="77"/>
    </row>
    <row r="37" spans="1:10" ht="12" customHeight="1">
      <c r="A37" s="618"/>
      <c r="B37" s="327" t="s">
        <v>67</v>
      </c>
      <c r="C37" s="333"/>
      <c r="D37" s="341"/>
      <c r="E37" s="341"/>
      <c r="F37" s="341"/>
      <c r="G37" s="341"/>
      <c r="H37" s="341"/>
      <c r="I37" s="342"/>
      <c r="J37" s="77"/>
    </row>
    <row r="38" spans="1:10" ht="12" customHeight="1">
      <c r="A38" s="618"/>
      <c r="B38" s="327" t="s">
        <v>68</v>
      </c>
      <c r="C38" s="333"/>
      <c r="D38" s="341"/>
      <c r="E38" s="341"/>
      <c r="F38" s="341"/>
      <c r="G38" s="341"/>
      <c r="H38" s="341"/>
      <c r="I38" s="342"/>
      <c r="J38" s="77"/>
    </row>
    <row r="39" spans="1:10" ht="12" customHeight="1">
      <c r="A39" s="618"/>
      <c r="B39" s="334" t="s">
        <v>69</v>
      </c>
      <c r="C39" s="335"/>
      <c r="D39" s="341"/>
      <c r="E39" s="341"/>
      <c r="F39" s="341"/>
      <c r="G39" s="341"/>
      <c r="H39" s="341"/>
      <c r="I39" s="342"/>
      <c r="J39" s="77"/>
    </row>
    <row r="40" spans="1:10" ht="12" customHeight="1">
      <c r="A40" s="618"/>
      <c r="B40" s="334" t="s">
        <v>70</v>
      </c>
      <c r="C40" s="335"/>
      <c r="D40" s="341"/>
      <c r="E40" s="341"/>
      <c r="F40" s="341"/>
      <c r="G40" s="341"/>
      <c r="H40" s="341"/>
      <c r="I40" s="564"/>
      <c r="J40" s="77"/>
    </row>
    <row r="41" spans="1:10" ht="12" customHeight="1">
      <c r="A41" s="618"/>
      <c r="B41" s="334" t="s">
        <v>71</v>
      </c>
      <c r="C41" s="335"/>
      <c r="D41" s="341"/>
      <c r="E41" s="341"/>
      <c r="F41" s="341"/>
      <c r="G41" s="341"/>
      <c r="H41" s="341"/>
      <c r="I41" s="342"/>
      <c r="J41" s="77"/>
    </row>
    <row r="42" spans="1:10" ht="12" customHeight="1" thickBot="1">
      <c r="A42" s="625"/>
      <c r="B42" s="338" t="s">
        <v>72</v>
      </c>
      <c r="C42" s="339"/>
      <c r="D42" s="348"/>
      <c r="E42" s="348"/>
      <c r="F42" s="348"/>
      <c r="G42" s="348"/>
      <c r="H42" s="348"/>
      <c r="I42" s="349"/>
      <c r="J42" s="77"/>
    </row>
    <row r="43" spans="1:10" ht="12" customHeight="1">
      <c r="A43" s="690" t="s">
        <v>207</v>
      </c>
      <c r="B43" s="89"/>
      <c r="C43" s="89"/>
      <c r="D43" s="299"/>
      <c r="F43" s="54"/>
      <c r="G43" s="299"/>
      <c r="H43" s="194"/>
      <c r="I43" s="359"/>
      <c r="J43" s="77"/>
    </row>
    <row r="44" spans="1:10" ht="12" customHeight="1">
      <c r="A44" s="611" t="s">
        <v>118</v>
      </c>
      <c r="B44" s="89"/>
      <c r="C44" s="89"/>
      <c r="D44" s="299"/>
      <c r="F44" s="54"/>
      <c r="G44" s="299"/>
      <c r="H44" s="194"/>
      <c r="I44" s="89"/>
    </row>
    <row r="45" spans="1:10" s="371" customFormat="1" ht="12" customHeight="1">
      <c r="A45" s="611" t="str">
        <f>Titles!$A$10</f>
        <v>Source: CMHC Starts and Completion Survey, Market Absorption Survey</v>
      </c>
      <c r="B45" s="370"/>
      <c r="C45" s="370"/>
      <c r="D45" s="373"/>
      <c r="E45" s="373"/>
      <c r="F45" s="168"/>
      <c r="G45" s="370"/>
      <c r="H45" s="370"/>
      <c r="I45" s="370"/>
    </row>
    <row r="46" spans="1:10" ht="12" customHeight="1">
      <c r="A46" s="626"/>
      <c r="B46" s="360"/>
      <c r="C46" s="360"/>
      <c r="D46" s="361"/>
      <c r="E46" s="361"/>
      <c r="F46" s="362"/>
      <c r="G46" s="315"/>
      <c r="H46" s="90"/>
      <c r="I46" s="90"/>
    </row>
    <row r="47" spans="1:10"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tabSelected="1" topLeftCell="B1" workbookViewId="0"/>
  </sheetViews>
  <sheetFormatPr defaultColWidth="6.77734375" defaultRowHeight="15"/>
  <cols>
    <col min="1" max="1" width="3.21875" style="507" customWidth="1"/>
    <col min="2" max="2" width="121.5546875" style="520" customWidth="1"/>
    <col min="3" max="3" width="9.44140625" style="507" customWidth="1"/>
    <col min="4" max="4" width="3.109375" style="507" customWidth="1"/>
    <col min="5" max="5" width="6.77734375" style="507" customWidth="1"/>
    <col min="6" max="16384" width="6.77734375" style="507"/>
  </cols>
  <sheetData>
    <row r="1" spans="1:5" ht="15" customHeight="1">
      <c r="A1" s="502"/>
      <c r="B1" s="503" t="s">
        <v>147</v>
      </c>
      <c r="C1" s="504"/>
      <c r="D1" s="505"/>
      <c r="E1" s="506"/>
    </row>
    <row r="2" spans="1:5" ht="31.5" customHeight="1">
      <c r="A2" s="508"/>
      <c r="B2" s="509" t="s">
        <v>152</v>
      </c>
      <c r="C2" s="509"/>
      <c r="E2" s="506"/>
    </row>
    <row r="3" spans="1:5" s="511" customFormat="1" ht="18" customHeight="1">
      <c r="A3" s="510"/>
      <c r="B3" s="504"/>
      <c r="C3" s="504"/>
      <c r="E3" s="512"/>
    </row>
    <row r="4" spans="1:5">
      <c r="A4" s="508"/>
      <c r="B4" s="513" t="s">
        <v>177</v>
      </c>
      <c r="E4" s="506"/>
    </row>
    <row r="5" spans="1:5">
      <c r="A5" s="508"/>
      <c r="B5" s="513" t="s">
        <v>260</v>
      </c>
      <c r="E5" s="506"/>
    </row>
    <row r="6" spans="1:5">
      <c r="A6" s="508"/>
      <c r="B6" s="514"/>
      <c r="E6" s="506"/>
    </row>
    <row r="7" spans="1:5">
      <c r="A7" s="508"/>
      <c r="B7" s="514" t="s">
        <v>148</v>
      </c>
      <c r="E7" s="506"/>
    </row>
    <row r="8" spans="1:5">
      <c r="A8" s="508"/>
      <c r="B8" s="515" t="s">
        <v>149</v>
      </c>
      <c r="E8" s="506"/>
    </row>
    <row r="9" spans="1:5">
      <c r="A9" s="508"/>
      <c r="B9" s="515"/>
      <c r="E9" s="506"/>
    </row>
    <row r="10" spans="1:5" ht="15.75">
      <c r="A10" s="508"/>
      <c r="B10" s="516" t="s">
        <v>174</v>
      </c>
      <c r="E10" s="506"/>
    </row>
    <row r="11" spans="1:5">
      <c r="A11" s="508"/>
      <c r="B11" s="515"/>
      <c r="E11" s="506"/>
    </row>
    <row r="12" spans="1:5" ht="15" customHeight="1">
      <c r="A12" s="508"/>
      <c r="B12" s="516" t="s">
        <v>153</v>
      </c>
      <c r="E12" s="506"/>
    </row>
    <row r="13" spans="1:5">
      <c r="A13" s="508"/>
      <c r="B13" s="517"/>
      <c r="E13" s="506"/>
    </row>
    <row r="14" spans="1:5" ht="14.65" customHeight="1">
      <c r="B14" s="516" t="s">
        <v>154</v>
      </c>
      <c r="E14" s="506"/>
    </row>
    <row r="15" spans="1:5">
      <c r="B15" s="517"/>
      <c r="E15" s="506"/>
    </row>
    <row r="16" spans="1:5" ht="15" customHeight="1">
      <c r="B16" s="516" t="s">
        <v>155</v>
      </c>
      <c r="E16" s="506"/>
    </row>
    <row r="17" spans="2:5" ht="15" customHeight="1">
      <c r="B17" s="518"/>
      <c r="E17" s="506"/>
    </row>
    <row r="18" spans="2:5" ht="15" customHeight="1">
      <c r="B18" s="516" t="s">
        <v>156</v>
      </c>
      <c r="E18" s="506"/>
    </row>
    <row r="19" spans="2:5" ht="15" customHeight="1">
      <c r="B19" s="518"/>
      <c r="E19" s="506"/>
    </row>
    <row r="20" spans="2:5" ht="15" customHeight="1">
      <c r="B20" s="516" t="s">
        <v>157</v>
      </c>
      <c r="E20" s="506"/>
    </row>
    <row r="21" spans="2:5" ht="15" customHeight="1">
      <c r="B21" s="518"/>
      <c r="E21" s="506"/>
    </row>
    <row r="22" spans="2:5" ht="15" customHeight="1">
      <c r="B22" s="516" t="s">
        <v>158</v>
      </c>
      <c r="E22" s="506"/>
    </row>
    <row r="23" spans="2:5" ht="15" customHeight="1">
      <c r="B23" s="518"/>
      <c r="E23" s="506"/>
    </row>
    <row r="24" spans="2:5" ht="15" customHeight="1">
      <c r="B24" s="516" t="s">
        <v>159</v>
      </c>
      <c r="E24" s="506"/>
    </row>
    <row r="25" spans="2:5" ht="15" customHeight="1">
      <c r="B25" s="518"/>
      <c r="E25" s="506"/>
    </row>
    <row r="26" spans="2:5" ht="15" customHeight="1">
      <c r="B26" s="519" t="s">
        <v>160</v>
      </c>
      <c r="E26" s="506"/>
    </row>
    <row r="27" spans="2:5" ht="15" customHeight="1">
      <c r="B27" s="518"/>
      <c r="E27" s="506"/>
    </row>
    <row r="28" spans="2:5" ht="15" customHeight="1">
      <c r="B28" s="516" t="s">
        <v>251</v>
      </c>
      <c r="E28" s="506"/>
    </row>
    <row r="29" spans="2:5" ht="15" customHeight="1">
      <c r="B29" s="518"/>
      <c r="E29" s="506"/>
    </row>
    <row r="30" spans="2:5" ht="15" customHeight="1">
      <c r="B30" s="531" t="s">
        <v>161</v>
      </c>
      <c r="E30" s="506"/>
    </row>
    <row r="31" spans="2:5" ht="15" customHeight="1">
      <c r="B31" s="532"/>
      <c r="E31" s="506"/>
    </row>
    <row r="32" spans="2:5" ht="15" customHeight="1">
      <c r="B32" s="532" t="s">
        <v>271</v>
      </c>
      <c r="E32" s="506"/>
    </row>
    <row r="33" spans="1:5" ht="15" customHeight="1">
      <c r="B33" s="532"/>
      <c r="E33" s="506"/>
    </row>
    <row r="34" spans="1:5" ht="15" customHeight="1">
      <c r="B34" s="532" t="s">
        <v>150</v>
      </c>
      <c r="E34" s="506"/>
    </row>
    <row r="35" spans="1:5" ht="15" customHeight="1">
      <c r="B35" s="532"/>
      <c r="E35" s="506"/>
    </row>
    <row r="36" spans="1:5" ht="15" customHeight="1">
      <c r="B36" s="516" t="s">
        <v>222</v>
      </c>
      <c r="E36" s="506"/>
    </row>
    <row r="37" spans="1:5" ht="15" customHeight="1">
      <c r="B37" s="518"/>
      <c r="E37" s="506"/>
    </row>
    <row r="38" spans="1:5" ht="15" customHeight="1">
      <c r="B38" s="516" t="s">
        <v>151</v>
      </c>
      <c r="E38" s="506"/>
    </row>
    <row r="39" spans="1:5">
      <c r="A39" s="528"/>
      <c r="B39" s="530"/>
      <c r="C39" s="528"/>
      <c r="D39" s="529"/>
    </row>
  </sheetData>
  <hyperlinks>
    <hyperlink ref="B12" location="'Table 1'!Print_Area" display="Table 1: Housing Start Data in Centres 10,000 Population and Over" xr:uid="{00000000-0004-0000-0100-000000000000}"/>
    <hyperlink ref="B14" location="'Table 2'!A1" display="Table 2: Housing Start Data in Centres 10,000 Population and Over (Cumulative)" xr:uid="{00000000-0004-0000-0100-000001000000}"/>
    <hyperlink ref="B16" location="'Table 3'!A1" display="Table 3: Dwelling Starts in Urban Centres and Canada, Seasonally Adjusted at Annual Rates " xr:uid="{00000000-0004-0000-0100-000002000000}"/>
    <hyperlink ref="B18" location="'Table 4'!A1" display="Table 4: Dwelling Starts in Urban Centres, by Region, Seasonally Adjusted at Annual Rates " xr:uid="{00000000-0004-0000-0100-000003000000}"/>
    <hyperlink ref="B20" location="'Table 5'!A1" display="Table 5: Dwelling Starts in Urban Centres,  by Region, Seasonally Adjusted at Annual Rates " xr:uid="{00000000-0004-0000-0100-000004000000}"/>
    <hyperlink ref="B22" location="'Table 6'!A1" display="Table 6: Dwelling Starts in Urban Centres, Atlantic Provinces, Seasonally Adjusted at Annual Rates " xr:uid="{00000000-0004-0000-0100-000005000000}"/>
    <hyperlink ref="B24" location="'Table 7'!A1" display="Table 7: Dwelling Starts in Urban Centres, Prairie Provinces, Seasonally Adjusted at Annual Rates" xr:uid="{00000000-0004-0000-0100-000006000000}"/>
    <hyperlink ref="B26" location="'Table 8'!A1" display="Table 8 to Table 15: Dwelling Starts - Seasonally Adjusted at Annual Rates" xr:uid="{00000000-0004-0000-0100-000007000000}"/>
    <hyperlink ref="B38" location="'Concepts and Definitions'!A1" display="Concepts and Definitions " xr:uid="{00000000-0004-0000-0100-000009000000}"/>
    <hyperlink ref="B28" location="'Table 16'!Print_Area" display="Table 16: Absorption of Homeowner and Condominium Units by Dwelling Type,in Metropolitan Areas, Large Urban Centres and Census Agglomerations" xr:uid="{00000000-0004-0000-0100-00000B000000}"/>
    <hyperlink ref="B30" location="'Tables 17-18'!Print_Area" display="Table 17-18: Dwelling Starts in Urban Centres and Canada, Seasonally Adjusted at Annual Rates" xr:uid="{00000000-0004-0000-0100-00000C000000}"/>
    <hyperlink ref="B32" location="'Tables 19-20'!Print_Area" display="Table 19-20: Dwelling Starts in Canada1, Atlantic Provinces, Seasonally Adjusted at Annual Rates" xr:uid="{00000000-0004-0000-0100-00000D000000}"/>
    <hyperlink ref="B34" location="Symbols!A1" display="Symbols  " xr:uid="{00000000-0004-0000-0100-00000E000000}"/>
    <hyperlink ref="B10" location="Notes!A1" display="Note to readers " xr:uid="{00000000-0004-0000-0100-00000F000000}"/>
    <hyperlink ref="B36" location="'Coverage and Geography'!A1" display="Coverage and Geography" xr:uid="{AC86674A-0792-4A13-8415-6BD56CEFA20A}"/>
  </hyperlink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showZeros="0" zoomScale="115" zoomScaleNormal="115" workbookViewId="0"/>
  </sheetViews>
  <sheetFormatPr defaultColWidth="11.5546875" defaultRowHeight="15"/>
  <cols>
    <col min="1" max="1" width="4.21875" customWidth="1"/>
    <col min="2" max="2" width="8.5546875" customWidth="1"/>
    <col min="3" max="3" width="8.44140625" customWidth="1"/>
    <col min="4" max="4" width="7.21875" customWidth="1"/>
    <col min="5" max="5" width="6.21875" customWidth="1"/>
    <col min="6" max="6" width="6.77734375" customWidth="1"/>
    <col min="7" max="7" width="7.21875" customWidth="1"/>
    <col min="8" max="9" width="6.21875" customWidth="1"/>
    <col min="10" max="10" width="7.21875" customWidth="1"/>
    <col min="11" max="12" width="6.21875" customWidth="1"/>
    <col min="13" max="13" width="7.77734375" customWidth="1"/>
  </cols>
  <sheetData>
    <row r="1" spans="1:13" ht="16.149999999999999" customHeight="1">
      <c r="A1" s="407" t="s">
        <v>136</v>
      </c>
      <c r="B1" s="408"/>
      <c r="C1" s="408"/>
      <c r="D1" s="408"/>
      <c r="E1" s="408"/>
      <c r="F1" s="408"/>
      <c r="G1" s="408"/>
      <c r="H1" s="408"/>
      <c r="I1" s="408"/>
      <c r="J1" s="408"/>
      <c r="K1" s="408"/>
      <c r="L1" s="409"/>
    </row>
    <row r="2" spans="1:13" ht="16.149999999999999" customHeight="1">
      <c r="A2" s="410" t="s">
        <v>92</v>
      </c>
      <c r="B2" s="411"/>
      <c r="C2" s="411"/>
      <c r="D2" s="411"/>
      <c r="E2" s="411"/>
      <c r="F2" s="411"/>
      <c r="G2" s="411"/>
      <c r="H2" s="411"/>
      <c r="I2" s="411"/>
      <c r="J2" s="411"/>
      <c r="K2" s="411"/>
      <c r="L2" s="412"/>
    </row>
    <row r="3" spans="1:13" ht="16.149999999999999" customHeight="1">
      <c r="A3" s="481"/>
      <c r="B3" s="482"/>
      <c r="C3" s="483"/>
      <c r="D3" s="483"/>
      <c r="E3" s="483"/>
      <c r="F3" s="483"/>
      <c r="G3" s="483"/>
      <c r="H3" s="483"/>
      <c r="I3" s="483"/>
      <c r="J3" s="483"/>
      <c r="K3" s="483"/>
      <c r="L3" s="484"/>
    </row>
    <row r="4" spans="1:13" ht="16.149999999999999" customHeight="1" thickBot="1">
      <c r="A4" s="485"/>
      <c r="B4" s="486"/>
      <c r="C4" s="487"/>
      <c r="D4" s="487"/>
      <c r="E4" s="487"/>
      <c r="F4" s="487"/>
      <c r="G4" s="487"/>
      <c r="H4" s="487"/>
      <c r="I4" s="487"/>
      <c r="J4" s="487"/>
      <c r="K4" s="487"/>
      <c r="L4" s="488"/>
    </row>
    <row r="5" spans="1:13" ht="12" customHeight="1">
      <c r="A5" s="50"/>
      <c r="B5" s="227"/>
      <c r="C5" s="56"/>
      <c r="D5" s="441" t="s">
        <v>96</v>
      </c>
      <c r="E5" s="442"/>
      <c r="F5" s="443"/>
      <c r="G5" s="441" t="s">
        <v>95</v>
      </c>
      <c r="H5" s="442"/>
      <c r="I5" s="443"/>
      <c r="J5" s="441" t="s">
        <v>12</v>
      </c>
      <c r="K5" s="442"/>
      <c r="L5" s="444"/>
    </row>
    <row r="6" spans="1:13" ht="12" customHeight="1">
      <c r="A6" s="50"/>
      <c r="B6" s="227"/>
      <c r="C6" s="56"/>
      <c r="D6" s="441" t="s">
        <v>97</v>
      </c>
      <c r="E6" s="395"/>
      <c r="F6" s="489"/>
      <c r="G6" s="441"/>
      <c r="H6" s="442"/>
      <c r="I6" s="443"/>
      <c r="J6" s="384"/>
      <c r="K6" s="52"/>
      <c r="L6" s="385"/>
    </row>
    <row r="7" spans="1:13" ht="24.75" customHeight="1">
      <c r="A7" s="48" t="s">
        <v>93</v>
      </c>
      <c r="B7" s="228"/>
      <c r="C7" s="56"/>
      <c r="D7" s="490"/>
      <c r="E7" s="491"/>
      <c r="F7" s="492"/>
      <c r="G7" s="445"/>
      <c r="H7" s="446"/>
      <c r="I7" s="447"/>
      <c r="L7" s="383"/>
    </row>
    <row r="8" spans="1:13" ht="12" customHeight="1">
      <c r="A8" s="48"/>
      <c r="B8" s="228"/>
      <c r="C8" s="56"/>
      <c r="D8" s="222" t="s">
        <v>51</v>
      </c>
      <c r="E8" s="225" t="s">
        <v>54</v>
      </c>
      <c r="F8" s="386" t="s">
        <v>44</v>
      </c>
      <c r="G8" s="222" t="s">
        <v>51</v>
      </c>
      <c r="H8" s="225" t="s">
        <v>54</v>
      </c>
      <c r="I8" s="386" t="s">
        <v>44</v>
      </c>
      <c r="J8" s="222" t="s">
        <v>51</v>
      </c>
      <c r="K8" s="222" t="s">
        <v>54</v>
      </c>
      <c r="L8" s="388" t="s">
        <v>44</v>
      </c>
      <c r="M8" s="149"/>
    </row>
    <row r="9" spans="1:13" ht="12" customHeight="1">
      <c r="A9" s="48"/>
      <c r="B9" s="228"/>
      <c r="C9" s="56"/>
      <c r="D9" s="223" t="s">
        <v>53</v>
      </c>
      <c r="E9" s="225" t="s">
        <v>56</v>
      </c>
      <c r="F9" s="387"/>
      <c r="G9" s="223" t="s">
        <v>53</v>
      </c>
      <c r="H9" s="225" t="s">
        <v>56</v>
      </c>
      <c r="I9" s="387"/>
      <c r="J9" s="223" t="s">
        <v>53</v>
      </c>
      <c r="K9" s="225" t="s">
        <v>56</v>
      </c>
      <c r="L9" s="226"/>
      <c r="M9" s="149"/>
    </row>
    <row r="10" spans="1:13" ht="12" customHeight="1">
      <c r="A10" s="48"/>
      <c r="B10" s="228"/>
      <c r="C10" s="56"/>
      <c r="D10" s="224"/>
      <c r="E10" s="225"/>
      <c r="F10" s="221"/>
      <c r="G10" s="224"/>
      <c r="H10" s="225"/>
      <c r="I10" s="221"/>
      <c r="J10" s="224"/>
      <c r="L10" s="226"/>
      <c r="M10" s="149"/>
    </row>
    <row r="11" spans="1:13" ht="12" customHeight="1">
      <c r="A11" s="48"/>
      <c r="B11" s="228"/>
      <c r="C11" s="56"/>
      <c r="D11" s="224"/>
      <c r="E11" s="225"/>
      <c r="F11" s="221"/>
      <c r="G11" s="224"/>
      <c r="H11" s="225"/>
      <c r="I11" s="221"/>
      <c r="J11" s="224"/>
      <c r="L11" s="226"/>
      <c r="M11" s="149"/>
    </row>
    <row r="12" spans="1:13" ht="12" customHeight="1">
      <c r="A12" s="51"/>
      <c r="B12" s="229"/>
      <c r="C12" s="57"/>
      <c r="D12" s="220"/>
      <c r="E12" s="220"/>
      <c r="G12" s="220"/>
      <c r="H12" s="220"/>
      <c r="J12" s="220"/>
      <c r="K12" s="220"/>
      <c r="L12" s="226"/>
      <c r="M12" s="149"/>
    </row>
    <row r="13" spans="1:13" ht="12" customHeight="1">
      <c r="A13" s="281" t="s">
        <v>268</v>
      </c>
      <c r="B13" s="282" t="s">
        <v>57</v>
      </c>
      <c r="C13" s="283"/>
      <c r="D13" s="40">
        <v>44004</v>
      </c>
      <c r="E13" s="40">
        <v>180544</v>
      </c>
      <c r="F13" s="40">
        <v>224547.99999999997</v>
      </c>
      <c r="G13" s="40">
        <v>7160</v>
      </c>
      <c r="H13" s="40">
        <v>3935.9999999999995</v>
      </c>
      <c r="I13" s="40">
        <v>11096</v>
      </c>
      <c r="J13" s="40">
        <f t="shared" ref="J13:K15" si="0">IF(OR(D13="",G13=""),"",D13+G13)</f>
        <v>51164</v>
      </c>
      <c r="K13" s="40">
        <f t="shared" si="0"/>
        <v>184480</v>
      </c>
      <c r="L13" s="23">
        <f>IF(J13="","",J13+K13)</f>
        <v>235644</v>
      </c>
      <c r="M13" s="149"/>
    </row>
    <row r="14" spans="1:13" ht="12" customHeight="1">
      <c r="A14" s="284"/>
      <c r="B14" s="285" t="s">
        <v>58</v>
      </c>
      <c r="C14" s="286"/>
      <c r="D14" s="41" t="s">
        <v>50</v>
      </c>
      <c r="E14" s="41" t="s">
        <v>50</v>
      </c>
      <c r="F14" s="41" t="s">
        <v>50</v>
      </c>
      <c r="G14" s="40">
        <v>0</v>
      </c>
      <c r="H14" s="41">
        <v>0</v>
      </c>
      <c r="I14" s="41">
        <v>0</v>
      </c>
      <c r="J14" s="41" t="str">
        <f t="shared" si="0"/>
        <v/>
      </c>
      <c r="K14" s="41" t="str">
        <f t="shared" si="0"/>
        <v/>
      </c>
      <c r="L14" s="29" t="str">
        <f t="shared" ref="L14:L15" si="1">IF(J14="","",J14+K14)</f>
        <v/>
      </c>
    </row>
    <row r="15" spans="1:13" ht="12" customHeight="1">
      <c r="A15" s="284"/>
      <c r="B15" s="285" t="s">
        <v>59</v>
      </c>
      <c r="C15" s="286"/>
      <c r="D15" s="41" t="s">
        <v>50</v>
      </c>
      <c r="E15" s="41" t="s">
        <v>50</v>
      </c>
      <c r="F15" s="41" t="s">
        <v>50</v>
      </c>
      <c r="G15" s="41">
        <v>0</v>
      </c>
      <c r="H15" s="41">
        <v>0</v>
      </c>
      <c r="I15" s="41">
        <v>0</v>
      </c>
      <c r="J15" s="41" t="str">
        <f t="shared" si="0"/>
        <v/>
      </c>
      <c r="K15" s="41" t="str">
        <f t="shared" si="0"/>
        <v/>
      </c>
      <c r="L15" s="29" t="str">
        <f t="shared" si="1"/>
        <v/>
      </c>
    </row>
    <row r="16" spans="1:13" ht="12" customHeight="1">
      <c r="A16" s="287"/>
      <c r="B16" s="288" t="s">
        <v>60</v>
      </c>
      <c r="C16" s="289"/>
      <c r="D16" s="41" t="s">
        <v>50</v>
      </c>
      <c r="E16" s="41" t="s">
        <v>50</v>
      </c>
      <c r="F16" s="41" t="s">
        <v>50</v>
      </c>
      <c r="G16" s="41"/>
      <c r="H16" s="41"/>
      <c r="I16" s="41"/>
      <c r="J16" s="41"/>
      <c r="K16" s="41"/>
      <c r="L16" s="23"/>
    </row>
    <row r="17" spans="1:12" ht="12" customHeight="1">
      <c r="A17" s="627">
        <f>Titles!A23</f>
        <v>2025</v>
      </c>
      <c r="B17" s="282" t="s">
        <v>61</v>
      </c>
      <c r="C17" s="283"/>
      <c r="D17" s="40">
        <v>44080</v>
      </c>
      <c r="E17" s="41">
        <v>176056.99999999997</v>
      </c>
      <c r="F17" s="40">
        <v>220137</v>
      </c>
      <c r="G17" s="265"/>
      <c r="H17" s="269"/>
      <c r="I17" s="40">
        <v>12262</v>
      </c>
      <c r="J17" s="265"/>
      <c r="K17" s="265"/>
      <c r="L17" s="23">
        <f>IF(F17="","",F17+I17)</f>
        <v>232399</v>
      </c>
    </row>
    <row r="18" spans="1:12" ht="12" customHeight="1">
      <c r="A18" s="284"/>
      <c r="B18" s="285" t="s">
        <v>62</v>
      </c>
      <c r="C18" s="286"/>
      <c r="D18" s="41">
        <v>42718</v>
      </c>
      <c r="E18" s="41">
        <v>166375</v>
      </c>
      <c r="F18" s="41">
        <v>209093.00000000003</v>
      </c>
      <c r="G18" s="266"/>
      <c r="H18" s="270"/>
      <c r="I18" s="41">
        <v>12312.000000000002</v>
      </c>
      <c r="J18" s="266"/>
      <c r="K18" s="266"/>
      <c r="L18" s="29">
        <f>IF(F18="","",F18+I18)</f>
        <v>221405.00000000003</v>
      </c>
    </row>
    <row r="19" spans="1:12" ht="12" customHeight="1">
      <c r="A19" s="284"/>
      <c r="B19" s="285" t="s">
        <v>63</v>
      </c>
      <c r="C19" s="286"/>
      <c r="D19" s="41">
        <v>43012</v>
      </c>
      <c r="E19" s="41">
        <v>160273</v>
      </c>
      <c r="F19" s="41">
        <v>203285</v>
      </c>
      <c r="G19" s="266"/>
      <c r="H19" s="270"/>
      <c r="I19" s="41">
        <v>10870</v>
      </c>
      <c r="J19" s="266"/>
      <c r="K19" s="266"/>
      <c r="L19" s="29">
        <f t="shared" ref="L19:L27" si="2">IF(F19="","",F19+I19)</f>
        <v>214155</v>
      </c>
    </row>
    <row r="20" spans="1:12" ht="12" customHeight="1">
      <c r="A20" s="284"/>
      <c r="B20" s="285" t="s">
        <v>64</v>
      </c>
      <c r="C20" s="286"/>
      <c r="D20" s="41" t="s">
        <v>50</v>
      </c>
      <c r="E20" s="41" t="s">
        <v>50</v>
      </c>
      <c r="F20" s="41" t="s">
        <v>50</v>
      </c>
      <c r="G20" s="266"/>
      <c r="H20" s="270"/>
      <c r="I20" s="41" t="s">
        <v>50</v>
      </c>
      <c r="J20" s="266"/>
      <c r="K20" s="266"/>
      <c r="L20" s="29" t="str">
        <f t="shared" si="2"/>
        <v/>
      </c>
    </row>
    <row r="21" spans="1:12" ht="12" customHeight="1">
      <c r="A21" s="284"/>
      <c r="B21" s="285" t="s">
        <v>65</v>
      </c>
      <c r="C21" s="286"/>
      <c r="D21" s="41" t="s">
        <v>50</v>
      </c>
      <c r="E21" s="41" t="s">
        <v>50</v>
      </c>
      <c r="F21" s="41" t="s">
        <v>50</v>
      </c>
      <c r="G21" s="266"/>
      <c r="H21" s="270"/>
      <c r="I21" s="41" t="s">
        <v>50</v>
      </c>
      <c r="J21" s="266"/>
      <c r="K21" s="266"/>
      <c r="L21" s="29" t="str">
        <f t="shared" si="2"/>
        <v/>
      </c>
    </row>
    <row r="22" spans="1:12" ht="12" customHeight="1">
      <c r="A22" s="284"/>
      <c r="B22" s="285" t="s">
        <v>66</v>
      </c>
      <c r="C22" s="286"/>
      <c r="D22" s="41" t="s">
        <v>50</v>
      </c>
      <c r="E22" s="41" t="s">
        <v>50</v>
      </c>
      <c r="F22" s="41" t="s">
        <v>50</v>
      </c>
      <c r="G22" s="266"/>
      <c r="H22" s="270"/>
      <c r="I22" s="41" t="s">
        <v>50</v>
      </c>
      <c r="J22" s="267"/>
      <c r="K22" s="267"/>
      <c r="L22" s="29" t="str">
        <f t="shared" si="2"/>
        <v/>
      </c>
    </row>
    <row r="23" spans="1:12" ht="12" customHeight="1">
      <c r="A23" s="284"/>
      <c r="B23" s="285" t="s">
        <v>67</v>
      </c>
      <c r="C23" s="286"/>
      <c r="D23" s="41" t="s">
        <v>50</v>
      </c>
      <c r="E23" s="41" t="s">
        <v>50</v>
      </c>
      <c r="F23" s="41" t="s">
        <v>50</v>
      </c>
      <c r="G23" s="266"/>
      <c r="H23" s="270"/>
      <c r="I23" s="41" t="s">
        <v>50</v>
      </c>
      <c r="J23" s="267"/>
      <c r="K23" s="267"/>
      <c r="L23" s="29" t="str">
        <f t="shared" si="2"/>
        <v/>
      </c>
    </row>
    <row r="24" spans="1:12" ht="12" customHeight="1">
      <c r="A24" s="284"/>
      <c r="B24" s="285" t="s">
        <v>68</v>
      </c>
      <c r="C24" s="286"/>
      <c r="D24" s="41" t="s">
        <v>50</v>
      </c>
      <c r="E24" s="41" t="s">
        <v>50</v>
      </c>
      <c r="F24" s="41" t="s">
        <v>50</v>
      </c>
      <c r="G24" s="266"/>
      <c r="H24" s="270"/>
      <c r="I24" s="41" t="s">
        <v>50</v>
      </c>
      <c r="J24" s="266"/>
      <c r="K24" s="266"/>
      <c r="L24" s="29" t="str">
        <f t="shared" si="2"/>
        <v/>
      </c>
    </row>
    <row r="25" spans="1:12" ht="12" customHeight="1">
      <c r="A25" s="284"/>
      <c r="B25" s="285" t="s">
        <v>69</v>
      </c>
      <c r="C25" s="286"/>
      <c r="D25" s="41" t="s">
        <v>50</v>
      </c>
      <c r="E25" s="41" t="s">
        <v>50</v>
      </c>
      <c r="F25" s="41" t="s">
        <v>50</v>
      </c>
      <c r="G25" s="266"/>
      <c r="H25" s="270"/>
      <c r="I25" s="41" t="s">
        <v>50</v>
      </c>
      <c r="J25" s="266"/>
      <c r="K25" s="266"/>
      <c r="L25" s="29" t="str">
        <f t="shared" si="2"/>
        <v/>
      </c>
    </row>
    <row r="26" spans="1:12" ht="12" customHeight="1">
      <c r="A26" s="284"/>
      <c r="B26" s="285" t="s">
        <v>70</v>
      </c>
      <c r="C26" s="286"/>
      <c r="D26" s="41" t="s">
        <v>50</v>
      </c>
      <c r="E26" s="41" t="s">
        <v>50</v>
      </c>
      <c r="F26" s="41" t="s">
        <v>50</v>
      </c>
      <c r="G26" s="266"/>
      <c r="H26" s="270"/>
      <c r="I26" s="41" t="s">
        <v>50</v>
      </c>
      <c r="J26" s="267"/>
      <c r="K26" s="267"/>
      <c r="L26" s="29" t="str">
        <f t="shared" si="2"/>
        <v/>
      </c>
    </row>
    <row r="27" spans="1:12" ht="12" customHeight="1">
      <c r="A27" s="284"/>
      <c r="B27" s="285" t="s">
        <v>71</v>
      </c>
      <c r="C27" s="286"/>
      <c r="D27" s="41" t="s">
        <v>50</v>
      </c>
      <c r="E27" s="41" t="s">
        <v>50</v>
      </c>
      <c r="F27" s="41" t="s">
        <v>50</v>
      </c>
      <c r="G27" s="266"/>
      <c r="H27" s="270"/>
      <c r="I27" s="41" t="s">
        <v>50</v>
      </c>
      <c r="J27" s="266"/>
      <c r="K27" s="266"/>
      <c r="L27" s="29" t="str">
        <f t="shared" si="2"/>
        <v/>
      </c>
    </row>
    <row r="28" spans="1:12" ht="12" customHeight="1" thickBot="1">
      <c r="A28" s="290"/>
      <c r="B28" s="291" t="s">
        <v>72</v>
      </c>
      <c r="C28" s="292"/>
      <c r="D28" s="230" t="s">
        <v>50</v>
      </c>
      <c r="E28" s="231" t="s">
        <v>50</v>
      </c>
      <c r="F28" s="231" t="s">
        <v>50</v>
      </c>
      <c r="G28" s="268"/>
      <c r="H28" s="271"/>
      <c r="I28" s="231" t="s">
        <v>50</v>
      </c>
      <c r="J28" s="268"/>
      <c r="K28" s="268"/>
      <c r="L28" s="232" t="str">
        <f>IF(F28="","",F28+I28)</f>
        <v/>
      </c>
    </row>
    <row r="29" spans="1:12" ht="12" customHeight="1">
      <c r="A29" s="233"/>
      <c r="B29" s="169"/>
      <c r="C29" s="169"/>
      <c r="D29" s="169"/>
      <c r="E29" s="169"/>
      <c r="F29" s="234"/>
      <c r="G29" s="169"/>
      <c r="H29" s="169"/>
      <c r="I29" s="169"/>
      <c r="J29" s="149"/>
      <c r="K29" s="149"/>
      <c r="L29" s="149"/>
    </row>
    <row r="30" spans="1:12" ht="12" customHeight="1">
      <c r="A30" s="91"/>
      <c r="B30" s="170"/>
      <c r="C30" s="170"/>
      <c r="D30" s="170"/>
      <c r="E30" s="170"/>
      <c r="F30" s="168"/>
      <c r="G30" s="170"/>
      <c r="H30" s="170"/>
      <c r="I30" s="170"/>
    </row>
    <row r="32" spans="1:12" ht="15.75" thickBot="1">
      <c r="J32" s="149"/>
      <c r="K32" s="149"/>
      <c r="L32" s="149"/>
    </row>
    <row r="33" spans="1:15" ht="15.75" customHeight="1">
      <c r="A33" s="407" t="s">
        <v>206</v>
      </c>
      <c r="B33" s="408"/>
      <c r="C33" s="408"/>
      <c r="D33" s="408"/>
      <c r="E33" s="408"/>
      <c r="F33" s="408"/>
      <c r="G33" s="408"/>
      <c r="H33" s="408"/>
      <c r="I33" s="409"/>
      <c r="J33" s="237"/>
      <c r="K33" s="219"/>
      <c r="L33" s="219"/>
      <c r="M33" s="149"/>
    </row>
    <row r="34" spans="1:15" ht="15.75" customHeight="1">
      <c r="A34" s="410" t="s">
        <v>146</v>
      </c>
      <c r="B34" s="411"/>
      <c r="C34" s="411"/>
      <c r="D34" s="411"/>
      <c r="E34" s="411"/>
      <c r="F34" s="411"/>
      <c r="G34" s="411"/>
      <c r="H34" s="411"/>
      <c r="I34" s="412"/>
      <c r="J34" s="237"/>
      <c r="K34" s="219"/>
      <c r="L34" s="219"/>
      <c r="M34" s="149"/>
    </row>
    <row r="35" spans="1:15" ht="15.75" customHeight="1">
      <c r="A35" s="410" t="s">
        <v>99</v>
      </c>
      <c r="B35" s="411"/>
      <c r="C35" s="411"/>
      <c r="D35" s="411"/>
      <c r="E35" s="411"/>
      <c r="F35" s="411"/>
      <c r="G35" s="411"/>
      <c r="H35" s="411"/>
      <c r="I35" s="412"/>
      <c r="J35" s="237"/>
      <c r="K35" s="219"/>
      <c r="L35" s="219"/>
      <c r="M35" s="149"/>
    </row>
    <row r="36" spans="1:15" ht="15.75" customHeight="1">
      <c r="A36" s="481"/>
      <c r="B36" s="455"/>
      <c r="C36" s="455"/>
      <c r="D36" s="455"/>
      <c r="E36" s="455"/>
      <c r="F36" s="455"/>
      <c r="G36" s="455"/>
      <c r="H36" s="455"/>
      <c r="I36" s="456"/>
      <c r="J36" s="237"/>
      <c r="K36" s="219"/>
      <c r="L36" s="219"/>
      <c r="M36" s="149"/>
    </row>
    <row r="37" spans="1:15" ht="15.75" customHeight="1" thickBot="1">
      <c r="A37" s="485"/>
      <c r="B37" s="487"/>
      <c r="C37" s="487"/>
      <c r="D37" s="487"/>
      <c r="E37" s="487"/>
      <c r="F37" s="487"/>
      <c r="G37" s="487"/>
      <c r="H37" s="487"/>
      <c r="I37" s="488"/>
      <c r="J37" s="237"/>
      <c r="K37" s="219"/>
      <c r="L37" s="219"/>
      <c r="M37" s="149"/>
      <c r="O37" s="241"/>
    </row>
    <row r="38" spans="1:15" ht="12" customHeight="1">
      <c r="A38" s="48" t="s">
        <v>93</v>
      </c>
      <c r="B38" s="63"/>
      <c r="C38" s="34"/>
      <c r="D38" s="242" t="s">
        <v>4</v>
      </c>
      <c r="E38" s="242" t="s">
        <v>31</v>
      </c>
      <c r="F38" s="242" t="s">
        <v>74</v>
      </c>
      <c r="G38" s="242" t="s">
        <v>10</v>
      </c>
      <c r="H38" s="242" t="s">
        <v>98</v>
      </c>
      <c r="I38" s="686" t="s">
        <v>44</v>
      </c>
      <c r="J38" s="63"/>
      <c r="K38" s="63"/>
      <c r="L38" s="63"/>
      <c r="M38" s="149"/>
    </row>
    <row r="39" spans="1:15" ht="12" customHeight="1">
      <c r="A39" s="51"/>
      <c r="B39" s="229"/>
      <c r="C39" s="235"/>
      <c r="D39" s="220"/>
      <c r="E39" s="220"/>
      <c r="F39" s="220"/>
      <c r="G39" s="220"/>
      <c r="H39" s="220"/>
      <c r="I39" s="396"/>
      <c r="J39" s="238"/>
      <c r="K39" s="240"/>
      <c r="L39" s="239"/>
    </row>
    <row r="40" spans="1:15" ht="12" customHeight="1">
      <c r="A40" s="645" t="s">
        <v>269</v>
      </c>
      <c r="B40" s="282"/>
      <c r="C40" s="283"/>
      <c r="D40" s="189">
        <v>13823</v>
      </c>
      <c r="E40" s="189">
        <v>38912</v>
      </c>
      <c r="F40" s="189">
        <v>89297</v>
      </c>
      <c r="G40" s="189">
        <v>47745</v>
      </c>
      <c r="H40" s="189">
        <v>50490</v>
      </c>
      <c r="I40" s="189">
        <v>240267</v>
      </c>
      <c r="J40" s="30"/>
      <c r="K40" s="63"/>
      <c r="L40" s="64"/>
    </row>
    <row r="41" spans="1:15" ht="12" customHeight="1">
      <c r="A41" s="646" t="s">
        <v>270</v>
      </c>
      <c r="B41" s="293"/>
      <c r="C41" s="294"/>
      <c r="D41" s="367">
        <v>16916</v>
      </c>
      <c r="E41" s="367">
        <v>48713</v>
      </c>
      <c r="F41" s="367">
        <v>74326</v>
      </c>
      <c r="G41" s="367">
        <v>59337</v>
      </c>
      <c r="H41" s="367">
        <v>46625</v>
      </c>
      <c r="I41" s="367">
        <v>245917</v>
      </c>
      <c r="J41" s="30"/>
      <c r="K41" s="63"/>
      <c r="L41" s="64"/>
    </row>
    <row r="42" spans="1:15" ht="12" customHeight="1">
      <c r="A42" s="698">
        <v>2024</v>
      </c>
      <c r="B42" s="295" t="s">
        <v>57</v>
      </c>
      <c r="C42" s="296"/>
      <c r="D42" s="41">
        <v>21762.999999999996</v>
      </c>
      <c r="E42" s="41">
        <v>44325</v>
      </c>
      <c r="F42" s="41">
        <v>80704</v>
      </c>
      <c r="G42" s="26">
        <v>53861.000000000007</v>
      </c>
      <c r="H42" s="27">
        <v>48364</v>
      </c>
      <c r="I42" s="236">
        <f t="shared" ref="I42:I45" si="3">IF(D42="","",SUM(D42:H42))</f>
        <v>249017</v>
      </c>
      <c r="J42" s="30"/>
      <c r="K42" s="63"/>
      <c r="L42" s="64"/>
    </row>
    <row r="43" spans="1:15" ht="12" customHeight="1">
      <c r="A43" s="699"/>
      <c r="B43" s="285" t="s">
        <v>58</v>
      </c>
      <c r="C43" s="286"/>
      <c r="D43" s="41">
        <v>17323.999999999996</v>
      </c>
      <c r="E43" s="41">
        <v>50976</v>
      </c>
      <c r="F43" s="41">
        <v>75091.000000000015</v>
      </c>
      <c r="G43" s="26">
        <v>56340.000000000007</v>
      </c>
      <c r="H43" s="27">
        <v>45360</v>
      </c>
      <c r="I43" s="236">
        <f t="shared" si="3"/>
        <v>245091</v>
      </c>
      <c r="J43" s="30"/>
      <c r="K43" s="63"/>
      <c r="L43" s="64"/>
      <c r="M43" s="149"/>
    </row>
    <row r="44" spans="1:15" ht="12" customHeight="1">
      <c r="A44" s="699"/>
      <c r="B44" s="285" t="s">
        <v>59</v>
      </c>
      <c r="C44" s="286"/>
      <c r="D44" s="41">
        <v>15445.000000000002</v>
      </c>
      <c r="E44" s="41">
        <v>39958.000000000007</v>
      </c>
      <c r="F44" s="41">
        <v>76989</v>
      </c>
      <c r="G44" s="26">
        <v>61819</v>
      </c>
      <c r="H44" s="27">
        <v>44210</v>
      </c>
      <c r="I44" s="236">
        <f t="shared" si="3"/>
        <v>238421</v>
      </c>
      <c r="J44" s="30"/>
      <c r="K44" s="63"/>
      <c r="L44" s="64"/>
      <c r="M44" s="149"/>
    </row>
    <row r="45" spans="1:15" ht="12" customHeight="1">
      <c r="A45" s="699"/>
      <c r="B45" s="285" t="s">
        <v>60</v>
      </c>
      <c r="C45" s="286"/>
      <c r="D45" s="41">
        <v>15155</v>
      </c>
      <c r="E45" s="41">
        <v>58806</v>
      </c>
      <c r="F45" s="41">
        <v>63506</v>
      </c>
      <c r="G45" s="26">
        <v>65188</v>
      </c>
      <c r="H45" s="27">
        <v>42051</v>
      </c>
      <c r="I45" s="236">
        <f t="shared" si="3"/>
        <v>244706</v>
      </c>
      <c r="J45" s="30"/>
      <c r="K45" s="63"/>
      <c r="L45" s="64"/>
      <c r="M45" s="64"/>
    </row>
    <row r="46" spans="1:15" ht="12" customHeight="1">
      <c r="A46" s="699"/>
      <c r="B46" s="295"/>
      <c r="C46" s="296"/>
      <c r="D46" s="112"/>
      <c r="E46" s="112"/>
      <c r="F46" s="112"/>
      <c r="G46" s="112"/>
      <c r="H46" s="112"/>
      <c r="I46" s="210"/>
      <c r="J46" s="30"/>
      <c r="K46" s="63"/>
      <c r="L46" s="64"/>
      <c r="M46" s="64"/>
    </row>
    <row r="47" spans="1:15" ht="12" customHeight="1">
      <c r="A47" s="699">
        <v>2025</v>
      </c>
      <c r="B47" s="295" t="s">
        <v>57</v>
      </c>
      <c r="C47" s="296"/>
      <c r="D47" s="108">
        <v>18238</v>
      </c>
      <c r="E47" s="108">
        <v>56670</v>
      </c>
      <c r="F47" s="108">
        <v>50655</v>
      </c>
      <c r="G47" s="108">
        <v>67389</v>
      </c>
      <c r="H47" s="108">
        <v>42692</v>
      </c>
      <c r="I47" s="108">
        <f t="shared" ref="I47" si="4">IF(D47="","",SUM(D47:H47))</f>
        <v>235644</v>
      </c>
      <c r="J47" s="30"/>
      <c r="K47" s="63"/>
      <c r="L47" s="64"/>
      <c r="M47" s="149"/>
    </row>
    <row r="48" spans="1:15" ht="12" customHeight="1">
      <c r="A48" s="284"/>
      <c r="B48" s="285" t="s">
        <v>58</v>
      </c>
      <c r="C48" s="286"/>
      <c r="D48" s="112">
        <v>0</v>
      </c>
      <c r="E48" s="112" t="s">
        <v>50</v>
      </c>
      <c r="F48" s="112" t="s">
        <v>50</v>
      </c>
      <c r="G48" s="112" t="s">
        <v>50</v>
      </c>
      <c r="H48" s="112" t="s">
        <v>50</v>
      </c>
      <c r="I48" s="112">
        <f t="shared" ref="I48:I50" si="5">IF(D48="","",SUM(D48:H48))</f>
        <v>0</v>
      </c>
      <c r="J48" s="30"/>
      <c r="K48" s="63"/>
      <c r="L48" s="64"/>
      <c r="M48" s="149"/>
    </row>
    <row r="49" spans="1:13" ht="12" customHeight="1">
      <c r="A49" s="284"/>
      <c r="B49" s="285" t="s">
        <v>59</v>
      </c>
      <c r="C49" s="286"/>
      <c r="D49" s="112" t="s">
        <v>50</v>
      </c>
      <c r="E49" s="112" t="s">
        <v>50</v>
      </c>
      <c r="F49" s="112" t="s">
        <v>50</v>
      </c>
      <c r="G49" s="112" t="s">
        <v>50</v>
      </c>
      <c r="H49" s="112" t="s">
        <v>50</v>
      </c>
      <c r="I49" s="112" t="str">
        <f t="shared" si="5"/>
        <v/>
      </c>
      <c r="J49" s="30"/>
      <c r="K49" s="63"/>
      <c r="L49" s="64"/>
      <c r="M49" s="149"/>
    </row>
    <row r="50" spans="1:13" ht="12" customHeight="1" thickBot="1">
      <c r="A50" s="290"/>
      <c r="B50" s="291" t="s">
        <v>60</v>
      </c>
      <c r="C50" s="292"/>
      <c r="D50" s="201" t="s">
        <v>50</v>
      </c>
      <c r="E50" s="201" t="s">
        <v>50</v>
      </c>
      <c r="F50" s="201" t="s">
        <v>50</v>
      </c>
      <c r="G50" s="201" t="s">
        <v>50</v>
      </c>
      <c r="H50" s="201" t="s">
        <v>50</v>
      </c>
      <c r="I50" s="201" t="str">
        <f t="shared" si="5"/>
        <v/>
      </c>
      <c r="J50" s="30"/>
      <c r="K50" s="63"/>
      <c r="L50" s="64"/>
      <c r="M50" s="149"/>
    </row>
    <row r="51" spans="1:13" ht="1.9" customHeight="1">
      <c r="A51" s="228"/>
      <c r="B51" s="228"/>
      <c r="C51" s="316"/>
      <c r="D51" s="63"/>
      <c r="E51" s="64"/>
      <c r="F51" s="64"/>
      <c r="G51" s="63"/>
      <c r="H51" s="317"/>
      <c r="I51" s="64"/>
      <c r="J51" s="63"/>
      <c r="K51" s="63"/>
      <c r="L51" s="64"/>
      <c r="M51" s="149"/>
    </row>
    <row r="52" spans="1:13" s="10" customFormat="1" ht="12" customHeight="1">
      <c r="A52" s="364" t="str">
        <f>Titles!$A$12</f>
        <v>1 Data for 2022 based on 2016 Census Definitions and data for 2023, 2024 and 2025 based on 2021 Census Definitions.</v>
      </c>
      <c r="B52" s="228"/>
      <c r="C52" s="228"/>
      <c r="D52" s="228"/>
      <c r="E52" s="365"/>
      <c r="G52" s="228"/>
      <c r="H52" s="363"/>
      <c r="I52" s="228"/>
      <c r="J52" s="228"/>
      <c r="K52" s="300"/>
      <c r="L52" s="11"/>
    </row>
    <row r="53" spans="1:13" s="12" customFormat="1" ht="12">
      <c r="A53" s="352" t="s">
        <v>114</v>
      </c>
      <c r="B53" s="84"/>
      <c r="C53" s="357"/>
      <c r="D53" s="318"/>
      <c r="E53" s="54"/>
      <c r="F53" s="318"/>
      <c r="G53" s="318"/>
      <c r="H53" s="358"/>
      <c r="I53" s="77"/>
    </row>
    <row r="54" spans="1:13" s="306" customFormat="1" ht="10.9" customHeight="1">
      <c r="A54" s="319" t="s">
        <v>111</v>
      </c>
      <c r="B54" s="307"/>
      <c r="C54" s="307"/>
      <c r="D54" s="307"/>
      <c r="E54" s="351"/>
      <c r="F54" s="305"/>
      <c r="G54" s="305"/>
      <c r="H54" s="305"/>
    </row>
    <row r="55" spans="1:13" s="306" customFormat="1" ht="10.9" customHeight="1">
      <c r="B55" s="307"/>
      <c r="C55" s="307"/>
      <c r="D55" s="307"/>
      <c r="E55" s="320"/>
      <c r="F55" s="307"/>
      <c r="G55" s="307"/>
      <c r="H55" s="307"/>
    </row>
    <row r="56" spans="1:13" s="12" customFormat="1" ht="9.75" customHeight="1">
      <c r="A56" s="91"/>
      <c r="B56" s="170"/>
      <c r="C56" s="170"/>
      <c r="D56" s="170"/>
      <c r="E56" s="168"/>
      <c r="F56"/>
      <c r="G56" s="170"/>
      <c r="H56" s="170"/>
      <c r="I56" s="170"/>
    </row>
    <row r="57" spans="1:13"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19:L28 J17:L17 J18:L18 G17:H17 G28:H28 G18:H18 G19:H19 G20:H20 G21:H21 G22:H22 G23:H23 G24:H24 G25:H25 G26:H26 G27:H27" unlocked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1"/>
  <sheetViews>
    <sheetView showGridLines="0" showZeros="0" zoomScale="115" zoomScaleNormal="115" workbookViewId="0"/>
  </sheetViews>
  <sheetFormatPr defaultColWidth="11.5546875" defaultRowHeight="15"/>
  <cols>
    <col min="1" max="1" width="4.77734375" customWidth="1"/>
    <col min="2" max="3" width="8.21875" customWidth="1"/>
    <col min="4" max="4" width="9.77734375" customWidth="1"/>
    <col min="5" max="5" width="10.21875" customWidth="1"/>
    <col min="6" max="6" width="10.77734375" customWidth="1"/>
    <col min="7" max="7" width="12.77734375" customWidth="1"/>
    <col min="8" max="8" width="9.77734375" customWidth="1"/>
  </cols>
  <sheetData>
    <row r="1" spans="1:8" ht="16.149999999999999" customHeight="1">
      <c r="A1" s="416" t="s">
        <v>135</v>
      </c>
      <c r="B1" s="417"/>
      <c r="C1" s="417"/>
      <c r="D1" s="417"/>
      <c r="E1" s="417"/>
      <c r="F1" s="417"/>
      <c r="G1" s="417"/>
      <c r="H1" s="418"/>
    </row>
    <row r="2" spans="1:8" ht="16.149999999999999" customHeight="1">
      <c r="A2" s="419" t="s">
        <v>144</v>
      </c>
      <c r="B2" s="420"/>
      <c r="C2" s="420"/>
      <c r="D2" s="420"/>
      <c r="E2" s="420"/>
      <c r="F2" s="420"/>
      <c r="G2" s="420"/>
      <c r="H2" s="421"/>
    </row>
    <row r="3" spans="1:8" ht="31.5" customHeight="1" thickBot="1">
      <c r="A3" s="493"/>
      <c r="B3" s="494"/>
      <c r="C3" s="494"/>
      <c r="D3" s="494"/>
      <c r="E3" s="494"/>
      <c r="F3" s="494"/>
      <c r="G3" s="494"/>
      <c r="H3" s="495"/>
    </row>
    <row r="4" spans="1:8" ht="12" customHeight="1">
      <c r="A4" s="117"/>
      <c r="B4" s="92"/>
      <c r="C4" s="118"/>
      <c r="D4" s="95" t="s">
        <v>76</v>
      </c>
      <c r="E4" s="119" t="s">
        <v>80</v>
      </c>
      <c r="F4" s="95" t="s">
        <v>77</v>
      </c>
      <c r="G4" s="95" t="s">
        <v>78</v>
      </c>
      <c r="H4" s="101" t="s">
        <v>44</v>
      </c>
    </row>
    <row r="5" spans="1:8" ht="12" customHeight="1">
      <c r="A5" s="81"/>
      <c r="B5" s="89"/>
      <c r="C5" s="100"/>
      <c r="D5" s="96"/>
      <c r="E5" s="95" t="s">
        <v>79</v>
      </c>
      <c r="F5" s="96"/>
      <c r="G5" s="95"/>
      <c r="H5" s="390"/>
    </row>
    <row r="6" spans="1:8" ht="12" customHeight="1">
      <c r="A6" s="81"/>
      <c r="B6" s="89"/>
      <c r="C6" s="100"/>
      <c r="D6" s="389"/>
      <c r="E6" s="96"/>
      <c r="F6" s="389"/>
      <c r="G6" s="95"/>
      <c r="H6" s="102"/>
    </row>
    <row r="7" spans="1:8" ht="12" customHeight="1">
      <c r="A7" s="145" t="s">
        <v>93</v>
      </c>
      <c r="B7" s="140"/>
      <c r="C7" s="146"/>
      <c r="D7" s="146"/>
      <c r="E7" s="144"/>
      <c r="F7" s="146"/>
      <c r="G7" s="144"/>
      <c r="H7" s="148"/>
    </row>
    <row r="8" spans="1:8" ht="12" customHeight="1">
      <c r="A8" s="645" t="s">
        <v>249</v>
      </c>
      <c r="B8" s="150"/>
      <c r="C8" s="178"/>
      <c r="D8" s="366">
        <v>978</v>
      </c>
      <c r="E8" s="366">
        <v>1139</v>
      </c>
      <c r="F8" s="366">
        <v>7159</v>
      </c>
      <c r="G8" s="366">
        <v>4547</v>
      </c>
      <c r="H8" s="566">
        <v>13823</v>
      </c>
    </row>
    <row r="9" spans="1:8" ht="12" customHeight="1">
      <c r="A9" s="646" t="s">
        <v>267</v>
      </c>
      <c r="B9" s="90"/>
      <c r="C9" s="100"/>
      <c r="D9" s="366">
        <v>1672</v>
      </c>
      <c r="E9" s="366">
        <v>1694</v>
      </c>
      <c r="F9" s="366">
        <v>7381</v>
      </c>
      <c r="G9" s="366">
        <v>6169</v>
      </c>
      <c r="H9" s="566">
        <v>16916</v>
      </c>
    </row>
    <row r="10" spans="1:8" ht="12" customHeight="1">
      <c r="A10" s="106">
        <v>2024</v>
      </c>
      <c r="B10" s="151" t="s">
        <v>57</v>
      </c>
      <c r="C10" s="160"/>
      <c r="D10" s="108">
        <v>1647</v>
      </c>
      <c r="E10" s="108">
        <v>1929</v>
      </c>
      <c r="F10" s="108">
        <v>9447</v>
      </c>
      <c r="G10" s="209">
        <v>8740</v>
      </c>
      <c r="H10" s="209">
        <f t="shared" ref="H10:H14" si="0">IF(D10="","",SUM(D10:G10))</f>
        <v>21763</v>
      </c>
    </row>
    <row r="11" spans="1:8" ht="12" customHeight="1">
      <c r="A11" s="116"/>
      <c r="B11" s="135" t="s">
        <v>58</v>
      </c>
      <c r="C11" s="161"/>
      <c r="D11" s="112">
        <v>1453</v>
      </c>
      <c r="E11" s="112">
        <v>1194</v>
      </c>
      <c r="F11" s="112">
        <v>9604.9999999999982</v>
      </c>
      <c r="G11" s="112">
        <v>5072</v>
      </c>
      <c r="H11" s="210">
        <f t="shared" si="0"/>
        <v>17324</v>
      </c>
    </row>
    <row r="12" spans="1:8" ht="12" customHeight="1">
      <c r="A12" s="116"/>
      <c r="B12" s="135" t="s">
        <v>59</v>
      </c>
      <c r="C12" s="161"/>
      <c r="D12" s="112">
        <v>1771.0000000000002</v>
      </c>
      <c r="E12" s="112">
        <v>2175</v>
      </c>
      <c r="F12" s="112">
        <v>4986</v>
      </c>
      <c r="G12" s="112">
        <v>6513</v>
      </c>
      <c r="H12" s="210">
        <f t="shared" si="0"/>
        <v>15445</v>
      </c>
    </row>
    <row r="13" spans="1:8" ht="12" customHeight="1" thickBot="1">
      <c r="A13" s="145"/>
      <c r="B13" s="152" t="s">
        <v>60</v>
      </c>
      <c r="C13" s="179"/>
      <c r="D13" s="201">
        <v>1747</v>
      </c>
      <c r="E13" s="201">
        <v>1347</v>
      </c>
      <c r="F13" s="201">
        <v>5565</v>
      </c>
      <c r="G13" s="201">
        <v>6496</v>
      </c>
      <c r="H13" s="210">
        <f t="shared" si="0"/>
        <v>15155</v>
      </c>
    </row>
    <row r="14" spans="1:8" ht="12" customHeight="1">
      <c r="A14" s="106">
        <v>2025</v>
      </c>
      <c r="B14" s="151" t="s">
        <v>57</v>
      </c>
      <c r="C14" s="160"/>
      <c r="D14" s="108">
        <v>1217</v>
      </c>
      <c r="E14" s="108">
        <v>2145</v>
      </c>
      <c r="F14" s="108">
        <v>8003</v>
      </c>
      <c r="G14" s="108">
        <v>6873</v>
      </c>
      <c r="H14" s="209">
        <f t="shared" si="0"/>
        <v>18238</v>
      </c>
    </row>
    <row r="15" spans="1:8" ht="12" customHeight="1">
      <c r="A15" s="116"/>
      <c r="B15" s="135" t="s">
        <v>58</v>
      </c>
      <c r="C15" s="161"/>
      <c r="D15" s="112">
        <v>0</v>
      </c>
      <c r="E15" s="112">
        <v>0</v>
      </c>
      <c r="F15" s="112">
        <v>0</v>
      </c>
      <c r="G15" s="112">
        <v>0</v>
      </c>
      <c r="H15" s="236">
        <f t="shared" ref="H15:H17" si="1">IF(D15="","",SUM(D15:G15))</f>
        <v>0</v>
      </c>
    </row>
    <row r="16" spans="1:8" ht="12" customHeight="1">
      <c r="A16" s="116"/>
      <c r="B16" s="135" t="s">
        <v>59</v>
      </c>
      <c r="C16" s="161"/>
      <c r="D16" s="112">
        <v>0</v>
      </c>
      <c r="E16" s="112">
        <v>0</v>
      </c>
      <c r="F16" s="112">
        <v>0</v>
      </c>
      <c r="G16" s="112">
        <v>0</v>
      </c>
      <c r="H16" s="236">
        <f t="shared" si="1"/>
        <v>0</v>
      </c>
    </row>
    <row r="17" spans="1:9" ht="12" customHeight="1" thickBot="1">
      <c r="A17" s="244"/>
      <c r="B17" s="245" t="s">
        <v>60</v>
      </c>
      <c r="C17" s="246"/>
      <c r="D17" s="201">
        <v>0</v>
      </c>
      <c r="E17" s="201">
        <v>0</v>
      </c>
      <c r="F17" s="201">
        <v>0</v>
      </c>
      <c r="G17" s="201">
        <v>0</v>
      </c>
      <c r="H17" s="212">
        <f t="shared" si="1"/>
        <v>0</v>
      </c>
    </row>
    <row r="18" spans="1:9" ht="12" customHeight="1">
      <c r="A18" s="249"/>
      <c r="B18" s="85"/>
      <c r="C18" s="243"/>
      <c r="D18" s="243"/>
      <c r="E18" s="243"/>
      <c r="F18" s="243"/>
      <c r="G18" s="243"/>
      <c r="H18" s="243"/>
      <c r="I18" s="149"/>
    </row>
    <row r="19" spans="1:9" ht="12" customHeight="1">
      <c r="A19" s="85"/>
      <c r="B19" s="85"/>
      <c r="C19" s="243"/>
      <c r="D19" s="243"/>
      <c r="E19" s="243"/>
      <c r="F19" s="243"/>
      <c r="G19" s="243"/>
      <c r="H19" s="243"/>
      <c r="I19" s="149"/>
    </row>
    <row r="20" spans="1:9" ht="12" customHeight="1">
      <c r="A20" s="85"/>
      <c r="B20" s="85"/>
      <c r="C20" s="243"/>
      <c r="D20" s="243"/>
      <c r="E20" s="243"/>
      <c r="F20" s="243"/>
      <c r="G20" s="243"/>
      <c r="H20" s="243"/>
      <c r="I20" s="149"/>
    </row>
    <row r="21" spans="1:9" ht="12" customHeight="1" thickBot="1">
      <c r="A21" s="250"/>
      <c r="B21" s="85"/>
      <c r="C21" s="243"/>
      <c r="D21" s="243"/>
      <c r="E21" s="243"/>
      <c r="F21" s="243"/>
      <c r="G21" s="243"/>
      <c r="H21" s="243"/>
      <c r="I21" s="149"/>
    </row>
    <row r="22" spans="1:9" ht="16.149999999999999" customHeight="1">
      <c r="A22" s="416" t="s">
        <v>137</v>
      </c>
      <c r="B22" s="417"/>
      <c r="C22" s="417"/>
      <c r="D22" s="417"/>
      <c r="E22" s="417"/>
      <c r="F22" s="417"/>
      <c r="G22" s="418"/>
      <c r="H22" s="247"/>
      <c r="I22" s="149"/>
    </row>
    <row r="23" spans="1:9" ht="16.149999999999999" customHeight="1">
      <c r="A23" s="419" t="s">
        <v>145</v>
      </c>
      <c r="B23" s="420"/>
      <c r="C23" s="420"/>
      <c r="D23" s="420"/>
      <c r="E23" s="420"/>
      <c r="F23" s="420"/>
      <c r="G23" s="421"/>
      <c r="H23" s="247"/>
      <c r="I23" s="149"/>
    </row>
    <row r="24" spans="1:9" ht="16.149999999999999" customHeight="1">
      <c r="A24" s="419" t="s">
        <v>99</v>
      </c>
      <c r="B24" s="420"/>
      <c r="C24" s="420"/>
      <c r="D24" s="420"/>
      <c r="E24" s="420"/>
      <c r="F24" s="420"/>
      <c r="G24" s="421"/>
      <c r="H24" s="247"/>
      <c r="I24" s="149"/>
    </row>
    <row r="25" spans="1:9" ht="16.149999999999999" customHeight="1">
      <c r="A25" s="422"/>
      <c r="B25" s="436"/>
      <c r="C25" s="436"/>
      <c r="D25" s="436"/>
      <c r="E25" s="436"/>
      <c r="F25" s="436"/>
      <c r="G25" s="437"/>
      <c r="H25" s="247"/>
      <c r="I25" s="149"/>
    </row>
    <row r="26" spans="1:9" ht="16.149999999999999" customHeight="1" thickBot="1">
      <c r="A26" s="425"/>
      <c r="B26" s="496"/>
      <c r="C26" s="496"/>
      <c r="D26" s="496"/>
      <c r="E26" s="496"/>
      <c r="F26" s="496"/>
      <c r="G26" s="497"/>
      <c r="H26" s="248"/>
      <c r="I26" s="149"/>
    </row>
    <row r="27" spans="1:9" ht="12" customHeight="1">
      <c r="A27" s="145" t="s">
        <v>93</v>
      </c>
      <c r="B27" s="92"/>
      <c r="C27" s="118"/>
      <c r="D27" s="280" t="s">
        <v>81</v>
      </c>
      <c r="E27" s="280" t="s">
        <v>82</v>
      </c>
      <c r="F27" s="280" t="s">
        <v>83</v>
      </c>
      <c r="G27" s="565" t="s">
        <v>44</v>
      </c>
      <c r="H27" s="243"/>
      <c r="I27" s="149"/>
    </row>
    <row r="28" spans="1:9" ht="12" customHeight="1">
      <c r="A28" s="645" t="s">
        <v>249</v>
      </c>
      <c r="B28" s="150"/>
      <c r="C28" s="178"/>
      <c r="D28" s="366">
        <v>7104</v>
      </c>
      <c r="E28" s="366">
        <v>4619</v>
      </c>
      <c r="F28" s="366">
        <v>36022</v>
      </c>
      <c r="G28" s="566">
        <v>47745</v>
      </c>
      <c r="H28" s="243"/>
      <c r="I28" s="149"/>
    </row>
    <row r="29" spans="1:9" ht="12" customHeight="1">
      <c r="A29" s="646" t="s">
        <v>267</v>
      </c>
      <c r="B29" s="90"/>
      <c r="C29" s="100"/>
      <c r="D29" s="366">
        <v>7191</v>
      </c>
      <c r="E29" s="366">
        <v>4319</v>
      </c>
      <c r="F29" s="366">
        <v>47827</v>
      </c>
      <c r="G29" s="566">
        <v>59337</v>
      </c>
      <c r="H29" s="243"/>
      <c r="I29" s="243"/>
    </row>
    <row r="30" spans="1:9" ht="12" customHeight="1">
      <c r="A30" s="106">
        <v>2024</v>
      </c>
      <c r="B30" s="151" t="s">
        <v>57</v>
      </c>
      <c r="C30" s="160"/>
      <c r="D30" s="108">
        <v>5242.9999999999991</v>
      </c>
      <c r="E30" s="108">
        <v>3492</v>
      </c>
      <c r="F30" s="108">
        <v>45126.000000000007</v>
      </c>
      <c r="G30" s="209">
        <f t="shared" ref="G30:G34" si="2">IF(F30="","",SUM(D30:F30))</f>
        <v>53861.000000000007</v>
      </c>
      <c r="H30" s="243"/>
      <c r="I30" s="149"/>
    </row>
    <row r="31" spans="1:9" ht="12" customHeight="1">
      <c r="A31" s="116"/>
      <c r="B31" s="135" t="s">
        <v>58</v>
      </c>
      <c r="C31" s="161"/>
      <c r="D31" s="112">
        <v>7769</v>
      </c>
      <c r="E31" s="112">
        <v>3494</v>
      </c>
      <c r="F31" s="112">
        <v>45077.000000000007</v>
      </c>
      <c r="G31" s="210">
        <f t="shared" si="2"/>
        <v>56340.000000000007</v>
      </c>
      <c r="H31" s="169"/>
    </row>
    <row r="32" spans="1:9" ht="12" customHeight="1">
      <c r="A32" s="116"/>
      <c r="B32" s="135" t="s">
        <v>59</v>
      </c>
      <c r="C32" s="161"/>
      <c r="D32" s="112">
        <v>8073</v>
      </c>
      <c r="E32" s="112">
        <v>5631.0000000000009</v>
      </c>
      <c r="F32" s="112">
        <v>48115</v>
      </c>
      <c r="G32" s="210">
        <f t="shared" si="2"/>
        <v>61819</v>
      </c>
      <c r="H32" s="170"/>
    </row>
    <row r="33" spans="1:12" ht="12" customHeight="1" thickBot="1">
      <c r="A33" s="145"/>
      <c r="B33" s="152" t="s">
        <v>60</v>
      </c>
      <c r="C33" s="179"/>
      <c r="D33" s="201">
        <v>7757</v>
      </c>
      <c r="E33" s="201">
        <v>4715</v>
      </c>
      <c r="F33" s="201">
        <v>52716</v>
      </c>
      <c r="G33" s="210">
        <f t="shared" si="2"/>
        <v>65188</v>
      </c>
      <c r="H33" s="170"/>
    </row>
    <row r="34" spans="1:12" ht="12" customHeight="1">
      <c r="A34" s="106">
        <v>2025</v>
      </c>
      <c r="B34" s="151" t="s">
        <v>57</v>
      </c>
      <c r="C34" s="160"/>
      <c r="D34" s="108">
        <v>6316</v>
      </c>
      <c r="E34" s="108">
        <v>6306</v>
      </c>
      <c r="F34" s="108">
        <v>54767</v>
      </c>
      <c r="G34" s="209">
        <f t="shared" si="2"/>
        <v>67389</v>
      </c>
    </row>
    <row r="35" spans="1:12" ht="12" customHeight="1">
      <c r="A35" s="116"/>
      <c r="B35" s="135" t="s">
        <v>58</v>
      </c>
      <c r="C35" s="161"/>
      <c r="D35" s="112">
        <v>0</v>
      </c>
      <c r="E35" s="112">
        <v>0</v>
      </c>
      <c r="F35" s="112">
        <v>0</v>
      </c>
      <c r="G35" s="236">
        <f t="shared" ref="G35:G36" si="3">IF(F35="","",SUM(D35:F35))</f>
        <v>0</v>
      </c>
    </row>
    <row r="36" spans="1:12" ht="12" customHeight="1">
      <c r="A36" s="116"/>
      <c r="B36" s="135" t="s">
        <v>59</v>
      </c>
      <c r="C36" s="161"/>
      <c r="D36" s="112">
        <v>0</v>
      </c>
      <c r="E36" s="112">
        <v>0</v>
      </c>
      <c r="F36" s="112">
        <v>0</v>
      </c>
      <c r="G36" s="236">
        <f t="shared" si="3"/>
        <v>0</v>
      </c>
    </row>
    <row r="37" spans="1:12" ht="12" customHeight="1" thickBot="1">
      <c r="A37" s="244"/>
      <c r="B37" s="245" t="s">
        <v>60</v>
      </c>
      <c r="C37" s="246"/>
      <c r="D37" s="201" t="s">
        <v>50</v>
      </c>
      <c r="E37" s="201" t="s">
        <v>50</v>
      </c>
      <c r="F37" s="201" t="s">
        <v>50</v>
      </c>
      <c r="G37" s="212" t="str">
        <f t="shared" ref="G37" si="4">IF(F37="","",SUM(D37:F37))</f>
        <v/>
      </c>
    </row>
    <row r="38" spans="1:12" s="10" customFormat="1" ht="12" customHeight="1">
      <c r="A38" s="364" t="str">
        <f>+Titles!A12</f>
        <v>1 Data for 2022 based on 2016 Census Definitions and data for 2023, 2024 and 2025 based on 2021 Census Definitions.</v>
      </c>
      <c r="B38" s="228"/>
      <c r="C38" s="228"/>
      <c r="D38" s="228"/>
      <c r="E38" s="365"/>
      <c r="G38" s="228"/>
      <c r="H38" s="363"/>
      <c r="I38" s="228"/>
      <c r="J38" s="228"/>
      <c r="K38" s="300"/>
      <c r="L38" s="11"/>
    </row>
    <row r="39" spans="1:12" s="306" customFormat="1" ht="10.9" customHeight="1">
      <c r="A39" s="319" t="str">
        <f>+Titles!A10</f>
        <v>Source: CMHC Starts and Completion Survey, Market Absorption Survey</v>
      </c>
      <c r="B39" s="307"/>
      <c r="C39" s="307"/>
      <c r="D39" s="307"/>
      <c r="E39" s="320"/>
      <c r="F39" s="307"/>
      <c r="G39" s="307"/>
      <c r="H39" s="307"/>
    </row>
    <row r="40" spans="1:12" ht="12" customHeight="1">
      <c r="A40" s="91"/>
      <c r="B40" s="170"/>
      <c r="C40" s="170"/>
      <c r="D40" s="170"/>
      <c r="E40" s="168"/>
      <c r="G40" s="170"/>
      <c r="H40" s="90"/>
      <c r="I40" s="90"/>
    </row>
    <row r="41" spans="1:12" ht="9.75" customHeight="1">
      <c r="H41" s="170"/>
      <c r="I41" s="170"/>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A17"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7"/>
  <sheetViews>
    <sheetView workbookViewId="0"/>
  </sheetViews>
  <sheetFormatPr defaultColWidth="8.77734375" defaultRowHeight="15"/>
  <cols>
    <col min="1" max="16384" width="8.77734375" style="507"/>
  </cols>
  <sheetData>
    <row r="1" spans="1:1" ht="18.75">
      <c r="A1" s="521" t="s">
        <v>163</v>
      </c>
    </row>
    <row r="3" spans="1:1">
      <c r="A3" s="507" t="s">
        <v>164</v>
      </c>
    </row>
    <row r="4" spans="1:1">
      <c r="A4" s="522" t="s">
        <v>165</v>
      </c>
    </row>
    <row r="5" spans="1:1">
      <c r="A5" s="522" t="s">
        <v>166</v>
      </c>
    </row>
    <row r="6" spans="1:1">
      <c r="A6" s="522" t="s">
        <v>167</v>
      </c>
    </row>
    <row r="7" spans="1:1">
      <c r="A7" s="507" t="s">
        <v>162</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20"/>
  <sheetViews>
    <sheetView workbookViewId="0"/>
  </sheetViews>
  <sheetFormatPr defaultColWidth="8.77734375" defaultRowHeight="15"/>
  <cols>
    <col min="1" max="1" width="123" style="524" customWidth="1"/>
    <col min="2" max="16384" width="8.77734375" style="692"/>
  </cols>
  <sheetData>
    <row r="1" spans="1:1" ht="15.75">
      <c r="A1" s="695" t="s">
        <v>168</v>
      </c>
    </row>
    <row r="2" spans="1:1" ht="71.25">
      <c r="A2" s="527" t="s">
        <v>209</v>
      </c>
    </row>
    <row r="3" spans="1:1">
      <c r="A3" s="527"/>
    </row>
    <row r="4" spans="1:1" ht="42.75">
      <c r="A4" s="527" t="s">
        <v>210</v>
      </c>
    </row>
    <row r="5" spans="1:1">
      <c r="A5" s="527"/>
    </row>
    <row r="6" spans="1:1">
      <c r="A6" s="524" t="s">
        <v>211</v>
      </c>
    </row>
    <row r="8" spans="1:1" ht="15.75">
      <c r="A8" s="693" t="s">
        <v>175</v>
      </c>
    </row>
    <row r="10" spans="1:1">
      <c r="A10" s="523" t="s">
        <v>212</v>
      </c>
    </row>
    <row r="11" spans="1:1" ht="48" customHeight="1">
      <c r="A11" s="694" t="s">
        <v>213</v>
      </c>
    </row>
    <row r="12" spans="1:1">
      <c r="A12" s="523" t="s">
        <v>214</v>
      </c>
    </row>
    <row r="13" spans="1:1" ht="58.5" customHeight="1">
      <c r="A13" s="525" t="s">
        <v>215</v>
      </c>
    </row>
    <row r="14" spans="1:1">
      <c r="A14" s="523" t="s">
        <v>216</v>
      </c>
    </row>
    <row r="15" spans="1:1">
      <c r="A15" s="526" t="s">
        <v>217</v>
      </c>
    </row>
    <row r="16" spans="1:1" ht="45.75" customHeight="1">
      <c r="A16" s="525" t="s">
        <v>218</v>
      </c>
    </row>
    <row r="17" spans="1:1">
      <c r="A17" s="523" t="s">
        <v>219</v>
      </c>
    </row>
    <row r="18" spans="1:1" ht="28.5">
      <c r="A18" s="525" t="s">
        <v>220</v>
      </c>
    </row>
    <row r="19" spans="1:1">
      <c r="A19" s="525"/>
    </row>
    <row r="20" spans="1:1">
      <c r="A20" s="526" t="s">
        <v>221</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43"/>
  <sheetViews>
    <sheetView workbookViewId="0"/>
  </sheetViews>
  <sheetFormatPr defaultColWidth="8.77734375" defaultRowHeight="14.25"/>
  <cols>
    <col min="1" max="1" width="198.77734375" style="527" bestFit="1" customWidth="1"/>
    <col min="2" max="16384" width="8.77734375" style="524"/>
  </cols>
  <sheetData>
    <row r="1" spans="1:1" ht="23.25" customHeight="1">
      <c r="A1" s="696" t="s">
        <v>169</v>
      </c>
    </row>
    <row r="2" spans="1:1" ht="40.5" customHeight="1">
      <c r="A2" s="525" t="s">
        <v>229</v>
      </c>
    </row>
    <row r="3" spans="1:1" ht="40.5" customHeight="1">
      <c r="A3" s="525" t="s">
        <v>230</v>
      </c>
    </row>
    <row r="4" spans="1:1">
      <c r="A4" s="525" t="s">
        <v>170</v>
      </c>
    </row>
    <row r="5" spans="1:1">
      <c r="A5" s="525"/>
    </row>
    <row r="6" spans="1:1" ht="29.25">
      <c r="A6" s="525" t="s">
        <v>231</v>
      </c>
    </row>
    <row r="7" spans="1:1">
      <c r="A7" s="525"/>
    </row>
    <row r="8" spans="1:1" ht="15">
      <c r="A8" s="525" t="s">
        <v>232</v>
      </c>
    </row>
    <row r="9" spans="1:1">
      <c r="A9" s="525"/>
    </row>
    <row r="10" spans="1:1" ht="15">
      <c r="A10" s="525" t="s">
        <v>233</v>
      </c>
    </row>
    <row r="11" spans="1:1" ht="60.75" customHeight="1">
      <c r="A11" s="525" t="s">
        <v>234</v>
      </c>
    </row>
    <row r="12" spans="1:1" ht="15">
      <c r="A12" s="525" t="s">
        <v>235</v>
      </c>
    </row>
    <row r="13" spans="1:1">
      <c r="A13" s="525"/>
    </row>
    <row r="14" spans="1:1" ht="15">
      <c r="A14" s="525" t="s">
        <v>236</v>
      </c>
    </row>
    <row r="15" spans="1:1">
      <c r="A15" s="525"/>
    </row>
    <row r="16" spans="1:1" ht="15">
      <c r="A16" s="525" t="s">
        <v>237</v>
      </c>
    </row>
    <row r="17" spans="1:1">
      <c r="A17" s="525"/>
    </row>
    <row r="18" spans="1:1" ht="42.75" customHeight="1">
      <c r="A18" s="525" t="s">
        <v>238</v>
      </c>
    </row>
    <row r="19" spans="1:1">
      <c r="A19" s="525"/>
    </row>
    <row r="20" spans="1:1" ht="15">
      <c r="A20" s="697" t="s">
        <v>223</v>
      </c>
    </row>
    <row r="21" spans="1:1" ht="28.5">
      <c r="A21" s="525" t="s">
        <v>224</v>
      </c>
    </row>
    <row r="22" spans="1:1" ht="15">
      <c r="A22" s="525" t="s">
        <v>239</v>
      </c>
    </row>
    <row r="23" spans="1:1" ht="15">
      <c r="A23" s="525" t="s">
        <v>240</v>
      </c>
    </row>
    <row r="24" spans="1:1" ht="15">
      <c r="A24" s="525" t="s">
        <v>241</v>
      </c>
    </row>
    <row r="25" spans="1:1" ht="15">
      <c r="A25" s="525" t="s">
        <v>242</v>
      </c>
    </row>
    <row r="26" spans="1:1" ht="29.25">
      <c r="A26" s="525" t="s">
        <v>243</v>
      </c>
    </row>
    <row r="27" spans="1:1" ht="29.25">
      <c r="A27" s="525" t="s">
        <v>244</v>
      </c>
    </row>
    <row r="28" spans="1:1">
      <c r="A28" s="525"/>
    </row>
    <row r="29" spans="1:1">
      <c r="A29" s="525" t="s">
        <v>225</v>
      </c>
    </row>
    <row r="30" spans="1:1">
      <c r="A30" s="525"/>
    </row>
    <row r="31" spans="1:1">
      <c r="A31" s="525" t="s">
        <v>226</v>
      </c>
    </row>
    <row r="32" spans="1:1">
      <c r="A32" s="525"/>
    </row>
    <row r="33" spans="1:1" ht="57">
      <c r="A33" s="525" t="s">
        <v>227</v>
      </c>
    </row>
    <row r="35" spans="1:1" ht="15">
      <c r="A35" s="697" t="s">
        <v>171</v>
      </c>
    </row>
    <row r="36" spans="1:1" ht="28.5">
      <c r="A36" s="527" t="s">
        <v>172</v>
      </c>
    </row>
    <row r="38" spans="1:1" ht="18.75">
      <c r="A38" s="691" t="s">
        <v>228</v>
      </c>
    </row>
    <row r="39" spans="1:1">
      <c r="A39" s="524" t="s">
        <v>173</v>
      </c>
    </row>
    <row r="40" spans="1:1" ht="15">
      <c r="A40" s="524" t="s">
        <v>245</v>
      </c>
    </row>
    <row r="41" spans="1:1" ht="15">
      <c r="A41" s="524" t="s">
        <v>246</v>
      </c>
    </row>
    <row r="42" spans="1:1" ht="15">
      <c r="A42" s="524" t="s">
        <v>247</v>
      </c>
    </row>
    <row r="43" spans="1:1" ht="15">
      <c r="A43" s="524" t="s">
        <v>248</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workbookViewId="0"/>
  </sheetViews>
  <sheetFormatPr defaultColWidth="8.77734375" defaultRowHeight="15"/>
  <cols>
    <col min="1" max="16384" width="8.77734375" style="507"/>
  </cols>
  <sheetData>
    <row r="1" spans="1:1" ht="18.75">
      <c r="A1" s="521"/>
    </row>
    <row r="2" spans="1:1" s="524" customFormat="1" ht="14.25"/>
    <row r="3" spans="1:1" s="524" customFormat="1" ht="14.25"/>
    <row r="4" spans="1:1" s="524" customFormat="1" ht="14.25"/>
    <row r="5" spans="1:1" s="524" customFormat="1" ht="14.25"/>
    <row r="6" spans="1:1" s="524" customFormat="1" ht="14.25"/>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2"/>
  <sheetViews>
    <sheetView zoomScaleNormal="100" workbookViewId="0"/>
  </sheetViews>
  <sheetFormatPr defaultColWidth="8.77734375" defaultRowHeight="15"/>
  <cols>
    <col min="1" max="1" width="125.109375" style="507" customWidth="1"/>
    <col min="2" max="2" width="8.77734375" style="507" customWidth="1"/>
    <col min="3" max="16384" width="8.77734375" style="507"/>
  </cols>
  <sheetData>
    <row r="1" spans="1:16" ht="18.75">
      <c r="A1" s="665" t="s">
        <v>187</v>
      </c>
      <c r="B1" s="665"/>
      <c r="C1" s="665"/>
      <c r="D1" s="665"/>
      <c r="E1" s="665"/>
      <c r="F1" s="665"/>
      <c r="G1" s="665"/>
      <c r="H1" s="665"/>
      <c r="I1" s="665"/>
      <c r="J1" s="665"/>
      <c r="K1" s="665"/>
      <c r="L1" s="665"/>
      <c r="M1" s="665"/>
      <c r="N1" s="665"/>
      <c r="O1" s="665"/>
      <c r="P1" s="665"/>
    </row>
    <row r="2" spans="1:16" ht="18.75">
      <c r="A2" s="665"/>
      <c r="B2" s="637"/>
      <c r="C2" s="637"/>
      <c r="D2" s="637"/>
      <c r="E2" s="637"/>
      <c r="F2" s="637"/>
      <c r="G2" s="637"/>
      <c r="H2" s="637"/>
      <c r="I2" s="637"/>
      <c r="J2" s="637"/>
      <c r="K2" s="637"/>
      <c r="L2" s="637"/>
      <c r="M2" s="637"/>
      <c r="N2" s="637"/>
      <c r="O2" s="637"/>
      <c r="P2" s="637"/>
    </row>
    <row r="3" spans="1:16" s="637" customFormat="1" ht="30" customHeight="1">
      <c r="A3" s="683" t="s">
        <v>252</v>
      </c>
      <c r="B3" s="664"/>
      <c r="C3" s="664"/>
      <c r="D3" s="664"/>
      <c r="E3" s="664"/>
      <c r="F3" s="664"/>
      <c r="G3" s="664"/>
      <c r="H3" s="664"/>
      <c r="I3" s="664"/>
      <c r="J3" s="664"/>
      <c r="K3" s="664"/>
      <c r="L3" s="664"/>
      <c r="M3" s="664"/>
      <c r="N3" s="664"/>
      <c r="O3" s="664"/>
      <c r="P3" s="664"/>
    </row>
    <row r="4" spans="1:16" s="637" customFormat="1" ht="15.75">
      <c r="A4" s="683"/>
    </row>
    <row r="5" spans="1:16" s="637" customFormat="1" ht="15.75">
      <c r="A5" s="683" t="s">
        <v>253</v>
      </c>
    </row>
    <row r="6" spans="1:16" s="637" customFormat="1" ht="31.5">
      <c r="A6" s="683" t="s">
        <v>198</v>
      </c>
    </row>
    <row r="7" spans="1:16" s="637" customFormat="1"/>
    <row r="8" spans="1:16" s="637" customFormat="1" ht="15.75">
      <c r="A8" s="684" t="s">
        <v>199</v>
      </c>
    </row>
    <row r="9" spans="1:16" s="637" customFormat="1">
      <c r="A9" s="637" t="s">
        <v>186</v>
      </c>
    </row>
    <row r="10" spans="1:16" s="637" customFormat="1">
      <c r="A10" s="637" t="s">
        <v>200</v>
      </c>
    </row>
    <row r="11" spans="1:16" s="637" customFormat="1">
      <c r="A11" s="637" t="s">
        <v>196</v>
      </c>
    </row>
    <row r="12" spans="1:16" s="637" customFormat="1">
      <c r="A12" s="637" t="s">
        <v>201</v>
      </c>
    </row>
    <row r="13" spans="1:16" s="637" customFormat="1">
      <c r="A13" s="637" t="s">
        <v>202</v>
      </c>
    </row>
    <row r="14" spans="1:16" s="637" customFormat="1">
      <c r="A14" s="637" t="s">
        <v>189</v>
      </c>
    </row>
    <row r="15" spans="1:16" s="637" customFormat="1">
      <c r="A15" s="637" t="s">
        <v>188</v>
      </c>
    </row>
    <row r="16" spans="1:16">
      <c r="A16" s="637" t="s">
        <v>190</v>
      </c>
      <c r="B16" s="637"/>
      <c r="C16" s="637"/>
      <c r="D16" s="637"/>
      <c r="E16" s="637"/>
      <c r="F16" s="637"/>
      <c r="G16" s="637"/>
      <c r="H16" s="637"/>
      <c r="I16" s="637"/>
      <c r="J16" s="637"/>
      <c r="K16" s="637"/>
      <c r="L16" s="637"/>
      <c r="M16" s="637"/>
      <c r="N16" s="637"/>
      <c r="O16" s="637"/>
      <c r="P16" s="637"/>
    </row>
    <row r="17" spans="1:16">
      <c r="A17" s="637" t="s">
        <v>191</v>
      </c>
      <c r="B17" s="637"/>
      <c r="C17" s="637"/>
      <c r="D17" s="637"/>
      <c r="E17" s="637"/>
      <c r="F17" s="637"/>
      <c r="G17" s="637"/>
      <c r="H17" s="637"/>
      <c r="I17" s="637"/>
      <c r="J17" s="637"/>
      <c r="K17" s="637"/>
      <c r="L17" s="637"/>
      <c r="M17" s="637"/>
      <c r="N17" s="637"/>
      <c r="O17" s="637"/>
      <c r="P17" s="637"/>
    </row>
    <row r="18" spans="1:16">
      <c r="A18" s="637" t="s">
        <v>192</v>
      </c>
      <c r="B18" s="637"/>
      <c r="C18" s="637"/>
      <c r="D18" s="637"/>
      <c r="E18" s="637"/>
      <c r="F18" s="637"/>
      <c r="G18" s="637"/>
      <c r="H18" s="637"/>
      <c r="I18" s="637"/>
      <c r="J18" s="637"/>
      <c r="K18" s="637"/>
      <c r="L18" s="637"/>
      <c r="M18" s="637"/>
      <c r="N18" s="637"/>
      <c r="O18" s="637"/>
      <c r="P18" s="637"/>
    </row>
    <row r="19" spans="1:16">
      <c r="A19" s="637" t="s">
        <v>193</v>
      </c>
      <c r="B19" s="637"/>
      <c r="C19" s="637"/>
      <c r="D19" s="637"/>
      <c r="E19" s="637"/>
      <c r="F19" s="637"/>
      <c r="G19" s="637"/>
      <c r="H19" s="637"/>
      <c r="I19" s="637"/>
      <c r="J19" s="637"/>
      <c r="K19" s="637"/>
      <c r="L19" s="637"/>
      <c r="M19" s="637"/>
      <c r="N19" s="637"/>
      <c r="O19" s="637"/>
      <c r="P19" s="637"/>
    </row>
    <row r="20" spans="1:16" s="663" customFormat="1" ht="15.75" customHeight="1">
      <c r="A20" s="637" t="s">
        <v>194</v>
      </c>
      <c r="B20" s="637"/>
      <c r="C20" s="637"/>
      <c r="D20" s="637"/>
      <c r="E20" s="637"/>
      <c r="F20" s="637"/>
      <c r="G20" s="637"/>
      <c r="H20" s="637"/>
      <c r="I20" s="637"/>
      <c r="J20" s="637"/>
      <c r="K20" s="637"/>
      <c r="L20" s="637"/>
      <c r="M20" s="637"/>
      <c r="N20" s="637"/>
      <c r="O20" s="637"/>
      <c r="P20" s="637"/>
    </row>
    <row r="21" spans="1:16">
      <c r="A21" s="637" t="s">
        <v>195</v>
      </c>
      <c r="B21" s="637"/>
      <c r="C21" s="637"/>
      <c r="D21" s="637"/>
      <c r="E21" s="637"/>
      <c r="F21" s="637"/>
      <c r="G21" s="637"/>
      <c r="H21" s="637"/>
      <c r="I21" s="637"/>
      <c r="J21" s="637"/>
      <c r="K21" s="637"/>
      <c r="L21" s="637"/>
      <c r="M21" s="637"/>
      <c r="N21" s="637"/>
      <c r="O21" s="637"/>
      <c r="P21" s="637"/>
    </row>
    <row r="22" spans="1:16">
      <c r="A22" s="637"/>
      <c r="B22" s="637"/>
      <c r="C22" s="637"/>
      <c r="D22" s="637"/>
      <c r="E22" s="637"/>
      <c r="F22" s="637"/>
      <c r="G22" s="637"/>
      <c r="H22" s="637"/>
      <c r="I22" s="637"/>
      <c r="J22" s="637"/>
      <c r="K22" s="637"/>
      <c r="L22" s="637"/>
      <c r="M22" s="637"/>
      <c r="N22" s="637"/>
      <c r="O22" s="637"/>
      <c r="P22" s="637"/>
    </row>
    <row r="23" spans="1:16" ht="15.75">
      <c r="A23" s="683" t="s">
        <v>254</v>
      </c>
      <c r="B23" s="637"/>
      <c r="C23" s="637"/>
      <c r="D23" s="637"/>
      <c r="E23" s="637"/>
      <c r="F23" s="637"/>
      <c r="G23" s="637"/>
      <c r="H23" s="637"/>
      <c r="I23" s="637"/>
      <c r="J23" s="637"/>
      <c r="K23" s="637"/>
      <c r="L23" s="637"/>
      <c r="M23" s="637"/>
      <c r="N23" s="637"/>
      <c r="O23" s="637"/>
      <c r="P23" s="637"/>
    </row>
    <row r="24" spans="1:16" ht="19.5" customHeight="1">
      <c r="A24" s="664" t="s">
        <v>197</v>
      </c>
      <c r="B24" s="637"/>
      <c r="C24" s="637"/>
      <c r="D24" s="637"/>
      <c r="E24" s="637"/>
      <c r="F24" s="637"/>
      <c r="G24" s="637"/>
      <c r="H24" s="637"/>
      <c r="I24" s="637"/>
      <c r="J24" s="637"/>
      <c r="K24" s="637"/>
      <c r="L24" s="637"/>
      <c r="M24" s="637"/>
      <c r="N24" s="637"/>
      <c r="O24" s="637"/>
      <c r="P24" s="637"/>
    </row>
    <row r="25" spans="1:16" ht="34.5" customHeight="1">
      <c r="A25" s="637" t="s">
        <v>203</v>
      </c>
      <c r="B25"/>
      <c r="C25"/>
      <c r="D25"/>
      <c r="E25"/>
      <c r="F25"/>
      <c r="G25"/>
      <c r="H25"/>
      <c r="I25"/>
      <c r="J25"/>
      <c r="K25"/>
      <c r="L25"/>
      <c r="M25"/>
      <c r="N25"/>
      <c r="O25"/>
      <c r="P25"/>
    </row>
    <row r="26" spans="1:16">
      <c r="A26" s="637" t="s">
        <v>204</v>
      </c>
    </row>
    <row r="27" spans="1:16">
      <c r="A27" s="637" t="s">
        <v>205</v>
      </c>
    </row>
    <row r="28" spans="1:16">
      <c r="A28" s="637"/>
    </row>
    <row r="29" spans="1:16" ht="15.75">
      <c r="A29" s="683" t="s">
        <v>257</v>
      </c>
    </row>
    <row r="30" spans="1:16">
      <c r="A30" s="637" t="s">
        <v>255</v>
      </c>
    </row>
    <row r="31" spans="1:16">
      <c r="A31" s="637" t="s">
        <v>259</v>
      </c>
    </row>
    <row r="32" spans="1:16">
      <c r="A32" s="637" t="s">
        <v>256</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25"/>
  <sheetViews>
    <sheetView zoomScale="130" zoomScaleNormal="130" workbookViewId="0">
      <pane xSplit="2" ySplit="7" topLeftCell="C8" activePane="bottomRight" state="frozen"/>
      <selection pane="topRight"/>
      <selection pane="bottomLeft"/>
      <selection pane="bottomRight"/>
    </sheetView>
  </sheetViews>
  <sheetFormatPr defaultColWidth="9.77734375" defaultRowHeight="15"/>
  <cols>
    <col min="1" max="1" width="7.77734375" style="7" customWidth="1"/>
    <col min="2" max="2" width="8" style="7" customWidth="1"/>
    <col min="3" max="4" width="7.77734375" style="7" customWidth="1"/>
    <col min="5" max="5" width="4.77734375" style="7" customWidth="1"/>
    <col min="6" max="7" width="7.77734375" style="7" customWidth="1"/>
    <col min="8" max="8" width="4.77734375" style="7" customWidth="1"/>
    <col min="9" max="10" width="7.77734375" style="7" customWidth="1"/>
    <col min="11" max="11" width="4.77734375" style="7" customWidth="1"/>
    <col min="12" max="16384" width="9.77734375" style="7"/>
  </cols>
  <sheetData>
    <row r="1" spans="1:256" ht="16.149999999999999" customHeight="1">
      <c r="A1" s="407" t="s">
        <v>121</v>
      </c>
      <c r="B1" s="408"/>
      <c r="C1" s="408"/>
      <c r="D1" s="408"/>
      <c r="E1" s="408"/>
      <c r="F1" s="408"/>
      <c r="G1" s="408"/>
      <c r="H1" s="408"/>
      <c r="I1" s="408"/>
      <c r="J1" s="408"/>
      <c r="K1" s="409"/>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6.149999999999999" customHeight="1">
      <c r="A2" s="410" t="str">
        <f>Titles!A2</f>
        <v>Housing Start Data in Centres 10,000 Population and Over</v>
      </c>
      <c r="B2" s="411"/>
      <c r="C2" s="411"/>
      <c r="D2" s="411"/>
      <c r="E2" s="411"/>
      <c r="F2" s="411"/>
      <c r="G2" s="411"/>
      <c r="H2" s="411"/>
      <c r="I2" s="411"/>
      <c r="J2" s="411"/>
      <c r="K2" s="412"/>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6.149999999999999" customHeight="1">
      <c r="A3" s="438"/>
      <c r="B3" s="439"/>
      <c r="C3" s="439"/>
      <c r="D3" s="439"/>
      <c r="E3" s="439"/>
      <c r="F3" s="439"/>
      <c r="G3" s="439"/>
      <c r="H3" s="439"/>
      <c r="I3" s="439"/>
      <c r="J3" s="439"/>
      <c r="K3" s="440"/>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6.149999999999999" customHeight="1" thickBot="1">
      <c r="A4" s="413" t="str">
        <f>Titles!A4</f>
        <v>March 2024 - 2025</v>
      </c>
      <c r="B4" s="414"/>
      <c r="C4" s="414"/>
      <c r="D4" s="414"/>
      <c r="E4" s="414"/>
      <c r="F4" s="414"/>
      <c r="G4" s="414"/>
      <c r="H4" s="414"/>
      <c r="I4" s="414"/>
      <c r="J4" s="414"/>
      <c r="K4" s="415"/>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 customHeight="1">
      <c r="A5" s="48" t="s">
        <v>250</v>
      </c>
      <c r="B5" s="56"/>
      <c r="C5" s="755" t="s">
        <v>48</v>
      </c>
      <c r="D5" s="756"/>
      <c r="E5" s="757"/>
      <c r="F5" s="755" t="s">
        <v>47</v>
      </c>
      <c r="G5" s="756"/>
      <c r="H5" s="757"/>
      <c r="I5" s="755" t="s">
        <v>44</v>
      </c>
      <c r="J5" s="756"/>
      <c r="K5" s="761"/>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 customHeight="1">
      <c r="A6" s="49" t="s">
        <v>0</v>
      </c>
      <c r="B6" s="56"/>
      <c r="C6" s="758"/>
      <c r="D6" s="759"/>
      <c r="E6" s="760"/>
      <c r="F6" s="758"/>
      <c r="G6" s="759"/>
      <c r="H6" s="760"/>
      <c r="I6" s="758"/>
      <c r="J6" s="759"/>
      <c r="K6" s="762"/>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397"/>
      <c r="B7" s="57"/>
      <c r="C7" s="14">
        <f>Titles!A22</f>
        <v>2024</v>
      </c>
      <c r="D7" s="14">
        <f>Titles!A23</f>
        <v>2025</v>
      </c>
      <c r="E7" s="15" t="s">
        <v>46</v>
      </c>
      <c r="F7" s="14">
        <f>Titles!A22</f>
        <v>2024</v>
      </c>
      <c r="G7" s="14">
        <f>Titles!A23</f>
        <v>2025</v>
      </c>
      <c r="H7" s="15" t="s">
        <v>46</v>
      </c>
      <c r="I7" s="14">
        <f>Titles!A22</f>
        <v>2024</v>
      </c>
      <c r="J7" s="14">
        <f>Titles!A23</f>
        <v>2025</v>
      </c>
      <c r="K7" s="16" t="s">
        <v>46</v>
      </c>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85" customHeight="1">
      <c r="A8" s="18" t="s">
        <v>178</v>
      </c>
      <c r="B8" s="19"/>
      <c r="C8" s="20">
        <v>8</v>
      </c>
      <c r="D8" s="20">
        <v>21</v>
      </c>
      <c r="E8" s="251">
        <f>IF(C8=D8,"-",IF((C8=0),"##",IF(ABS((D8/C8-1)*100)&gt;=500,"##",(D8/C8-1)*100)))</f>
        <v>162.5</v>
      </c>
      <c r="F8" s="20">
        <v>1</v>
      </c>
      <c r="G8" s="21">
        <v>10</v>
      </c>
      <c r="H8" s="251" t="str">
        <f t="shared" ref="H8:H20" si="0">IF(F8=G8,"-",IF((F8=0),"##",IF(ABS((G8/F8-1)*100)&gt;=500,"##",(G8/F8-1)*100)))</f>
        <v>##</v>
      </c>
      <c r="I8" s="20">
        <f>C8+F8</f>
        <v>9</v>
      </c>
      <c r="J8" s="22">
        <f>D8+G8</f>
        <v>31</v>
      </c>
      <c r="K8" s="258">
        <f t="shared" ref="K8:K20" si="1">IF(I8=J8,"-",IF((I8=0),"##",IF(ABS((J8/I8-1)*100)&gt;=500,"##",(J8/I8-1)*100)))</f>
        <v>244.44444444444446</v>
      </c>
      <c r="L8" s="8"/>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85" customHeight="1">
      <c r="A9" s="24" t="s">
        <v>1</v>
      </c>
      <c r="B9" s="25"/>
      <c r="C9" s="26">
        <v>1</v>
      </c>
      <c r="D9" s="26">
        <v>12</v>
      </c>
      <c r="E9" s="252" t="str">
        <f t="shared" ref="E9:E20" si="2">IF(C9=D9,"-",IF((C9=0),"##",IF(ABS((D9/C9-1)*100)&gt;=500,"##",(D9/C9-1)*100)))</f>
        <v>##</v>
      </c>
      <c r="F9" s="26">
        <v>54</v>
      </c>
      <c r="G9" s="27">
        <v>7</v>
      </c>
      <c r="H9" s="252">
        <f t="shared" si="0"/>
        <v>-87.037037037037038</v>
      </c>
      <c r="I9" s="26">
        <f t="shared" ref="I9:I20" si="3">C9+F9</f>
        <v>55</v>
      </c>
      <c r="J9" s="28">
        <f t="shared" ref="J9:J20" si="4">D9+G9</f>
        <v>19</v>
      </c>
      <c r="K9" s="259">
        <f t="shared" si="1"/>
        <v>-65.454545454545453</v>
      </c>
      <c r="L9" s="8"/>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85" customHeight="1">
      <c r="A10" s="24" t="s">
        <v>2</v>
      </c>
      <c r="B10" s="25"/>
      <c r="C10" s="26">
        <v>88</v>
      </c>
      <c r="D10" s="26">
        <v>88</v>
      </c>
      <c r="E10" s="252" t="str">
        <f t="shared" si="2"/>
        <v>-</v>
      </c>
      <c r="F10" s="26">
        <v>482</v>
      </c>
      <c r="G10" s="27">
        <v>364</v>
      </c>
      <c r="H10" s="252">
        <f t="shared" si="0"/>
        <v>-24.481327800829877</v>
      </c>
      <c r="I10" s="26">
        <f t="shared" si="3"/>
        <v>570</v>
      </c>
      <c r="J10" s="28">
        <f t="shared" si="4"/>
        <v>452</v>
      </c>
      <c r="K10" s="259">
        <f t="shared" si="1"/>
        <v>-20.701754385964911</v>
      </c>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85" customHeight="1">
      <c r="A11" s="24" t="s">
        <v>3</v>
      </c>
      <c r="B11" s="25"/>
      <c r="C11" s="26">
        <v>17</v>
      </c>
      <c r="D11" s="26">
        <v>26</v>
      </c>
      <c r="E11" s="252">
        <f t="shared" si="2"/>
        <v>52.941176470588225</v>
      </c>
      <c r="F11" s="26">
        <v>34</v>
      </c>
      <c r="G11" s="27">
        <v>280</v>
      </c>
      <c r="H11" s="252" t="str">
        <f t="shared" si="0"/>
        <v>##</v>
      </c>
      <c r="I11" s="26">
        <f t="shared" si="3"/>
        <v>51</v>
      </c>
      <c r="J11" s="28">
        <f t="shared" si="4"/>
        <v>306</v>
      </c>
      <c r="K11" s="259" t="str">
        <f t="shared" si="1"/>
        <v>##</v>
      </c>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85" customHeight="1">
      <c r="A12" s="24" t="s">
        <v>4</v>
      </c>
      <c r="B12" s="25"/>
      <c r="C12" s="26">
        <f>SUM(C8:C11)</f>
        <v>114</v>
      </c>
      <c r="D12" s="26">
        <f>SUM(D8:D11)</f>
        <v>147</v>
      </c>
      <c r="E12" s="252">
        <f t="shared" si="2"/>
        <v>28.947368421052634</v>
      </c>
      <c r="F12" s="26">
        <f>SUM(F8:F11)</f>
        <v>571</v>
      </c>
      <c r="G12" s="27">
        <f>SUM(G8:G11)</f>
        <v>661</v>
      </c>
      <c r="H12" s="252">
        <f t="shared" si="0"/>
        <v>15.76182136602451</v>
      </c>
      <c r="I12" s="26">
        <f t="shared" si="3"/>
        <v>685</v>
      </c>
      <c r="J12" s="28">
        <f t="shared" si="4"/>
        <v>808</v>
      </c>
      <c r="K12" s="259">
        <f t="shared" si="1"/>
        <v>17.956204379562045</v>
      </c>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85" customHeight="1">
      <c r="A13" s="24" t="s">
        <v>5</v>
      </c>
      <c r="B13" s="25"/>
      <c r="C13" s="26">
        <v>293</v>
      </c>
      <c r="D13" s="26">
        <v>281</v>
      </c>
      <c r="E13" s="252">
        <f t="shared" si="2"/>
        <v>-4.0955631399317465</v>
      </c>
      <c r="F13" s="26">
        <v>1959</v>
      </c>
      <c r="G13" s="27">
        <v>3278</v>
      </c>
      <c r="H13" s="252">
        <f t="shared" si="0"/>
        <v>67.330270546197042</v>
      </c>
      <c r="I13" s="26">
        <f t="shared" si="3"/>
        <v>2252</v>
      </c>
      <c r="J13" s="28">
        <f t="shared" si="4"/>
        <v>3559</v>
      </c>
      <c r="K13" s="259">
        <f t="shared" si="1"/>
        <v>58.037300177619898</v>
      </c>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85" customHeight="1">
      <c r="A14" s="24" t="s">
        <v>6</v>
      </c>
      <c r="B14" s="25"/>
      <c r="C14" s="26">
        <v>916</v>
      </c>
      <c r="D14" s="26">
        <v>514</v>
      </c>
      <c r="E14" s="252">
        <f t="shared" si="2"/>
        <v>-43.886462882096069</v>
      </c>
      <c r="F14" s="26">
        <v>4606</v>
      </c>
      <c r="G14" s="27">
        <v>2448</v>
      </c>
      <c r="H14" s="252">
        <f t="shared" si="0"/>
        <v>-46.851932262266601</v>
      </c>
      <c r="I14" s="26">
        <f t="shared" si="3"/>
        <v>5522</v>
      </c>
      <c r="J14" s="28">
        <f t="shared" si="4"/>
        <v>2962</v>
      </c>
      <c r="K14" s="259">
        <f t="shared" si="1"/>
        <v>-46.360014487504529</v>
      </c>
      <c r="L14" s="8"/>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85" customHeight="1">
      <c r="A15" s="24" t="s">
        <v>7</v>
      </c>
      <c r="B15" s="25"/>
      <c r="C15" s="26">
        <v>117</v>
      </c>
      <c r="D15" s="26">
        <v>151</v>
      </c>
      <c r="E15" s="252">
        <f t="shared" si="2"/>
        <v>29.059829059829067</v>
      </c>
      <c r="F15" s="26">
        <v>247</v>
      </c>
      <c r="G15" s="27">
        <v>481</v>
      </c>
      <c r="H15" s="252">
        <f t="shared" si="0"/>
        <v>94.736842105263165</v>
      </c>
      <c r="I15" s="26">
        <f t="shared" si="3"/>
        <v>364</v>
      </c>
      <c r="J15" s="28">
        <f t="shared" si="4"/>
        <v>632</v>
      </c>
      <c r="K15" s="259">
        <f t="shared" si="1"/>
        <v>73.626373626373635</v>
      </c>
      <c r="L15" s="8"/>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85" customHeight="1">
      <c r="A16" s="24" t="s">
        <v>8</v>
      </c>
      <c r="B16" s="25"/>
      <c r="C16" s="26">
        <v>76</v>
      </c>
      <c r="D16" s="26">
        <v>145</v>
      </c>
      <c r="E16" s="252">
        <f t="shared" si="2"/>
        <v>90.789473684210535</v>
      </c>
      <c r="F16" s="26">
        <v>164</v>
      </c>
      <c r="G16" s="27">
        <v>481</v>
      </c>
      <c r="H16" s="252">
        <f t="shared" si="0"/>
        <v>193.29268292682929</v>
      </c>
      <c r="I16" s="26">
        <f t="shared" si="3"/>
        <v>240</v>
      </c>
      <c r="J16" s="28">
        <f t="shared" si="4"/>
        <v>626</v>
      </c>
      <c r="K16" s="259">
        <f t="shared" si="1"/>
        <v>160.83333333333334</v>
      </c>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85" customHeight="1">
      <c r="A17" s="24" t="s">
        <v>9</v>
      </c>
      <c r="B17" s="25"/>
      <c r="C17" s="26">
        <v>1000</v>
      </c>
      <c r="D17" s="26">
        <v>1180</v>
      </c>
      <c r="E17" s="252">
        <f t="shared" si="2"/>
        <v>17.999999999999993</v>
      </c>
      <c r="F17" s="26">
        <v>2122</v>
      </c>
      <c r="G17" s="27">
        <v>2778</v>
      </c>
      <c r="H17" s="252">
        <f t="shared" si="0"/>
        <v>30.914231856738915</v>
      </c>
      <c r="I17" s="26">
        <f t="shared" si="3"/>
        <v>3122</v>
      </c>
      <c r="J17" s="28">
        <f t="shared" si="4"/>
        <v>3958</v>
      </c>
      <c r="K17" s="259">
        <f t="shared" si="1"/>
        <v>26.777706598334404</v>
      </c>
      <c r="L17" s="8"/>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85" customHeight="1">
      <c r="A18" s="24" t="s">
        <v>10</v>
      </c>
      <c r="B18" s="25"/>
      <c r="C18" s="26">
        <f>SUM(C15:C17)</f>
        <v>1193</v>
      </c>
      <c r="D18" s="26">
        <f>SUM(D15:D17)</f>
        <v>1476</v>
      </c>
      <c r="E18" s="252">
        <f t="shared" si="2"/>
        <v>23.721709974853301</v>
      </c>
      <c r="F18" s="26">
        <f>SUM(F15:F17)</f>
        <v>2533</v>
      </c>
      <c r="G18" s="27">
        <f>SUM(G15:G17)</f>
        <v>3740</v>
      </c>
      <c r="H18" s="252">
        <f t="shared" si="0"/>
        <v>47.651006711409408</v>
      </c>
      <c r="I18" s="26">
        <f t="shared" si="3"/>
        <v>3726</v>
      </c>
      <c r="J18" s="28">
        <f t="shared" si="4"/>
        <v>5216</v>
      </c>
      <c r="K18" s="259">
        <f t="shared" si="1"/>
        <v>39.989264626945783</v>
      </c>
      <c r="L18" s="8"/>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85" customHeight="1">
      <c r="A19" s="30" t="s">
        <v>11</v>
      </c>
      <c r="B19" s="31"/>
      <c r="C19" s="32">
        <v>266</v>
      </c>
      <c r="D19" s="32">
        <v>269</v>
      </c>
      <c r="E19" s="253">
        <f t="shared" si="2"/>
        <v>1.1278195488721776</v>
      </c>
      <c r="F19" s="32">
        <v>4601</v>
      </c>
      <c r="G19" s="33">
        <v>2110</v>
      </c>
      <c r="H19" s="253">
        <f t="shared" si="0"/>
        <v>-54.140404259943487</v>
      </c>
      <c r="I19" s="32">
        <f t="shared" si="3"/>
        <v>4867</v>
      </c>
      <c r="J19" s="34">
        <f t="shared" si="4"/>
        <v>2379</v>
      </c>
      <c r="K19" s="260">
        <f t="shared" si="1"/>
        <v>-51.119786316005758</v>
      </c>
      <c r="L19" s="8"/>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6" t="s">
        <v>12</v>
      </c>
      <c r="B20" s="37"/>
      <c r="C20" s="38">
        <f>SUM(C12:C14,C18:C19)</f>
        <v>2782</v>
      </c>
      <c r="D20" s="38">
        <f>SUM(D12:D14,D18:D19)</f>
        <v>2687</v>
      </c>
      <c r="E20" s="254">
        <f t="shared" si="2"/>
        <v>-3.414809489575843</v>
      </c>
      <c r="F20" s="38">
        <f>SUM(F12:F14,F18:F19)</f>
        <v>14270</v>
      </c>
      <c r="G20" s="38">
        <f>SUM(G12:G14,G18:G19)</f>
        <v>12237</v>
      </c>
      <c r="H20" s="254">
        <f t="shared" si="0"/>
        <v>-14.246671338472316</v>
      </c>
      <c r="I20" s="38">
        <f t="shared" si="3"/>
        <v>17052</v>
      </c>
      <c r="J20" s="38">
        <f t="shared" si="4"/>
        <v>14924</v>
      </c>
      <c r="K20" s="261">
        <f t="shared" si="1"/>
        <v>-12.479474548440061</v>
      </c>
      <c r="L20" s="8"/>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8" t="s">
        <v>13</v>
      </c>
      <c r="B21" s="195"/>
      <c r="C21" s="72"/>
      <c r="D21" s="72"/>
      <c r="E21" s="255"/>
      <c r="F21" s="72"/>
      <c r="G21" s="72"/>
      <c r="H21" s="255"/>
      <c r="I21" s="72"/>
      <c r="J21" s="72"/>
      <c r="K21" s="262"/>
      <c r="L21" s="8"/>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9"/>
      <c r="B22" s="195"/>
      <c r="C22" s="72"/>
      <c r="D22" s="72"/>
      <c r="E22" s="255"/>
      <c r="F22" s="72"/>
      <c r="G22" s="72"/>
      <c r="H22" s="255"/>
      <c r="I22" s="72"/>
      <c r="J22" s="72"/>
      <c r="K22" s="262"/>
      <c r="L22" s="8"/>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85" customHeight="1">
      <c r="A23" s="18" t="s">
        <v>104</v>
      </c>
      <c r="B23" s="22"/>
      <c r="C23" s="40">
        <v>8</v>
      </c>
      <c r="D23" s="40">
        <v>13</v>
      </c>
      <c r="E23" s="251">
        <f t="shared" ref="E23:E66" si="5">IF(C23=D23,"-",IF((C23=0),"##",IF(ABS((D23/C23-1)*100)&gt;=500,"##",(D23/C23-1)*100)))</f>
        <v>62.5</v>
      </c>
      <c r="F23" s="20">
        <v>144</v>
      </c>
      <c r="G23" s="21">
        <v>223</v>
      </c>
      <c r="H23" s="251">
        <f t="shared" ref="H23:H66" si="6">IF(F23=G23,"-",IF((F23=0),"##",IF(ABS((G23/F23-1)*100)&gt;=500,"##",(G23/F23-1)*100)))</f>
        <v>54.861111111111114</v>
      </c>
      <c r="I23" s="20">
        <f t="shared" ref="I23:I66" si="7">C23+F23</f>
        <v>152</v>
      </c>
      <c r="J23" s="20">
        <f t="shared" ref="I23:J66" si="8">D23+G23</f>
        <v>236</v>
      </c>
      <c r="K23" s="263">
        <f t="shared" ref="K23:K66" si="9">IF(I23=J23,"-",IF((I23=0),"##",IF(ABS((J23/I23-1)*100)&gt;=500,"##",(J23/I23-1)*100)))</f>
        <v>55.263157894736835</v>
      </c>
      <c r="L23" s="8"/>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85" customHeight="1">
      <c r="A24" s="24" t="s">
        <v>14</v>
      </c>
      <c r="B24" s="28"/>
      <c r="C24" s="41">
        <v>43</v>
      </c>
      <c r="D24" s="41">
        <v>1</v>
      </c>
      <c r="E24" s="256">
        <f t="shared" si="5"/>
        <v>-97.674418604651152</v>
      </c>
      <c r="F24" s="26">
        <v>4</v>
      </c>
      <c r="G24" s="27">
        <v>13</v>
      </c>
      <c r="H24" s="251">
        <f t="shared" si="6"/>
        <v>225</v>
      </c>
      <c r="I24" s="26">
        <f t="shared" si="7"/>
        <v>47</v>
      </c>
      <c r="J24" s="20">
        <f t="shared" si="8"/>
        <v>14</v>
      </c>
      <c r="K24" s="259">
        <f t="shared" si="9"/>
        <v>-70.212765957446805</v>
      </c>
      <c r="L24" s="8"/>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85" customHeight="1">
      <c r="A25" s="24" t="s">
        <v>185</v>
      </c>
      <c r="B25" s="28"/>
      <c r="C25" s="41">
        <v>13</v>
      </c>
      <c r="D25" s="41">
        <v>5</v>
      </c>
      <c r="E25" s="256">
        <f t="shared" si="5"/>
        <v>-61.53846153846154</v>
      </c>
      <c r="F25" s="41">
        <v>1</v>
      </c>
      <c r="G25" s="27">
        <v>0</v>
      </c>
      <c r="H25" s="251">
        <f t="shared" si="6"/>
        <v>-100</v>
      </c>
      <c r="I25" s="41">
        <f t="shared" si="8"/>
        <v>14</v>
      </c>
      <c r="J25" s="20">
        <f t="shared" si="8"/>
        <v>5</v>
      </c>
      <c r="K25" s="256">
        <f t="shared" si="9"/>
        <v>-64.285714285714278</v>
      </c>
      <c r="L25" s="8"/>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85" customHeight="1">
      <c r="A26" s="24" t="s">
        <v>15</v>
      </c>
      <c r="B26" s="28"/>
      <c r="C26" s="41">
        <v>20</v>
      </c>
      <c r="D26" s="41">
        <v>35</v>
      </c>
      <c r="E26" s="256">
        <f t="shared" si="5"/>
        <v>75</v>
      </c>
      <c r="F26" s="26">
        <v>0</v>
      </c>
      <c r="G26" s="27">
        <v>69</v>
      </c>
      <c r="H26" s="251" t="str">
        <f t="shared" si="6"/>
        <v>##</v>
      </c>
      <c r="I26" s="26">
        <f t="shared" si="7"/>
        <v>20</v>
      </c>
      <c r="J26" s="20">
        <f t="shared" si="8"/>
        <v>104</v>
      </c>
      <c r="K26" s="259">
        <f t="shared" si="9"/>
        <v>420</v>
      </c>
      <c r="L26" s="8"/>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85" customHeight="1">
      <c r="A27" s="677" t="s">
        <v>16</v>
      </c>
      <c r="B27" s="28"/>
      <c r="C27" s="26">
        <v>532</v>
      </c>
      <c r="D27" s="41">
        <v>455</v>
      </c>
      <c r="E27" s="256">
        <f t="shared" si="5"/>
        <v>-14.473684210526317</v>
      </c>
      <c r="F27" s="26">
        <v>1228</v>
      </c>
      <c r="G27" s="27">
        <v>1780</v>
      </c>
      <c r="H27" s="251">
        <f t="shared" si="6"/>
        <v>44.951140065146575</v>
      </c>
      <c r="I27" s="26">
        <f t="shared" si="7"/>
        <v>1760</v>
      </c>
      <c r="J27" s="20">
        <f t="shared" si="8"/>
        <v>2235</v>
      </c>
      <c r="K27" s="259">
        <f t="shared" si="9"/>
        <v>26.988636363636353</v>
      </c>
      <c r="L27" s="8"/>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85" customHeight="1">
      <c r="A28" s="677" t="s">
        <v>179</v>
      </c>
      <c r="B28" s="28"/>
      <c r="C28" s="26">
        <v>7</v>
      </c>
      <c r="D28" s="41">
        <v>9</v>
      </c>
      <c r="E28" s="256">
        <f t="shared" si="5"/>
        <v>28.57142857142858</v>
      </c>
      <c r="F28" s="26">
        <v>125</v>
      </c>
      <c r="G28" s="27">
        <v>70</v>
      </c>
      <c r="H28" s="251">
        <f t="shared" si="6"/>
        <v>-43.999999999999993</v>
      </c>
      <c r="I28" s="26">
        <f t="shared" ref="I28" si="10">C28+F28</f>
        <v>132</v>
      </c>
      <c r="J28" s="20">
        <f t="shared" si="8"/>
        <v>79</v>
      </c>
      <c r="K28" s="259">
        <f t="shared" ref="K28" si="11">IF(I28=J28,"-",IF((I28=0),"##",IF(ABS((J28/I28-1)*100)&gt;=500,"##",(J28/I28-1)*100)))</f>
        <v>-40.151515151515149</v>
      </c>
      <c r="L28" s="8"/>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85" customHeight="1">
      <c r="A29" s="677" t="s">
        <v>180</v>
      </c>
      <c r="B29" s="28"/>
      <c r="C29" s="41">
        <v>20</v>
      </c>
      <c r="D29" s="41">
        <v>30</v>
      </c>
      <c r="E29" s="256">
        <f t="shared" si="5"/>
        <v>50</v>
      </c>
      <c r="F29" s="26">
        <v>32</v>
      </c>
      <c r="G29" s="27">
        <v>112</v>
      </c>
      <c r="H29" s="251">
        <f t="shared" si="6"/>
        <v>250</v>
      </c>
      <c r="I29" s="41">
        <f t="shared" ref="I29:I59" si="12">C29+F29</f>
        <v>52</v>
      </c>
      <c r="J29" s="20">
        <f t="shared" si="8"/>
        <v>142</v>
      </c>
      <c r="K29" s="259">
        <f t="shared" ref="K29:K59" si="13">IF(I29=J29,"-",IF((I29=0),"##",IF(ABS((J29/I29-1)*100)&gt;=500,"##",(J29/I29-1)*100)))</f>
        <v>173.07692307692309</v>
      </c>
      <c r="L29" s="8"/>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85" customHeight="1">
      <c r="A30" s="677" t="s">
        <v>17</v>
      </c>
      <c r="B30" s="28"/>
      <c r="C30" s="41">
        <v>370</v>
      </c>
      <c r="D30" s="41">
        <v>620</v>
      </c>
      <c r="E30" s="256">
        <f t="shared" si="5"/>
        <v>67.567567567567565</v>
      </c>
      <c r="F30" s="26">
        <v>792</v>
      </c>
      <c r="G30" s="27">
        <v>786</v>
      </c>
      <c r="H30" s="251">
        <f t="shared" si="6"/>
        <v>-0.7575757575757569</v>
      </c>
      <c r="I30" s="41">
        <f t="shared" si="12"/>
        <v>1162</v>
      </c>
      <c r="J30" s="20">
        <f t="shared" si="8"/>
        <v>1406</v>
      </c>
      <c r="K30" s="259">
        <f t="shared" si="13"/>
        <v>20.998278829604121</v>
      </c>
      <c r="L30" s="8"/>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85" customHeight="1">
      <c r="A31" s="677" t="s">
        <v>181</v>
      </c>
      <c r="B31" s="28"/>
      <c r="C31" s="26">
        <v>6</v>
      </c>
      <c r="D31" s="41">
        <v>1</v>
      </c>
      <c r="E31" s="256">
        <f t="shared" si="5"/>
        <v>-83.333333333333343</v>
      </c>
      <c r="F31" s="26">
        <v>0</v>
      </c>
      <c r="G31" s="27">
        <v>123</v>
      </c>
      <c r="H31" s="251" t="str">
        <f t="shared" si="6"/>
        <v>##</v>
      </c>
      <c r="I31" s="26">
        <f t="shared" si="12"/>
        <v>6</v>
      </c>
      <c r="J31" s="20">
        <f t="shared" si="8"/>
        <v>124</v>
      </c>
      <c r="K31" s="259" t="str">
        <f t="shared" si="13"/>
        <v>##</v>
      </c>
      <c r="L31" s="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85" customHeight="1">
      <c r="A32" s="677" t="s">
        <v>102</v>
      </c>
      <c r="B32" s="28"/>
      <c r="C32" s="26">
        <v>0</v>
      </c>
      <c r="D32" s="41">
        <v>3</v>
      </c>
      <c r="E32" s="256" t="str">
        <f t="shared" si="5"/>
        <v>##</v>
      </c>
      <c r="F32" s="26">
        <v>0</v>
      </c>
      <c r="G32" s="27">
        <v>5</v>
      </c>
      <c r="H32" s="251" t="str">
        <f t="shared" si="6"/>
        <v>##</v>
      </c>
      <c r="I32" s="26">
        <f t="shared" si="12"/>
        <v>0</v>
      </c>
      <c r="J32" s="20">
        <f t="shared" si="8"/>
        <v>8</v>
      </c>
      <c r="K32" s="259" t="str">
        <f t="shared" si="13"/>
        <v>##</v>
      </c>
      <c r="L32" s="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85" customHeight="1">
      <c r="A33" s="677" t="s">
        <v>18</v>
      </c>
      <c r="B33" s="28"/>
      <c r="C33" s="41">
        <v>4</v>
      </c>
      <c r="D33" s="41">
        <v>3</v>
      </c>
      <c r="E33" s="256">
        <f t="shared" si="5"/>
        <v>-25</v>
      </c>
      <c r="F33" s="26">
        <v>6</v>
      </c>
      <c r="G33" s="27">
        <v>0</v>
      </c>
      <c r="H33" s="251">
        <f t="shared" si="6"/>
        <v>-100</v>
      </c>
      <c r="I33" s="41">
        <f t="shared" si="12"/>
        <v>10</v>
      </c>
      <c r="J33" s="20">
        <f t="shared" si="8"/>
        <v>3</v>
      </c>
      <c r="K33" s="259">
        <f t="shared" si="13"/>
        <v>-70</v>
      </c>
      <c r="L33" s="8"/>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85" customHeight="1">
      <c r="A34" s="677" t="s">
        <v>19</v>
      </c>
      <c r="B34" s="28"/>
      <c r="C34" s="26">
        <v>50</v>
      </c>
      <c r="D34" s="41">
        <v>63</v>
      </c>
      <c r="E34" s="256">
        <f t="shared" si="5"/>
        <v>26</v>
      </c>
      <c r="F34" s="26">
        <v>445</v>
      </c>
      <c r="G34" s="27">
        <v>346</v>
      </c>
      <c r="H34" s="251">
        <f t="shared" si="6"/>
        <v>-22.247191011235955</v>
      </c>
      <c r="I34" s="26">
        <f t="shared" si="12"/>
        <v>495</v>
      </c>
      <c r="J34" s="20">
        <f t="shared" si="8"/>
        <v>409</v>
      </c>
      <c r="K34" s="259">
        <f t="shared" si="13"/>
        <v>-17.373737373737374</v>
      </c>
      <c r="L34" s="8"/>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11.85" customHeight="1">
      <c r="A35" s="677" t="s">
        <v>20</v>
      </c>
      <c r="B35" s="28"/>
      <c r="C35" s="26">
        <v>35</v>
      </c>
      <c r="D35" s="41">
        <v>14</v>
      </c>
      <c r="E35" s="256">
        <f t="shared" si="5"/>
        <v>-60</v>
      </c>
      <c r="F35" s="26">
        <v>17</v>
      </c>
      <c r="G35" s="27">
        <v>19</v>
      </c>
      <c r="H35" s="251">
        <f t="shared" si="6"/>
        <v>11.764705882352944</v>
      </c>
      <c r="I35" s="26">
        <f t="shared" si="12"/>
        <v>52</v>
      </c>
      <c r="J35" s="20">
        <f t="shared" si="8"/>
        <v>33</v>
      </c>
      <c r="K35" s="259">
        <f t="shared" si="13"/>
        <v>-36.53846153846154</v>
      </c>
      <c r="L35" s="8"/>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85" customHeight="1">
      <c r="A36" s="677" t="s">
        <v>182</v>
      </c>
      <c r="B36" s="28"/>
      <c r="C36" s="41">
        <v>13</v>
      </c>
      <c r="D36" s="41">
        <v>7</v>
      </c>
      <c r="E36" s="256">
        <f t="shared" si="5"/>
        <v>-46.153846153846153</v>
      </c>
      <c r="F36" s="41">
        <v>2</v>
      </c>
      <c r="G36" s="27">
        <v>10</v>
      </c>
      <c r="H36" s="251">
        <f t="shared" si="6"/>
        <v>400</v>
      </c>
      <c r="I36" s="41">
        <f t="shared" si="12"/>
        <v>15</v>
      </c>
      <c r="J36" s="20">
        <f t="shared" si="8"/>
        <v>17</v>
      </c>
      <c r="K36" s="562">
        <f t="shared" si="13"/>
        <v>13.33333333333333</v>
      </c>
      <c r="L36" s="8"/>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85" customHeight="1">
      <c r="A37" s="677" t="s">
        <v>21</v>
      </c>
      <c r="B37" s="28"/>
      <c r="C37" s="26">
        <v>16</v>
      </c>
      <c r="D37" s="41">
        <v>22</v>
      </c>
      <c r="E37" s="256">
        <f t="shared" si="5"/>
        <v>37.5</v>
      </c>
      <c r="F37" s="26">
        <v>379</v>
      </c>
      <c r="G37" s="27">
        <v>46</v>
      </c>
      <c r="H37" s="251">
        <f t="shared" si="6"/>
        <v>-87.862796833773089</v>
      </c>
      <c r="I37" s="26">
        <f t="shared" si="12"/>
        <v>395</v>
      </c>
      <c r="J37" s="20">
        <f t="shared" si="8"/>
        <v>68</v>
      </c>
      <c r="K37" s="259">
        <f t="shared" si="13"/>
        <v>-82.784810126582272</v>
      </c>
      <c r="L37" s="8"/>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85" customHeight="1">
      <c r="A38" s="677" t="s">
        <v>22</v>
      </c>
      <c r="B38" s="28"/>
      <c r="C38" s="41">
        <v>6</v>
      </c>
      <c r="D38" s="41">
        <v>10</v>
      </c>
      <c r="E38" s="256">
        <f t="shared" si="5"/>
        <v>66.666666666666671</v>
      </c>
      <c r="F38" s="26">
        <v>9</v>
      </c>
      <c r="G38" s="27">
        <v>0</v>
      </c>
      <c r="H38" s="251">
        <f t="shared" si="6"/>
        <v>-100</v>
      </c>
      <c r="I38" s="41">
        <f t="shared" si="12"/>
        <v>15</v>
      </c>
      <c r="J38" s="20">
        <f t="shared" si="8"/>
        <v>10</v>
      </c>
      <c r="K38" s="259">
        <f t="shared" si="13"/>
        <v>-33.333333333333336</v>
      </c>
      <c r="L38" s="8"/>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36.75" customHeight="1">
      <c r="A39" s="678" t="s">
        <v>103</v>
      </c>
      <c r="B39" s="448"/>
      <c r="C39" s="26">
        <v>53</v>
      </c>
      <c r="D39" s="41">
        <v>41</v>
      </c>
      <c r="E39" s="256">
        <f t="shared" si="5"/>
        <v>-22.641509433962259</v>
      </c>
      <c r="F39" s="26">
        <v>75</v>
      </c>
      <c r="G39" s="27">
        <v>329</v>
      </c>
      <c r="H39" s="251">
        <f t="shared" si="6"/>
        <v>338.66666666666669</v>
      </c>
      <c r="I39" s="26">
        <f t="shared" si="12"/>
        <v>128</v>
      </c>
      <c r="J39" s="20">
        <f t="shared" si="8"/>
        <v>370</v>
      </c>
      <c r="K39" s="259">
        <f t="shared" si="13"/>
        <v>189.0625</v>
      </c>
      <c r="L39" s="8"/>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85" customHeight="1">
      <c r="A40" s="679" t="s">
        <v>115</v>
      </c>
      <c r="B40" s="356"/>
      <c r="C40" s="26">
        <v>9</v>
      </c>
      <c r="D40" s="41">
        <v>21</v>
      </c>
      <c r="E40" s="256">
        <f t="shared" si="5"/>
        <v>133.33333333333334</v>
      </c>
      <c r="F40" s="26">
        <v>2</v>
      </c>
      <c r="G40" s="27">
        <v>19</v>
      </c>
      <c r="H40" s="251" t="str">
        <f t="shared" si="6"/>
        <v>##</v>
      </c>
      <c r="I40" s="26">
        <f t="shared" si="12"/>
        <v>11</v>
      </c>
      <c r="J40" s="20">
        <f t="shared" si="8"/>
        <v>40</v>
      </c>
      <c r="K40" s="259">
        <f t="shared" si="13"/>
        <v>263.63636363636363</v>
      </c>
      <c r="L40" s="563"/>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85" customHeight="1">
      <c r="A41" s="677" t="s">
        <v>23</v>
      </c>
      <c r="B41" s="28"/>
      <c r="C41" s="42">
        <v>42</v>
      </c>
      <c r="D41" s="41">
        <v>46</v>
      </c>
      <c r="E41" s="256">
        <f t="shared" si="5"/>
        <v>9.5238095238095344</v>
      </c>
      <c r="F41" s="26">
        <v>507</v>
      </c>
      <c r="G41" s="27">
        <v>107</v>
      </c>
      <c r="H41" s="251">
        <f t="shared" si="6"/>
        <v>-78.895463510848131</v>
      </c>
      <c r="I41" s="42">
        <f t="shared" si="12"/>
        <v>549</v>
      </c>
      <c r="J41" s="20">
        <f t="shared" si="8"/>
        <v>153</v>
      </c>
      <c r="K41" s="259">
        <f t="shared" si="13"/>
        <v>-72.131147540983605</v>
      </c>
      <c r="L41" s="8"/>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85" customHeight="1">
      <c r="A42" s="677" t="s">
        <v>24</v>
      </c>
      <c r="B42" s="28"/>
      <c r="C42" s="26">
        <v>2</v>
      </c>
      <c r="D42" s="41">
        <v>4</v>
      </c>
      <c r="E42" s="256">
        <f t="shared" si="5"/>
        <v>100</v>
      </c>
      <c r="F42" s="26">
        <v>14</v>
      </c>
      <c r="G42" s="27">
        <v>149</v>
      </c>
      <c r="H42" s="251" t="str">
        <f t="shared" si="6"/>
        <v>##</v>
      </c>
      <c r="I42" s="26">
        <f t="shared" si="12"/>
        <v>16</v>
      </c>
      <c r="J42" s="20">
        <f t="shared" si="8"/>
        <v>153</v>
      </c>
      <c r="K42" s="259" t="str">
        <f t="shared" si="13"/>
        <v>##</v>
      </c>
      <c r="L42" s="8"/>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85" customHeight="1">
      <c r="A43" s="677" t="s">
        <v>25</v>
      </c>
      <c r="B43" s="28"/>
      <c r="C43" s="41">
        <v>72</v>
      </c>
      <c r="D43" s="41">
        <v>60</v>
      </c>
      <c r="E43" s="256">
        <f t="shared" si="5"/>
        <v>-16.666666666666664</v>
      </c>
      <c r="F43" s="26">
        <v>738</v>
      </c>
      <c r="G43" s="27">
        <v>1870</v>
      </c>
      <c r="H43" s="251">
        <f t="shared" si="6"/>
        <v>153.38753387533876</v>
      </c>
      <c r="I43" s="41">
        <f t="shared" si="12"/>
        <v>810</v>
      </c>
      <c r="J43" s="20">
        <f t="shared" si="8"/>
        <v>1930</v>
      </c>
      <c r="K43" s="259">
        <f t="shared" si="13"/>
        <v>138.27160493827159</v>
      </c>
      <c r="L43" s="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85" customHeight="1">
      <c r="A44" s="677" t="s">
        <v>183</v>
      </c>
      <c r="B44" s="28"/>
      <c r="C44" s="26">
        <v>2</v>
      </c>
      <c r="D44" s="41">
        <v>12</v>
      </c>
      <c r="E44" s="256" t="str">
        <f t="shared" si="5"/>
        <v>##</v>
      </c>
      <c r="F44" s="26">
        <v>1</v>
      </c>
      <c r="G44" s="27">
        <v>8</v>
      </c>
      <c r="H44" s="251" t="str">
        <f t="shared" si="6"/>
        <v>##</v>
      </c>
      <c r="I44" s="26">
        <f t="shared" si="12"/>
        <v>3</v>
      </c>
      <c r="J44" s="20">
        <f t="shared" si="8"/>
        <v>20</v>
      </c>
      <c r="K44" s="259" t="str">
        <f t="shared" si="13"/>
        <v>##</v>
      </c>
      <c r="L44" s="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85" customHeight="1">
      <c r="A45" s="677" t="s">
        <v>26</v>
      </c>
      <c r="B45" s="28"/>
      <c r="C45" s="26">
        <v>24</v>
      </c>
      <c r="D45" s="41">
        <v>6</v>
      </c>
      <c r="E45" s="256">
        <f t="shared" si="5"/>
        <v>-75</v>
      </c>
      <c r="F45" s="26">
        <v>78</v>
      </c>
      <c r="G45" s="27">
        <v>63</v>
      </c>
      <c r="H45" s="251">
        <f t="shared" si="6"/>
        <v>-19.23076923076923</v>
      </c>
      <c r="I45" s="26">
        <f t="shared" si="12"/>
        <v>102</v>
      </c>
      <c r="J45" s="20">
        <f t="shared" si="8"/>
        <v>69</v>
      </c>
      <c r="K45" s="259">
        <f t="shared" si="13"/>
        <v>-32.352941176470587</v>
      </c>
      <c r="L45" s="8"/>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85" customHeight="1">
      <c r="A46" s="677" t="s">
        <v>27</v>
      </c>
      <c r="B46" s="28"/>
      <c r="C46" s="669">
        <f>SUM(C47:C48)</f>
        <v>113</v>
      </c>
      <c r="D46" s="669">
        <f>SUM(D47:D48)</f>
        <v>106</v>
      </c>
      <c r="E46" s="670">
        <f t="shared" si="5"/>
        <v>-6.1946902654867237</v>
      </c>
      <c r="F46" s="671">
        <f>SUM(F47:F48)</f>
        <v>594</v>
      </c>
      <c r="G46" s="652">
        <f>SUM(G47:G48)</f>
        <v>620</v>
      </c>
      <c r="H46" s="672">
        <f t="shared" si="6"/>
        <v>4.3771043771043683</v>
      </c>
      <c r="I46" s="671">
        <f t="shared" si="12"/>
        <v>707</v>
      </c>
      <c r="J46" s="673">
        <f t="shared" si="8"/>
        <v>726</v>
      </c>
      <c r="K46" s="674">
        <f t="shared" si="13"/>
        <v>2.6874115983026803</v>
      </c>
      <c r="L46" s="8"/>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85" customHeight="1">
      <c r="A47" s="677" t="s">
        <v>28</v>
      </c>
      <c r="B47" s="28"/>
      <c r="C47" s="26">
        <v>15</v>
      </c>
      <c r="D47" s="41">
        <v>13</v>
      </c>
      <c r="E47" s="256">
        <f t="shared" si="5"/>
        <v>-13.33333333333333</v>
      </c>
      <c r="F47" s="26">
        <v>149</v>
      </c>
      <c r="G47" s="27">
        <v>102</v>
      </c>
      <c r="H47" s="251">
        <f t="shared" si="6"/>
        <v>-31.543624161073826</v>
      </c>
      <c r="I47" s="26">
        <f t="shared" si="12"/>
        <v>164</v>
      </c>
      <c r="J47" s="20">
        <f t="shared" si="8"/>
        <v>115</v>
      </c>
      <c r="K47" s="259">
        <f t="shared" si="13"/>
        <v>-29.878048780487809</v>
      </c>
      <c r="L47" s="8"/>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85" customHeight="1">
      <c r="A48" s="677" t="s">
        <v>29</v>
      </c>
      <c r="B48" s="28"/>
      <c r="C48" s="26">
        <v>98</v>
      </c>
      <c r="D48" s="41">
        <v>93</v>
      </c>
      <c r="E48" s="256">
        <f t="shared" si="5"/>
        <v>-5.1020408163265252</v>
      </c>
      <c r="F48" s="26">
        <v>445</v>
      </c>
      <c r="G48" s="27">
        <v>518</v>
      </c>
      <c r="H48" s="251">
        <f t="shared" si="6"/>
        <v>16.40449438202247</v>
      </c>
      <c r="I48" s="26">
        <f t="shared" si="12"/>
        <v>543</v>
      </c>
      <c r="J48" s="20">
        <f t="shared" si="8"/>
        <v>611</v>
      </c>
      <c r="K48" s="259">
        <f t="shared" si="13"/>
        <v>12.523020257826879</v>
      </c>
      <c r="L48" s="8"/>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85" customHeight="1">
      <c r="A49" s="677" t="s">
        <v>30</v>
      </c>
      <c r="B49" s="28"/>
      <c r="C49" s="26">
        <v>13</v>
      </c>
      <c r="D49" s="41">
        <v>2</v>
      </c>
      <c r="E49" s="256">
        <f t="shared" si="5"/>
        <v>-84.615384615384613</v>
      </c>
      <c r="F49" s="26">
        <v>0</v>
      </c>
      <c r="G49" s="27">
        <v>2</v>
      </c>
      <c r="H49" s="251" t="str">
        <f t="shared" si="6"/>
        <v>##</v>
      </c>
      <c r="I49" s="26">
        <f t="shared" si="12"/>
        <v>13</v>
      </c>
      <c r="J49" s="20">
        <f t="shared" si="8"/>
        <v>4</v>
      </c>
      <c r="K49" s="259">
        <f t="shared" si="13"/>
        <v>-69.230769230769226</v>
      </c>
      <c r="L49" s="8"/>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85" customHeight="1">
      <c r="A50" s="677" t="s">
        <v>31</v>
      </c>
      <c r="B50" s="28"/>
      <c r="C50" s="26">
        <v>29</v>
      </c>
      <c r="D50" s="41">
        <v>57</v>
      </c>
      <c r="E50" s="256">
        <f t="shared" si="5"/>
        <v>96.551724137931032</v>
      </c>
      <c r="F50" s="26">
        <v>520</v>
      </c>
      <c r="G50" s="27">
        <v>370</v>
      </c>
      <c r="H50" s="251">
        <f t="shared" si="6"/>
        <v>-28.846153846153843</v>
      </c>
      <c r="I50" s="26">
        <f t="shared" si="12"/>
        <v>549</v>
      </c>
      <c r="J50" s="20">
        <f t="shared" si="8"/>
        <v>427</v>
      </c>
      <c r="K50" s="259">
        <f t="shared" si="13"/>
        <v>-22.222222222222221</v>
      </c>
      <c r="L50" s="8"/>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85" customHeight="1">
      <c r="A51" s="677" t="s">
        <v>184</v>
      </c>
      <c r="B51" s="28"/>
      <c r="C51" s="26">
        <v>6</v>
      </c>
      <c r="D51" s="41">
        <v>6</v>
      </c>
      <c r="E51" s="256" t="str">
        <f t="shared" si="5"/>
        <v>-</v>
      </c>
      <c r="F51" s="26">
        <v>2</v>
      </c>
      <c r="G51" s="27">
        <v>3</v>
      </c>
      <c r="H51" s="251">
        <f t="shared" si="6"/>
        <v>50</v>
      </c>
      <c r="I51" s="26">
        <f t="shared" si="12"/>
        <v>8</v>
      </c>
      <c r="J51" s="20">
        <f t="shared" si="8"/>
        <v>9</v>
      </c>
      <c r="K51" s="259">
        <f t="shared" si="13"/>
        <v>12.5</v>
      </c>
      <c r="L51" s="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85" customHeight="1">
      <c r="A52" s="677" t="s">
        <v>32</v>
      </c>
      <c r="B52" s="28"/>
      <c r="C52" s="26">
        <v>19</v>
      </c>
      <c r="D52" s="41">
        <v>41</v>
      </c>
      <c r="E52" s="256">
        <f t="shared" si="5"/>
        <v>115.78947368421053</v>
      </c>
      <c r="F52" s="26">
        <v>74</v>
      </c>
      <c r="G52" s="27">
        <v>33</v>
      </c>
      <c r="H52" s="251">
        <f t="shared" si="6"/>
        <v>-55.405405405405403</v>
      </c>
      <c r="I52" s="26">
        <f t="shared" si="12"/>
        <v>93</v>
      </c>
      <c r="J52" s="20">
        <f t="shared" si="8"/>
        <v>74</v>
      </c>
      <c r="K52" s="259">
        <f t="shared" si="13"/>
        <v>-20.430107526881724</v>
      </c>
      <c r="L52" s="8"/>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85" customHeight="1">
      <c r="A53" s="677" t="s">
        <v>33</v>
      </c>
      <c r="B53" s="28"/>
      <c r="C53" s="26">
        <v>23</v>
      </c>
      <c r="D53" s="41">
        <v>13</v>
      </c>
      <c r="E53" s="256">
        <f t="shared" si="5"/>
        <v>-43.478260869565219</v>
      </c>
      <c r="F53" s="26">
        <v>29</v>
      </c>
      <c r="G53" s="27">
        <v>30</v>
      </c>
      <c r="H53" s="251">
        <f t="shared" si="6"/>
        <v>3.4482758620689724</v>
      </c>
      <c r="I53" s="26">
        <f t="shared" si="12"/>
        <v>52</v>
      </c>
      <c r="J53" s="20">
        <f t="shared" si="8"/>
        <v>43</v>
      </c>
      <c r="K53" s="259">
        <f t="shared" si="13"/>
        <v>-17.307692307692314</v>
      </c>
      <c r="L53" s="8"/>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85" customHeight="1">
      <c r="A54" s="677" t="s">
        <v>100</v>
      </c>
      <c r="B54" s="28"/>
      <c r="C54" s="26">
        <v>43</v>
      </c>
      <c r="D54" s="41">
        <v>33</v>
      </c>
      <c r="E54" s="256">
        <f t="shared" si="5"/>
        <v>-23.255813953488371</v>
      </c>
      <c r="F54" s="26">
        <v>80</v>
      </c>
      <c r="G54" s="27">
        <v>62</v>
      </c>
      <c r="H54" s="251">
        <f t="shared" si="6"/>
        <v>-22.499999999999996</v>
      </c>
      <c r="I54" s="26">
        <f t="shared" si="12"/>
        <v>123</v>
      </c>
      <c r="J54" s="20">
        <f t="shared" si="8"/>
        <v>95</v>
      </c>
      <c r="K54" s="259">
        <f t="shared" si="13"/>
        <v>-22.764227642276424</v>
      </c>
      <c r="L54" s="8"/>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85" customHeight="1">
      <c r="A55" s="677" t="s">
        <v>34</v>
      </c>
      <c r="B55" s="28"/>
      <c r="C55" s="41">
        <v>6</v>
      </c>
      <c r="D55" s="41">
        <v>15</v>
      </c>
      <c r="E55" s="256">
        <f t="shared" si="5"/>
        <v>150</v>
      </c>
      <c r="F55" s="26">
        <v>0</v>
      </c>
      <c r="G55" s="27">
        <v>0</v>
      </c>
      <c r="H55" s="251" t="str">
        <f t="shared" si="6"/>
        <v>-</v>
      </c>
      <c r="I55" s="26">
        <f t="shared" si="12"/>
        <v>6</v>
      </c>
      <c r="J55" s="20">
        <f t="shared" si="8"/>
        <v>15</v>
      </c>
      <c r="K55" s="259">
        <f t="shared" si="13"/>
        <v>150</v>
      </c>
      <c r="L55" s="8"/>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85" customHeight="1">
      <c r="A56" s="677" t="s">
        <v>101</v>
      </c>
      <c r="B56" s="28"/>
      <c r="C56" s="26">
        <v>4</v>
      </c>
      <c r="D56" s="41">
        <v>21</v>
      </c>
      <c r="E56" s="256">
        <f t="shared" si="5"/>
        <v>425</v>
      </c>
      <c r="F56" s="26">
        <v>1</v>
      </c>
      <c r="G56" s="27">
        <v>10</v>
      </c>
      <c r="H56" s="251" t="str">
        <f t="shared" si="6"/>
        <v>##</v>
      </c>
      <c r="I56" s="26">
        <f t="shared" si="12"/>
        <v>5</v>
      </c>
      <c r="J56" s="20">
        <f t="shared" si="8"/>
        <v>31</v>
      </c>
      <c r="K56" s="259" t="str">
        <f t="shared" si="13"/>
        <v>##</v>
      </c>
      <c r="L56" s="8"/>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85" customHeight="1">
      <c r="A57" s="677" t="s">
        <v>35</v>
      </c>
      <c r="B57" s="28"/>
      <c r="C57" s="26">
        <v>51</v>
      </c>
      <c r="D57" s="41">
        <v>95</v>
      </c>
      <c r="E57" s="256">
        <f t="shared" si="5"/>
        <v>86.274509803921575</v>
      </c>
      <c r="F57" s="26">
        <v>88</v>
      </c>
      <c r="G57" s="27">
        <v>424</v>
      </c>
      <c r="H57" s="251">
        <f t="shared" si="6"/>
        <v>381.81818181818181</v>
      </c>
      <c r="I57" s="26">
        <f t="shared" si="12"/>
        <v>139</v>
      </c>
      <c r="J57" s="20">
        <f t="shared" si="8"/>
        <v>519</v>
      </c>
      <c r="K57" s="259">
        <f t="shared" si="13"/>
        <v>273.38129496402877</v>
      </c>
      <c r="L57" s="8"/>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85" customHeight="1">
      <c r="A58" s="677" t="s">
        <v>36</v>
      </c>
      <c r="B58" s="28"/>
      <c r="C58" s="26">
        <v>18</v>
      </c>
      <c r="D58" s="41">
        <v>17</v>
      </c>
      <c r="E58" s="256">
        <f t="shared" si="5"/>
        <v>-5.555555555555558</v>
      </c>
      <c r="F58" s="26">
        <v>134</v>
      </c>
      <c r="G58" s="27">
        <v>96</v>
      </c>
      <c r="H58" s="251">
        <f t="shared" si="6"/>
        <v>-28.358208955223883</v>
      </c>
      <c r="I58" s="26">
        <f t="shared" si="12"/>
        <v>152</v>
      </c>
      <c r="J58" s="20">
        <f t="shared" si="8"/>
        <v>113</v>
      </c>
      <c r="K58" s="259">
        <f t="shared" si="13"/>
        <v>-25.657894736842103</v>
      </c>
      <c r="L58" s="8"/>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85" customHeight="1">
      <c r="A59" s="24" t="s">
        <v>37</v>
      </c>
      <c r="B59" s="28"/>
      <c r="C59" s="32">
        <v>1</v>
      </c>
      <c r="D59" s="41">
        <v>0</v>
      </c>
      <c r="E59" s="256">
        <f t="shared" si="5"/>
        <v>-100</v>
      </c>
      <c r="F59" s="32">
        <v>24</v>
      </c>
      <c r="G59" s="27">
        <v>6</v>
      </c>
      <c r="H59" s="251">
        <f t="shared" si="6"/>
        <v>-75</v>
      </c>
      <c r="I59" s="32">
        <f t="shared" si="12"/>
        <v>25</v>
      </c>
      <c r="J59" s="20">
        <f t="shared" si="8"/>
        <v>6</v>
      </c>
      <c r="K59" s="260">
        <f t="shared" si="13"/>
        <v>-76</v>
      </c>
      <c r="L59" s="8"/>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1.85" customHeight="1">
      <c r="A60" s="24" t="s">
        <v>38</v>
      </c>
      <c r="B60" s="28"/>
      <c r="C60" s="41">
        <v>352</v>
      </c>
      <c r="D60" s="41">
        <v>160</v>
      </c>
      <c r="E60" s="256">
        <f t="shared" si="5"/>
        <v>-54.54545454545454</v>
      </c>
      <c r="F60" s="32">
        <v>3142</v>
      </c>
      <c r="G60" s="27">
        <v>1065</v>
      </c>
      <c r="H60" s="251">
        <f t="shared" si="6"/>
        <v>-66.104392106938263</v>
      </c>
      <c r="I60" s="32">
        <f t="shared" ref="I60:I65" si="14">C60+F60</f>
        <v>3494</v>
      </c>
      <c r="J60" s="20">
        <f t="shared" si="8"/>
        <v>1225</v>
      </c>
      <c r="K60" s="260">
        <f t="shared" ref="K60:K65" si="15">IF(I60=J60,"-",IF((I60=0),"##",IF(ABS((J60/I60-1)*100)&gt;=500,"##",(J60/I60-1)*100)))</f>
        <v>-64.93989696622782</v>
      </c>
      <c r="L60" s="8"/>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1.85" customHeight="1">
      <c r="A61" s="24" t="s">
        <v>39</v>
      </c>
      <c r="B61" s="28"/>
      <c r="C61" s="41">
        <v>3</v>
      </c>
      <c r="D61" s="41">
        <v>16</v>
      </c>
      <c r="E61" s="256">
        <f t="shared" si="5"/>
        <v>433.33333333333331</v>
      </c>
      <c r="F61" s="32">
        <v>31</v>
      </c>
      <c r="G61" s="27">
        <v>96</v>
      </c>
      <c r="H61" s="251">
        <f t="shared" si="6"/>
        <v>209.67741935483869</v>
      </c>
      <c r="I61" s="32">
        <f t="shared" si="14"/>
        <v>34</v>
      </c>
      <c r="J61" s="20">
        <f t="shared" si="8"/>
        <v>112</v>
      </c>
      <c r="K61" s="260">
        <f t="shared" si="15"/>
        <v>229.41176470588235</v>
      </c>
      <c r="L61" s="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ht="11.85" customHeight="1">
      <c r="A62" s="24" t="s">
        <v>40</v>
      </c>
      <c r="B62" s="28"/>
      <c r="C62" s="41">
        <v>117</v>
      </c>
      <c r="D62" s="41">
        <v>135</v>
      </c>
      <c r="E62" s="256">
        <f t="shared" si="5"/>
        <v>15.384615384615374</v>
      </c>
      <c r="F62" s="32">
        <v>3339</v>
      </c>
      <c r="G62" s="27">
        <v>1288</v>
      </c>
      <c r="H62" s="251">
        <f t="shared" si="6"/>
        <v>-61.425576519916135</v>
      </c>
      <c r="I62" s="32">
        <f t="shared" si="14"/>
        <v>3456</v>
      </c>
      <c r="J62" s="20">
        <f t="shared" si="8"/>
        <v>1423</v>
      </c>
      <c r="K62" s="260">
        <f t="shared" si="15"/>
        <v>-58.825231481481488</v>
      </c>
      <c r="L62" s="8"/>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ht="11.85" customHeight="1">
      <c r="A63" s="24" t="s">
        <v>41</v>
      </c>
      <c r="B63" s="28"/>
      <c r="C63" s="41">
        <v>30</v>
      </c>
      <c r="D63" s="41">
        <v>22</v>
      </c>
      <c r="E63" s="256">
        <f t="shared" si="5"/>
        <v>-26.666666666666671</v>
      </c>
      <c r="F63" s="32">
        <v>429</v>
      </c>
      <c r="G63" s="27">
        <v>344</v>
      </c>
      <c r="H63" s="251">
        <f t="shared" si="6"/>
        <v>-19.813519813519807</v>
      </c>
      <c r="I63" s="32">
        <f t="shared" si="14"/>
        <v>459</v>
      </c>
      <c r="J63" s="20">
        <f t="shared" si="8"/>
        <v>366</v>
      </c>
      <c r="K63" s="260">
        <f t="shared" si="15"/>
        <v>-20.261437908496728</v>
      </c>
      <c r="L63" s="8"/>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ht="11.85" customHeight="1">
      <c r="A64" s="24" t="s">
        <v>42</v>
      </c>
      <c r="B64" s="28"/>
      <c r="C64" s="41">
        <v>22</v>
      </c>
      <c r="D64" s="41">
        <v>19</v>
      </c>
      <c r="E64" s="256">
        <f t="shared" si="5"/>
        <v>-13.636363636363635</v>
      </c>
      <c r="F64" s="32">
        <v>22</v>
      </c>
      <c r="G64" s="27">
        <v>9</v>
      </c>
      <c r="H64" s="251">
        <f t="shared" si="6"/>
        <v>-59.090909090909079</v>
      </c>
      <c r="I64" s="32">
        <f t="shared" si="14"/>
        <v>44</v>
      </c>
      <c r="J64" s="20">
        <f t="shared" si="8"/>
        <v>28</v>
      </c>
      <c r="K64" s="260">
        <f t="shared" si="15"/>
        <v>-36.363636363636367</v>
      </c>
      <c r="L64" s="8"/>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ht="11.85" customHeight="1">
      <c r="A65" s="30" t="s">
        <v>43</v>
      </c>
      <c r="B65" s="34"/>
      <c r="C65" s="41">
        <v>103</v>
      </c>
      <c r="D65" s="41">
        <v>136</v>
      </c>
      <c r="E65" s="256">
        <f t="shared" si="5"/>
        <v>32.038834951456316</v>
      </c>
      <c r="F65" s="32">
        <v>234</v>
      </c>
      <c r="G65" s="27">
        <v>455</v>
      </c>
      <c r="H65" s="251">
        <f t="shared" si="6"/>
        <v>94.444444444444443</v>
      </c>
      <c r="I65" s="32">
        <f t="shared" si="14"/>
        <v>337</v>
      </c>
      <c r="J65" s="20">
        <f t="shared" si="8"/>
        <v>591</v>
      </c>
      <c r="K65" s="260">
        <f t="shared" si="15"/>
        <v>75.370919881305639</v>
      </c>
      <c r="L65" s="8"/>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ht="12" customHeight="1" thickBot="1">
      <c r="A66" s="17" t="s">
        <v>44</v>
      </c>
      <c r="B66" s="44"/>
      <c r="C66" s="45">
        <f>SUM(C23:C46,C49:C65)</f>
        <v>2300</v>
      </c>
      <c r="D66" s="45">
        <f>SUM(D23:D46,D49:D65)</f>
        <v>2375</v>
      </c>
      <c r="E66" s="257">
        <f t="shared" si="5"/>
        <v>3.2608695652173836</v>
      </c>
      <c r="F66" s="45">
        <f>SUM(F23:F46,F49:F65)</f>
        <v>13342</v>
      </c>
      <c r="G66" s="45">
        <f>SUM(G23:G46,G49:G65)</f>
        <v>11060</v>
      </c>
      <c r="H66" s="257">
        <f t="shared" si="6"/>
        <v>-17.103882476390343</v>
      </c>
      <c r="I66" s="45">
        <f t="shared" si="7"/>
        <v>15642</v>
      </c>
      <c r="J66" s="45">
        <f t="shared" si="8"/>
        <v>13435</v>
      </c>
      <c r="K66" s="264">
        <f t="shared" si="9"/>
        <v>-14.109448919575506</v>
      </c>
      <c r="L66" s="8"/>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ht="12" customHeight="1">
      <c r="A67" s="53" t="str">
        <f>Titles!$A$8</f>
        <v>1Data for 2022 based on 2016 Census Definitions and data for 2023, 2024 and 2025 based on 2021 Census Definitions.</v>
      </c>
      <c r="B67" s="297"/>
      <c r="C67" s="298"/>
      <c r="D67" s="298"/>
      <c r="E67" s="298"/>
      <c r="F67" s="53"/>
      <c r="G67" s="297"/>
      <c r="H67" s="297"/>
      <c r="I67" s="297"/>
      <c r="J67" s="297"/>
      <c r="K67" s="363"/>
      <c r="L67" s="8"/>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302" customFormat="1" ht="12" customHeight="1">
      <c r="A68" s="354" t="str">
        <f>Titles!$A$10</f>
        <v>Source: CMHC Starts and Completion Survey, Market Absorption Survey</v>
      </c>
      <c r="B68" s="303"/>
      <c r="C68" s="303"/>
      <c r="D68" s="303"/>
      <c r="E68" s="303"/>
      <c r="F68" s="354"/>
      <c r="G68" s="303"/>
      <c r="H68" s="303"/>
      <c r="I68" s="303"/>
      <c r="J68" s="303"/>
      <c r="K68" s="300"/>
      <c r="L68" s="301"/>
      <c r="M68" s="301"/>
      <c r="N68" s="301"/>
      <c r="O68" s="301"/>
      <c r="P68" s="301"/>
      <c r="Q68" s="301"/>
      <c r="R68" s="301"/>
      <c r="S68" s="301"/>
      <c r="T68" s="301"/>
      <c r="U68" s="301"/>
      <c r="V68" s="301"/>
      <c r="W68" s="301"/>
      <c r="X68" s="301"/>
      <c r="Y68" s="301"/>
      <c r="Z68" s="301"/>
      <c r="AA68" s="301"/>
      <c r="AB68" s="301"/>
      <c r="AC68" s="301"/>
      <c r="AD68" s="301"/>
      <c r="AE68" s="301"/>
      <c r="AF68" s="301"/>
      <c r="AG68" s="301"/>
      <c r="AH68" s="301"/>
      <c r="AI68" s="301"/>
      <c r="AJ68" s="301"/>
      <c r="AK68" s="301"/>
      <c r="AL68" s="301"/>
      <c r="AM68" s="301"/>
      <c r="AN68" s="301"/>
      <c r="AO68" s="301"/>
      <c r="AP68" s="301"/>
      <c r="AQ68" s="301"/>
      <c r="AR68" s="301"/>
      <c r="AS68" s="301"/>
      <c r="AT68" s="301"/>
      <c r="AU68" s="301"/>
      <c r="AV68" s="301"/>
      <c r="AW68" s="301"/>
      <c r="AX68" s="301"/>
      <c r="AY68" s="301"/>
      <c r="AZ68" s="301"/>
      <c r="BA68" s="301"/>
      <c r="BB68" s="301"/>
      <c r="BC68" s="301"/>
      <c r="BD68" s="301"/>
      <c r="BE68" s="301"/>
      <c r="BF68" s="301"/>
      <c r="BG68" s="301"/>
      <c r="BH68" s="301"/>
      <c r="BI68" s="301"/>
      <c r="BJ68" s="301"/>
      <c r="BK68" s="301"/>
      <c r="BL68" s="301"/>
      <c r="BM68" s="301"/>
      <c r="BN68" s="301"/>
      <c r="BO68" s="301"/>
      <c r="BP68" s="301"/>
      <c r="BQ68" s="301"/>
      <c r="BR68" s="301"/>
      <c r="BS68" s="301"/>
      <c r="BT68" s="301"/>
      <c r="BU68" s="301"/>
      <c r="BV68" s="301"/>
      <c r="BW68" s="301"/>
      <c r="BX68" s="301"/>
      <c r="BY68" s="301"/>
      <c r="BZ68" s="301"/>
      <c r="CA68" s="301"/>
      <c r="CB68" s="301"/>
      <c r="CC68" s="301"/>
      <c r="CD68" s="301"/>
      <c r="CE68" s="301"/>
      <c r="CF68" s="301"/>
      <c r="CG68" s="301"/>
      <c r="CH68" s="301"/>
      <c r="CI68" s="301"/>
      <c r="CJ68" s="301"/>
      <c r="CK68" s="301"/>
      <c r="CL68" s="301"/>
      <c r="CM68" s="301"/>
      <c r="CN68" s="301"/>
      <c r="CO68" s="301"/>
      <c r="CP68" s="301"/>
      <c r="CQ68" s="301"/>
      <c r="CR68" s="301"/>
      <c r="CS68" s="301"/>
      <c r="CT68" s="301"/>
      <c r="CU68" s="301"/>
      <c r="CV68" s="301"/>
      <c r="CW68" s="301"/>
      <c r="CX68" s="301"/>
      <c r="CY68" s="301"/>
      <c r="CZ68" s="301"/>
      <c r="DA68" s="301"/>
      <c r="DB68" s="301"/>
      <c r="DC68" s="301"/>
      <c r="DD68" s="301"/>
      <c r="DE68" s="301"/>
      <c r="DF68" s="301"/>
      <c r="DG68" s="301"/>
      <c r="DH68" s="301"/>
      <c r="DI68" s="301"/>
      <c r="DJ68" s="301"/>
      <c r="DK68" s="301"/>
      <c r="DL68" s="301"/>
      <c r="DM68" s="301"/>
      <c r="DN68" s="301"/>
      <c r="DO68" s="301"/>
      <c r="DP68" s="301"/>
      <c r="DQ68" s="301"/>
      <c r="DR68" s="301"/>
      <c r="DS68" s="301"/>
      <c r="DT68" s="301"/>
      <c r="DU68" s="301"/>
      <c r="DV68" s="301"/>
      <c r="DW68" s="301"/>
      <c r="DX68" s="301"/>
      <c r="DY68" s="301"/>
      <c r="DZ68" s="301"/>
      <c r="EA68" s="301"/>
      <c r="EB68" s="301"/>
      <c r="EC68" s="301"/>
      <c r="ED68" s="301"/>
      <c r="EE68" s="301"/>
      <c r="EF68" s="301"/>
      <c r="EG68" s="301"/>
      <c r="EH68" s="301"/>
      <c r="EI68" s="301"/>
      <c r="EJ68" s="301"/>
      <c r="EK68" s="301"/>
      <c r="EL68" s="301"/>
      <c r="EM68" s="301"/>
      <c r="EN68" s="301"/>
      <c r="EO68" s="301"/>
      <c r="EP68" s="301"/>
      <c r="EQ68" s="301"/>
      <c r="ER68" s="301"/>
      <c r="ES68" s="301"/>
      <c r="ET68" s="301"/>
      <c r="EU68" s="301"/>
      <c r="EV68" s="301"/>
      <c r="EW68" s="301"/>
      <c r="EX68" s="301"/>
      <c r="EY68" s="301"/>
      <c r="EZ68" s="301"/>
      <c r="FA68" s="301"/>
      <c r="FB68" s="301"/>
      <c r="FC68" s="301"/>
      <c r="FD68" s="301"/>
      <c r="FE68" s="301"/>
      <c r="FF68" s="301"/>
      <c r="FG68" s="301"/>
      <c r="FH68" s="301"/>
      <c r="FI68" s="301"/>
      <c r="FJ68" s="301"/>
      <c r="FK68" s="301"/>
      <c r="FL68" s="301"/>
      <c r="FM68" s="301"/>
      <c r="FN68" s="301"/>
      <c r="FO68" s="301"/>
      <c r="FP68" s="301"/>
      <c r="FQ68" s="301"/>
      <c r="FR68" s="301"/>
      <c r="FS68" s="301"/>
      <c r="FT68" s="301"/>
      <c r="FU68" s="301"/>
      <c r="FV68" s="301"/>
      <c r="FW68" s="301"/>
      <c r="FX68" s="301"/>
      <c r="FY68" s="301"/>
      <c r="FZ68" s="301"/>
      <c r="GA68" s="301"/>
      <c r="GB68" s="301"/>
      <c r="GC68" s="301"/>
      <c r="GD68" s="301"/>
      <c r="GE68" s="301"/>
      <c r="GF68" s="301"/>
      <c r="GG68" s="301"/>
      <c r="GH68" s="301"/>
      <c r="GI68" s="301"/>
      <c r="GJ68" s="301"/>
      <c r="GK68" s="301"/>
      <c r="GL68" s="301"/>
      <c r="GM68" s="301"/>
      <c r="GN68" s="301"/>
      <c r="GO68" s="301"/>
      <c r="GP68" s="301"/>
      <c r="GQ68" s="301"/>
      <c r="GR68" s="301"/>
      <c r="GS68" s="301"/>
      <c r="GT68" s="301"/>
      <c r="GU68" s="301"/>
      <c r="GV68" s="301"/>
      <c r="GW68" s="301"/>
      <c r="GX68" s="301"/>
      <c r="GY68" s="301"/>
      <c r="GZ68" s="301"/>
      <c r="HA68" s="301"/>
      <c r="HB68" s="301"/>
      <c r="HC68" s="301"/>
      <c r="HD68" s="301"/>
      <c r="HE68" s="301"/>
      <c r="HF68" s="301"/>
      <c r="HG68" s="301"/>
      <c r="HH68" s="301"/>
      <c r="HI68" s="301"/>
      <c r="HJ68" s="301"/>
      <c r="HK68" s="301"/>
      <c r="HL68" s="301"/>
      <c r="HM68" s="301"/>
      <c r="HN68" s="301"/>
      <c r="HO68" s="301"/>
      <c r="HP68" s="301"/>
      <c r="HQ68" s="301"/>
      <c r="HR68" s="301"/>
      <c r="HS68" s="301"/>
      <c r="HT68" s="301"/>
      <c r="HU68" s="301"/>
      <c r="HV68" s="301"/>
      <c r="HW68" s="301"/>
      <c r="HX68" s="301"/>
      <c r="HY68" s="301"/>
      <c r="HZ68" s="301"/>
      <c r="IA68" s="301"/>
      <c r="IB68" s="301"/>
      <c r="IC68" s="301"/>
      <c r="ID68" s="301"/>
      <c r="IE68" s="301"/>
      <c r="IF68" s="301"/>
      <c r="IG68" s="301"/>
      <c r="IH68" s="301"/>
      <c r="II68" s="301"/>
      <c r="IJ68" s="301"/>
      <c r="IK68" s="301"/>
      <c r="IL68" s="301"/>
      <c r="IM68" s="301"/>
      <c r="IN68" s="301"/>
      <c r="IO68" s="301"/>
      <c r="IP68" s="301"/>
      <c r="IQ68" s="301"/>
      <c r="IR68" s="301"/>
      <c r="IS68" s="301"/>
      <c r="IT68" s="301"/>
      <c r="IU68" s="301"/>
      <c r="IV68" s="301"/>
    </row>
    <row r="69" spans="1:256" s="302" customFormat="1" ht="12" customHeight="1">
      <c r="A69" s="53"/>
      <c r="F69" s="53"/>
      <c r="K69" s="301"/>
      <c r="L69" s="301"/>
      <c r="M69" s="301"/>
      <c r="N69" s="301"/>
      <c r="O69" s="301"/>
      <c r="P69" s="301"/>
      <c r="Q69" s="301"/>
      <c r="R69" s="301"/>
      <c r="S69" s="301"/>
      <c r="T69" s="301"/>
      <c r="U69" s="301"/>
      <c r="V69" s="301"/>
      <c r="W69" s="301"/>
      <c r="X69" s="301"/>
      <c r="Y69" s="301"/>
      <c r="Z69" s="301"/>
      <c r="AA69" s="301"/>
      <c r="AB69" s="301"/>
      <c r="AC69" s="301"/>
      <c r="AD69" s="301"/>
      <c r="AE69" s="301"/>
      <c r="AF69" s="301"/>
      <c r="AG69" s="301"/>
      <c r="AH69" s="301"/>
      <c r="AI69" s="301"/>
      <c r="AJ69" s="301"/>
      <c r="AK69" s="301"/>
      <c r="AL69" s="301"/>
      <c r="AM69" s="301"/>
      <c r="AN69" s="301"/>
      <c r="AO69" s="301"/>
      <c r="AP69" s="301"/>
      <c r="AQ69" s="301"/>
      <c r="AR69" s="301"/>
      <c r="AS69" s="301"/>
      <c r="AT69" s="301"/>
      <c r="AU69" s="301"/>
      <c r="AV69" s="301"/>
      <c r="AW69" s="301"/>
      <c r="AX69" s="301"/>
      <c r="AY69" s="301"/>
      <c r="AZ69" s="301"/>
      <c r="BA69" s="301"/>
      <c r="BB69" s="301"/>
      <c r="BC69" s="301"/>
      <c r="BD69" s="301"/>
      <c r="BE69" s="301"/>
      <c r="BF69" s="301"/>
      <c r="BG69" s="301"/>
      <c r="BH69" s="301"/>
      <c r="BI69" s="301"/>
      <c r="BJ69" s="301"/>
      <c r="BK69" s="301"/>
      <c r="BL69" s="301"/>
      <c r="BM69" s="301"/>
      <c r="BN69" s="301"/>
      <c r="BO69" s="301"/>
      <c r="BP69" s="301"/>
      <c r="BQ69" s="301"/>
      <c r="BR69" s="301"/>
      <c r="BS69" s="301"/>
      <c r="BT69" s="301"/>
      <c r="BU69" s="301"/>
      <c r="BV69" s="301"/>
      <c r="BW69" s="301"/>
      <c r="BX69" s="301"/>
      <c r="BY69" s="301"/>
      <c r="BZ69" s="301"/>
      <c r="CA69" s="301"/>
      <c r="CB69" s="301"/>
      <c r="CC69" s="301"/>
      <c r="CD69" s="301"/>
      <c r="CE69" s="301"/>
      <c r="CF69" s="301"/>
      <c r="CG69" s="301"/>
      <c r="CH69" s="301"/>
      <c r="CI69" s="301"/>
      <c r="CJ69" s="301"/>
      <c r="CK69" s="301"/>
      <c r="CL69" s="301"/>
      <c r="CM69" s="301"/>
      <c r="CN69" s="301"/>
      <c r="CO69" s="301"/>
      <c r="CP69" s="301"/>
      <c r="CQ69" s="301"/>
      <c r="CR69" s="301"/>
      <c r="CS69" s="301"/>
      <c r="CT69" s="301"/>
      <c r="CU69" s="301"/>
      <c r="CV69" s="301"/>
      <c r="CW69" s="301"/>
      <c r="CX69" s="301"/>
      <c r="CY69" s="301"/>
      <c r="CZ69" s="301"/>
      <c r="DA69" s="301"/>
      <c r="DB69" s="301"/>
      <c r="DC69" s="301"/>
      <c r="DD69" s="301"/>
      <c r="DE69" s="301"/>
      <c r="DF69" s="301"/>
      <c r="DG69" s="301"/>
      <c r="DH69" s="301"/>
      <c r="DI69" s="301"/>
      <c r="DJ69" s="301"/>
      <c r="DK69" s="301"/>
      <c r="DL69" s="301"/>
      <c r="DM69" s="301"/>
      <c r="DN69" s="301"/>
      <c r="DO69" s="301"/>
      <c r="DP69" s="301"/>
      <c r="DQ69" s="301"/>
      <c r="DR69" s="301"/>
      <c r="DS69" s="301"/>
      <c r="DT69" s="301"/>
      <c r="DU69" s="301"/>
      <c r="DV69" s="301"/>
      <c r="DW69" s="301"/>
      <c r="DX69" s="301"/>
      <c r="DY69" s="301"/>
      <c r="DZ69" s="301"/>
      <c r="EA69" s="301"/>
      <c r="EB69" s="301"/>
      <c r="EC69" s="301"/>
      <c r="ED69" s="301"/>
      <c r="EE69" s="301"/>
      <c r="EF69" s="301"/>
      <c r="EG69" s="301"/>
      <c r="EH69" s="301"/>
      <c r="EI69" s="301"/>
      <c r="EJ69" s="301"/>
      <c r="EK69" s="301"/>
      <c r="EL69" s="301"/>
      <c r="EM69" s="301"/>
      <c r="EN69" s="301"/>
      <c r="EO69" s="301"/>
      <c r="EP69" s="301"/>
      <c r="EQ69" s="301"/>
      <c r="ER69" s="301"/>
      <c r="ES69" s="301"/>
      <c r="ET69" s="301"/>
      <c r="EU69" s="301"/>
      <c r="EV69" s="301"/>
      <c r="EW69" s="301"/>
      <c r="EX69" s="301"/>
      <c r="EY69" s="301"/>
      <c r="EZ69" s="301"/>
      <c r="FA69" s="301"/>
      <c r="FB69" s="301"/>
      <c r="FC69" s="301"/>
      <c r="FD69" s="301"/>
      <c r="FE69" s="301"/>
      <c r="FF69" s="301"/>
      <c r="FG69" s="301"/>
      <c r="FH69" s="301"/>
      <c r="FI69" s="301"/>
      <c r="FJ69" s="301"/>
      <c r="FK69" s="301"/>
      <c r="FL69" s="301"/>
      <c r="FM69" s="301"/>
      <c r="FN69" s="301"/>
      <c r="FO69" s="301"/>
      <c r="FP69" s="301"/>
      <c r="FQ69" s="301"/>
      <c r="FR69" s="301"/>
      <c r="FS69" s="301"/>
      <c r="FT69" s="301"/>
      <c r="FU69" s="301"/>
      <c r="FV69" s="301"/>
      <c r="FW69" s="301"/>
      <c r="FX69" s="301"/>
      <c r="FY69" s="301"/>
      <c r="FZ69" s="301"/>
      <c r="GA69" s="301"/>
      <c r="GB69" s="301"/>
      <c r="GC69" s="301"/>
      <c r="GD69" s="301"/>
      <c r="GE69" s="301"/>
      <c r="GF69" s="301"/>
      <c r="GG69" s="301"/>
      <c r="GH69" s="301"/>
      <c r="GI69" s="301"/>
      <c r="GJ69" s="301"/>
      <c r="GK69" s="301"/>
      <c r="GL69" s="301"/>
      <c r="GM69" s="301"/>
      <c r="GN69" s="301"/>
      <c r="GO69" s="301"/>
      <c r="GP69" s="301"/>
      <c r="GQ69" s="301"/>
      <c r="GR69" s="301"/>
      <c r="GS69" s="301"/>
      <c r="GT69" s="301"/>
      <c r="GU69" s="301"/>
      <c r="GV69" s="301"/>
      <c r="GW69" s="301"/>
      <c r="GX69" s="301"/>
      <c r="GY69" s="301"/>
      <c r="GZ69" s="301"/>
      <c r="HA69" s="301"/>
      <c r="HB69" s="301"/>
      <c r="HC69" s="301"/>
      <c r="HD69" s="301"/>
      <c r="HE69" s="301"/>
      <c r="HF69" s="301"/>
      <c r="HG69" s="301"/>
      <c r="HH69" s="301"/>
      <c r="HI69" s="301"/>
      <c r="HJ69" s="301"/>
      <c r="HK69" s="301"/>
      <c r="HL69" s="301"/>
      <c r="HM69" s="301"/>
      <c r="HN69" s="301"/>
      <c r="HO69" s="301"/>
      <c r="HP69" s="301"/>
      <c r="HQ69" s="301"/>
      <c r="HR69" s="301"/>
      <c r="HS69" s="301"/>
      <c r="HT69" s="301"/>
      <c r="HU69" s="301"/>
      <c r="HV69" s="301"/>
      <c r="HW69" s="301"/>
      <c r="HX69" s="301"/>
      <c r="HY69" s="301"/>
      <c r="HZ69" s="301"/>
      <c r="IA69" s="301"/>
      <c r="IB69" s="301"/>
      <c r="IC69" s="301"/>
      <c r="ID69" s="301"/>
      <c r="IE69" s="301"/>
      <c r="IF69" s="301"/>
      <c r="IG69" s="301"/>
      <c r="IH69" s="301"/>
      <c r="II69" s="301"/>
      <c r="IJ69" s="301"/>
      <c r="IK69" s="301"/>
      <c r="IL69" s="301"/>
      <c r="IM69" s="301"/>
      <c r="IN69" s="301"/>
      <c r="IO69" s="301"/>
      <c r="IP69" s="301"/>
      <c r="IQ69" s="301"/>
      <c r="IR69" s="301"/>
      <c r="IS69" s="301"/>
      <c r="IT69" s="301"/>
      <c r="IU69" s="301"/>
      <c r="IV69" s="301"/>
    </row>
    <row r="70" spans="1:256" s="2" customFormat="1"/>
    <row r="71" spans="1:256" s="2" customFormat="1"/>
    <row r="72" spans="1:256" s="2" customFormat="1"/>
    <row r="73" spans="1:256" s="2" customFormat="1"/>
    <row r="74" spans="1:256" s="2" customFormat="1"/>
    <row r="75" spans="1:256">
      <c r="A75" s="5" t="s">
        <v>45</v>
      </c>
      <c r="B75" s="5"/>
      <c r="C75" s="5"/>
      <c r="D75" s="6">
        <f>SUM(D66-D24-D26-D33-D37-D42-D49)</f>
        <v>2308</v>
      </c>
      <c r="E75" s="5"/>
      <c r="F75" s="5"/>
      <c r="G75" s="6">
        <f>SUM(G66-G24-G26-G33-G37-G42-G49)</f>
        <v>10781</v>
      </c>
      <c r="H75" s="5"/>
      <c r="I75" s="5"/>
      <c r="J75" s="6">
        <f>SUM(J66-J24-J26-J30-J33-J38-J43)</f>
        <v>9968</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2" customFormat="1"/>
    <row r="77" spans="1:256" s="2" customFormat="1"/>
    <row r="78" spans="1:256">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c r="A80" s="4"/>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20:D22 F20:G22 H8:K22 E21:E22 F18:G18 C18:D18 F12:G12 D12 E17 H66:K66 G66 D66 E23 A68:D68 B69:D69 A2:K2 A4:K4 A3 C12 E25 E24 K24 K26:K27 K25 I25 I24 I26:I27 E8 E9 E10 E11 E19 H23:K23 E13 E14 E15 E16" unlockedFormula="1"/>
    <ignoredError sqref="E20 E18 E12 E66"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9"/>
  <sheetViews>
    <sheetView showGridLines="0" zoomScale="160" zoomScaleNormal="160" zoomScaleSheetLayoutView="50" workbookViewId="0">
      <pane xSplit="2" ySplit="7" topLeftCell="C8" activePane="bottomRight" state="frozen"/>
      <selection pane="topRight"/>
      <selection pane="bottomLeft"/>
      <selection pane="bottomRight"/>
    </sheetView>
  </sheetViews>
  <sheetFormatPr defaultColWidth="11.5546875" defaultRowHeight="15"/>
  <cols>
    <col min="1" max="4" width="7.77734375" style="10" customWidth="1"/>
    <col min="5" max="5" width="4.77734375" style="10" customWidth="1"/>
    <col min="6" max="6" width="7.77734375" style="10" customWidth="1"/>
    <col min="7" max="7" width="7.77734375" style="661" customWidth="1"/>
    <col min="8" max="8" width="4.77734375" style="10" customWidth="1"/>
    <col min="9" max="10" width="7.77734375" style="10" customWidth="1"/>
    <col min="11" max="11" width="4.77734375" style="10" customWidth="1"/>
    <col min="12" max="16384" width="11.5546875" style="10"/>
  </cols>
  <sheetData>
    <row r="1" spans="1:12" s="73" customFormat="1" ht="16.149999999999999" customHeight="1">
      <c r="A1" s="398" t="s">
        <v>122</v>
      </c>
      <c r="B1" s="399"/>
      <c r="C1" s="399"/>
      <c r="D1" s="399"/>
      <c r="E1" s="399"/>
      <c r="F1" s="399"/>
      <c r="G1" s="399"/>
      <c r="H1" s="399"/>
      <c r="I1" s="399"/>
      <c r="J1" s="399"/>
      <c r="K1" s="400"/>
      <c r="L1" s="76"/>
    </row>
    <row r="2" spans="1:12" s="73" customFormat="1" ht="16.149999999999999" customHeight="1">
      <c r="A2" s="401" t="str">
        <f>Titles!A2</f>
        <v>Housing Start Data in Centres 10,000 Population and Over</v>
      </c>
      <c r="B2" s="402"/>
      <c r="C2" s="402"/>
      <c r="D2" s="402"/>
      <c r="E2" s="402"/>
      <c r="F2" s="402"/>
      <c r="G2" s="402"/>
      <c r="H2" s="402"/>
      <c r="I2" s="402"/>
      <c r="J2" s="402"/>
      <c r="K2" s="403"/>
      <c r="L2" s="76"/>
    </row>
    <row r="3" spans="1:12" s="73" customFormat="1" ht="16.149999999999999" customHeight="1">
      <c r="A3" s="449"/>
      <c r="B3" s="450"/>
      <c r="C3" s="450"/>
      <c r="D3" s="450"/>
      <c r="E3" s="450"/>
      <c r="F3" s="450"/>
      <c r="G3" s="450"/>
      <c r="H3" s="450"/>
      <c r="I3" s="450"/>
      <c r="J3" s="450"/>
      <c r="K3" s="451"/>
      <c r="L3" s="76"/>
    </row>
    <row r="4" spans="1:12" s="73" customFormat="1" ht="16.149999999999999" customHeight="1" thickBot="1">
      <c r="A4" s="404" t="str">
        <f>Titles!A5</f>
        <v>January - March 2024 - 2025</v>
      </c>
      <c r="B4" s="405"/>
      <c r="C4" s="405"/>
      <c r="D4" s="405"/>
      <c r="E4" s="405"/>
      <c r="F4" s="405"/>
      <c r="G4" s="405"/>
      <c r="H4" s="405"/>
      <c r="I4" s="405"/>
      <c r="J4" s="405"/>
      <c r="K4" s="406"/>
      <c r="L4" s="76"/>
    </row>
    <row r="5" spans="1:12" ht="11.1" customHeight="1">
      <c r="A5" s="48" t="s">
        <v>250</v>
      </c>
      <c r="B5" s="55"/>
      <c r="C5" s="441" t="s">
        <v>48</v>
      </c>
      <c r="D5" s="442"/>
      <c r="E5" s="443"/>
      <c r="F5" s="441" t="s">
        <v>47</v>
      </c>
      <c r="G5" s="649"/>
      <c r="H5" s="443"/>
      <c r="I5" s="498" t="s">
        <v>44</v>
      </c>
      <c r="J5" s="499"/>
      <c r="K5" s="500"/>
      <c r="L5" s="11"/>
    </row>
    <row r="6" spans="1:12" ht="11.1" customHeight="1">
      <c r="A6" s="49" t="s">
        <v>0</v>
      </c>
      <c r="B6" s="56"/>
      <c r="C6" s="441"/>
      <c r="D6" s="442"/>
      <c r="E6" s="443"/>
      <c r="F6" s="441"/>
      <c r="G6" s="649"/>
      <c r="H6" s="443"/>
      <c r="I6" s="452"/>
      <c r="J6" s="453"/>
      <c r="K6" s="454"/>
      <c r="L6" s="11"/>
    </row>
    <row r="7" spans="1:12" ht="12" customHeight="1">
      <c r="B7" s="57"/>
      <c r="C7" s="14">
        <f>Titles!A22</f>
        <v>2024</v>
      </c>
      <c r="D7" s="14">
        <f>Titles!A23</f>
        <v>2025</v>
      </c>
      <c r="E7" s="58" t="s">
        <v>46</v>
      </c>
      <c r="F7" s="14">
        <f>Titles!A22</f>
        <v>2024</v>
      </c>
      <c r="G7" s="650">
        <f>Titles!A23</f>
        <v>2025</v>
      </c>
      <c r="H7" s="15" t="s">
        <v>46</v>
      </c>
      <c r="I7" s="14">
        <f>Titles!A22</f>
        <v>2024</v>
      </c>
      <c r="J7" s="14">
        <f>Titles!A23</f>
        <v>2025</v>
      </c>
      <c r="K7" s="16" t="s">
        <v>46</v>
      </c>
      <c r="L7" s="11"/>
    </row>
    <row r="8" spans="1:12" ht="11.85" customHeight="1">
      <c r="A8" s="18" t="s">
        <v>178</v>
      </c>
      <c r="B8" s="19"/>
      <c r="C8" s="20">
        <v>65</v>
      </c>
      <c r="D8" s="20">
        <v>72</v>
      </c>
      <c r="E8" s="40">
        <f>IF(C8=D8,"-",IF((C8=0),"##",IF(ABS((D8/C8-1)*100)&gt;=500,"##",(D8/C8-1)*100)))</f>
        <v>10.769230769230775</v>
      </c>
      <c r="F8" s="20">
        <v>39</v>
      </c>
      <c r="G8" s="651">
        <v>51</v>
      </c>
      <c r="H8" s="40">
        <f t="shared" ref="H8:H19" si="0">IF(F8=G8,"-",IF((F8=0),"##",IF(ABS((G8/F8-1)*100)&gt;=500,"##",(G8/F8-1)*100)))</f>
        <v>30.76923076923077</v>
      </c>
      <c r="I8" s="20">
        <f>C8+F8</f>
        <v>104</v>
      </c>
      <c r="J8" s="22">
        <f>D8+G8</f>
        <v>123</v>
      </c>
      <c r="K8" s="23">
        <f t="shared" ref="K8:K19" si="1">IF(I8=J8,"-",IF((I8=0),"##",IF(ABS((J8/I8-1)*100)&gt;=500,"##",(J8/I8-1)*100)))</f>
        <v>18.26923076923077</v>
      </c>
      <c r="L8" s="11"/>
    </row>
    <row r="9" spans="1:12" ht="11.85" customHeight="1">
      <c r="A9" s="24" t="s">
        <v>1</v>
      </c>
      <c r="B9" s="25"/>
      <c r="C9" s="26">
        <v>22</v>
      </c>
      <c r="D9" s="26">
        <v>42</v>
      </c>
      <c r="E9" s="41">
        <f t="shared" ref="E9:E19" si="2">IF(C9=D9,"-",IF((C9=0),"##",IF(ABS((D9/C9-1)*100)&gt;=500,"##",(D9/C9-1)*100)))</f>
        <v>90.909090909090921</v>
      </c>
      <c r="F9" s="26">
        <v>306</v>
      </c>
      <c r="G9" s="652">
        <v>247</v>
      </c>
      <c r="H9" s="41">
        <f t="shared" si="0"/>
        <v>-19.281045751633986</v>
      </c>
      <c r="I9" s="75">
        <f t="shared" ref="I9:I20" si="3">C9+F9</f>
        <v>328</v>
      </c>
      <c r="J9" s="26">
        <f t="shared" ref="J9:J20" si="4">D9+G9</f>
        <v>289</v>
      </c>
      <c r="K9" s="29">
        <f t="shared" si="1"/>
        <v>-11.890243902439025</v>
      </c>
      <c r="L9" s="11"/>
    </row>
    <row r="10" spans="1:12" ht="11.85" customHeight="1">
      <c r="A10" s="24" t="s">
        <v>2</v>
      </c>
      <c r="B10" s="25"/>
      <c r="C10" s="26">
        <v>272</v>
      </c>
      <c r="D10" s="26">
        <v>221</v>
      </c>
      <c r="E10" s="41">
        <f t="shared" si="2"/>
        <v>-18.75</v>
      </c>
      <c r="F10" s="26">
        <v>1697</v>
      </c>
      <c r="G10" s="652">
        <v>1283</v>
      </c>
      <c r="H10" s="41">
        <f t="shared" si="0"/>
        <v>-24.395992928697709</v>
      </c>
      <c r="I10" s="75">
        <f t="shared" si="3"/>
        <v>1969</v>
      </c>
      <c r="J10" s="26">
        <f t="shared" si="4"/>
        <v>1504</v>
      </c>
      <c r="K10" s="29">
        <f t="shared" si="1"/>
        <v>-23.61604875571356</v>
      </c>
      <c r="L10" s="11"/>
    </row>
    <row r="11" spans="1:12" ht="11.85" customHeight="1">
      <c r="A11" s="24" t="s">
        <v>3</v>
      </c>
      <c r="B11" s="25"/>
      <c r="C11" s="26">
        <v>69</v>
      </c>
      <c r="D11" s="26">
        <v>79</v>
      </c>
      <c r="E11" s="41">
        <f t="shared" si="2"/>
        <v>14.492753623188403</v>
      </c>
      <c r="F11" s="26">
        <v>536</v>
      </c>
      <c r="G11" s="652">
        <v>594</v>
      </c>
      <c r="H11" s="41">
        <f t="shared" si="0"/>
        <v>10.820895522388053</v>
      </c>
      <c r="I11" s="75">
        <f t="shared" si="3"/>
        <v>605</v>
      </c>
      <c r="J11" s="26">
        <f t="shared" si="4"/>
        <v>673</v>
      </c>
      <c r="K11" s="29">
        <f t="shared" si="1"/>
        <v>11.239669421487598</v>
      </c>
      <c r="L11" s="11"/>
    </row>
    <row r="12" spans="1:12" ht="11.85" customHeight="1">
      <c r="A12" s="24" t="s">
        <v>4</v>
      </c>
      <c r="B12" s="25"/>
      <c r="C12" s="26">
        <f>SUM(C8:C11)</f>
        <v>428</v>
      </c>
      <c r="D12" s="26">
        <f>SUM(D8:D11)</f>
        <v>414</v>
      </c>
      <c r="E12" s="41">
        <f t="shared" si="2"/>
        <v>-3.2710280373831724</v>
      </c>
      <c r="F12" s="26">
        <f>SUM(F8:F11)</f>
        <v>2578</v>
      </c>
      <c r="G12" s="652">
        <f>SUM(G8:G11)</f>
        <v>2175</v>
      </c>
      <c r="H12" s="41">
        <f t="shared" si="0"/>
        <v>-15.6322730799069</v>
      </c>
      <c r="I12" s="26">
        <f t="shared" si="3"/>
        <v>3006</v>
      </c>
      <c r="J12" s="26">
        <f t="shared" si="4"/>
        <v>2589</v>
      </c>
      <c r="K12" s="29">
        <f t="shared" si="1"/>
        <v>-13.872255489021956</v>
      </c>
      <c r="L12" s="11"/>
    </row>
    <row r="13" spans="1:12" ht="11.85" customHeight="1">
      <c r="A13" s="24" t="s">
        <v>5</v>
      </c>
      <c r="B13" s="25"/>
      <c r="C13" s="26">
        <v>731</v>
      </c>
      <c r="D13" s="26">
        <v>702</v>
      </c>
      <c r="E13" s="41">
        <f t="shared" si="2"/>
        <v>-3.9671682626538973</v>
      </c>
      <c r="F13" s="26">
        <v>6026</v>
      </c>
      <c r="G13" s="652">
        <v>9435</v>
      </c>
      <c r="H13" s="41">
        <f t="shared" si="0"/>
        <v>56.571523398606047</v>
      </c>
      <c r="I13" s="75">
        <f t="shared" si="3"/>
        <v>6757</v>
      </c>
      <c r="J13" s="26">
        <f t="shared" si="4"/>
        <v>10137</v>
      </c>
      <c r="K13" s="29">
        <f t="shared" si="1"/>
        <v>50.02219920082878</v>
      </c>
      <c r="L13" s="11"/>
    </row>
    <row r="14" spans="1:12" ht="11.85" customHeight="1">
      <c r="A14" s="24" t="s">
        <v>6</v>
      </c>
      <c r="B14" s="25"/>
      <c r="C14" s="26">
        <v>2182</v>
      </c>
      <c r="D14" s="26">
        <v>1586</v>
      </c>
      <c r="E14" s="41">
        <f t="shared" si="2"/>
        <v>-27.314390467461045</v>
      </c>
      <c r="F14" s="26">
        <v>15478</v>
      </c>
      <c r="G14" s="652">
        <v>9352</v>
      </c>
      <c r="H14" s="41">
        <f t="shared" si="0"/>
        <v>-39.578756945341773</v>
      </c>
      <c r="I14" s="75">
        <f t="shared" si="3"/>
        <v>17660</v>
      </c>
      <c r="J14" s="26">
        <f t="shared" si="4"/>
        <v>10938</v>
      </c>
      <c r="K14" s="29">
        <f t="shared" si="1"/>
        <v>-38.0634201585504</v>
      </c>
      <c r="L14" s="11"/>
    </row>
    <row r="15" spans="1:12" ht="11.85" customHeight="1">
      <c r="A15" s="24" t="s">
        <v>7</v>
      </c>
      <c r="B15" s="25"/>
      <c r="C15" s="26">
        <v>352</v>
      </c>
      <c r="D15" s="26">
        <v>459</v>
      </c>
      <c r="E15" s="41">
        <f t="shared" si="2"/>
        <v>30.39772727272727</v>
      </c>
      <c r="F15" s="26">
        <v>645</v>
      </c>
      <c r="G15" s="652">
        <v>903</v>
      </c>
      <c r="H15" s="41">
        <f t="shared" si="0"/>
        <v>39.999999999999993</v>
      </c>
      <c r="I15" s="75">
        <f t="shared" si="3"/>
        <v>997</v>
      </c>
      <c r="J15" s="26">
        <f t="shared" si="4"/>
        <v>1362</v>
      </c>
      <c r="K15" s="29">
        <f t="shared" si="1"/>
        <v>36.609829488465408</v>
      </c>
      <c r="L15" s="11"/>
    </row>
    <row r="16" spans="1:12" ht="11.85" customHeight="1">
      <c r="A16" s="24" t="s">
        <v>8</v>
      </c>
      <c r="B16" s="25"/>
      <c r="C16" s="26">
        <v>187</v>
      </c>
      <c r="D16" s="26">
        <v>305</v>
      </c>
      <c r="E16" s="41">
        <f t="shared" si="2"/>
        <v>63.101604278074873</v>
      </c>
      <c r="F16" s="26">
        <v>472</v>
      </c>
      <c r="G16" s="652">
        <v>990</v>
      </c>
      <c r="H16" s="41">
        <f t="shared" si="0"/>
        <v>109.7457627118644</v>
      </c>
      <c r="I16" s="75">
        <f t="shared" si="3"/>
        <v>659</v>
      </c>
      <c r="J16" s="26">
        <f t="shared" si="4"/>
        <v>1295</v>
      </c>
      <c r="K16" s="29">
        <f t="shared" si="1"/>
        <v>96.509863429438553</v>
      </c>
      <c r="L16" s="11"/>
    </row>
    <row r="17" spans="1:12" ht="11.85" customHeight="1">
      <c r="A17" s="24" t="s">
        <v>9</v>
      </c>
      <c r="B17" s="25"/>
      <c r="C17" s="26">
        <v>2804</v>
      </c>
      <c r="D17" s="26">
        <v>3279</v>
      </c>
      <c r="E17" s="41">
        <f t="shared" si="2"/>
        <v>16.94008559201141</v>
      </c>
      <c r="F17" s="26">
        <v>6940</v>
      </c>
      <c r="G17" s="652">
        <v>8191</v>
      </c>
      <c r="H17" s="41">
        <f t="shared" si="0"/>
        <v>18.025936599423641</v>
      </c>
      <c r="I17" s="75">
        <f t="shared" si="3"/>
        <v>9744</v>
      </c>
      <c r="J17" s="26">
        <f t="shared" si="4"/>
        <v>11470</v>
      </c>
      <c r="K17" s="29">
        <f t="shared" si="1"/>
        <v>17.713464696223326</v>
      </c>
      <c r="L17" s="11"/>
    </row>
    <row r="18" spans="1:12" ht="11.85" customHeight="1">
      <c r="A18" s="24" t="s">
        <v>10</v>
      </c>
      <c r="B18" s="25"/>
      <c r="C18" s="26">
        <f>SUM(C15:C17)</f>
        <v>3343</v>
      </c>
      <c r="D18" s="26">
        <f>SUM(D15:D17)</f>
        <v>4043</v>
      </c>
      <c r="E18" s="41">
        <f t="shared" si="2"/>
        <v>20.939276099311989</v>
      </c>
      <c r="F18" s="26">
        <f>SUM(F15:F17)</f>
        <v>8057</v>
      </c>
      <c r="G18" s="652">
        <f>SUM(G15:G17)</f>
        <v>10084</v>
      </c>
      <c r="H18" s="41">
        <f t="shared" si="0"/>
        <v>25.158247486657558</v>
      </c>
      <c r="I18" s="75">
        <f t="shared" si="3"/>
        <v>11400</v>
      </c>
      <c r="J18" s="26">
        <f t="shared" si="4"/>
        <v>14127</v>
      </c>
      <c r="K18" s="29">
        <f t="shared" si="1"/>
        <v>23.921052631578952</v>
      </c>
      <c r="L18" s="11"/>
    </row>
    <row r="19" spans="1:12" ht="11.85" customHeight="1">
      <c r="A19" s="30" t="s">
        <v>11</v>
      </c>
      <c r="B19" s="31"/>
      <c r="C19" s="32">
        <v>835</v>
      </c>
      <c r="D19" s="32">
        <v>759</v>
      </c>
      <c r="E19" s="43">
        <f t="shared" si="2"/>
        <v>-9.1017964071856241</v>
      </c>
      <c r="F19" s="32">
        <v>9910</v>
      </c>
      <c r="G19" s="653">
        <v>6752</v>
      </c>
      <c r="H19" s="43">
        <f t="shared" si="0"/>
        <v>-31.866801210898089</v>
      </c>
      <c r="I19" s="59">
        <f t="shared" si="3"/>
        <v>10745</v>
      </c>
      <c r="J19" s="32">
        <f t="shared" si="4"/>
        <v>7511</v>
      </c>
      <c r="K19" s="35">
        <f t="shared" si="1"/>
        <v>-30.09771986970684</v>
      </c>
      <c r="L19" s="11"/>
    </row>
    <row r="20" spans="1:12" ht="13.5" customHeight="1">
      <c r="A20" s="36" t="s">
        <v>12</v>
      </c>
      <c r="B20" s="39"/>
      <c r="C20" s="38">
        <f>SUM(C12:C14,C18:C19)</f>
        <v>7519</v>
      </c>
      <c r="D20" s="38">
        <f>SUM(D12:D14,D18:D19)</f>
        <v>7504</v>
      </c>
      <c r="E20" s="58">
        <f>IF(C20=D20,"-",IF((C20=0),"##",IF(ABS((D20/C20-1)*100)&gt;=500,"##",(D20/C20-1)*100)))</f>
        <v>-0.19949461364543453</v>
      </c>
      <c r="F20" s="38">
        <f>SUM(F12:F14,F18:F19)</f>
        <v>42049</v>
      </c>
      <c r="G20" s="654">
        <f>SUM(G12:G14,G18:G19)</f>
        <v>37798</v>
      </c>
      <c r="H20" s="58">
        <f>IF(F20=G20,"-",IF((F20=0),"##",IF(ABS((G20/F20-1)*100)&gt;=500,"##",(G20/F20-1)*100)))</f>
        <v>-10.1096339984304</v>
      </c>
      <c r="I20" s="60">
        <f t="shared" si="3"/>
        <v>49568</v>
      </c>
      <c r="J20" s="38">
        <f t="shared" si="4"/>
        <v>45302</v>
      </c>
      <c r="K20" s="16">
        <f>IF(I20=J20,"-",IF((I20=0),"##",IF(ABS((J20/I20-1)*100)&gt;=500,"##",(J20/I20-1)*100)))</f>
        <v>-8.6063589412524237</v>
      </c>
      <c r="L20" s="11"/>
    </row>
    <row r="21" spans="1:12" ht="12" customHeight="1">
      <c r="A21" s="48" t="s">
        <v>13</v>
      </c>
      <c r="B21" s="61"/>
      <c r="C21" s="62"/>
      <c r="D21" s="63"/>
      <c r="E21" s="64"/>
      <c r="F21" s="63"/>
      <c r="G21" s="655"/>
      <c r="H21" s="64"/>
      <c r="I21" s="65"/>
      <c r="J21" s="63"/>
      <c r="K21" s="35"/>
      <c r="L21" s="11"/>
    </row>
    <row r="22" spans="1:12" ht="12" customHeight="1">
      <c r="A22" s="51"/>
      <c r="B22" s="66"/>
      <c r="C22" s="67"/>
      <c r="D22" s="67"/>
      <c r="E22" s="68"/>
      <c r="F22" s="67"/>
      <c r="G22" s="656"/>
      <c r="H22" s="68"/>
      <c r="I22" s="69"/>
      <c r="J22" s="67"/>
      <c r="K22" s="70"/>
      <c r="L22" s="11"/>
    </row>
    <row r="23" spans="1:12" ht="11.85" customHeight="1">
      <c r="A23" s="18" t="s">
        <v>104</v>
      </c>
      <c r="B23" s="22"/>
      <c r="C23" s="40">
        <v>29</v>
      </c>
      <c r="D23" s="40">
        <v>27</v>
      </c>
      <c r="E23" s="40">
        <f t="shared" ref="E23:E65" si="5">IF(C23=D23,"-",IF((C23=0),"##",IF(ABS((D23/C23-1)*100)&gt;=500,"##",(D23/C23-1)*100)))</f>
        <v>-6.8965517241379342</v>
      </c>
      <c r="F23" s="20">
        <v>278</v>
      </c>
      <c r="G23" s="657">
        <v>655</v>
      </c>
      <c r="H23" s="40">
        <f t="shared" ref="H23:H65" si="6">IF(F23=G23,"-",IF((F23=0),"##",IF(ABS((G23/F23-1)*100)&gt;=500,"##",(G23/F23-1)*100)))</f>
        <v>135.6115107913669</v>
      </c>
      <c r="I23" s="74">
        <f t="shared" ref="I23:I66" si="7">C23+F23</f>
        <v>307</v>
      </c>
      <c r="J23" s="20">
        <f t="shared" ref="J23:J66" si="8">D23+G23</f>
        <v>682</v>
      </c>
      <c r="K23" s="23">
        <f t="shared" ref="K23:K65" si="9">IF(I23=J23,"-",IF((I23=0),"##",IF(ABS((J23/I23-1)*100)&gt;=500,"##",(J23/I23-1)*100)))</f>
        <v>122.14983713355051</v>
      </c>
      <c r="L23" s="11"/>
    </row>
    <row r="24" spans="1:12" ht="11.85" customHeight="1">
      <c r="A24" s="677" t="s">
        <v>14</v>
      </c>
      <c r="B24" s="28"/>
      <c r="C24" s="41">
        <v>83</v>
      </c>
      <c r="D24" s="41">
        <v>16</v>
      </c>
      <c r="E24" s="41">
        <f t="shared" si="5"/>
        <v>-80.722891566265062</v>
      </c>
      <c r="F24" s="26">
        <v>20</v>
      </c>
      <c r="G24" s="652">
        <v>64</v>
      </c>
      <c r="H24" s="41">
        <f t="shared" si="6"/>
        <v>220.00000000000003</v>
      </c>
      <c r="I24" s="75">
        <f t="shared" si="7"/>
        <v>103</v>
      </c>
      <c r="J24" s="26">
        <f t="shared" si="8"/>
        <v>80</v>
      </c>
      <c r="K24" s="29">
        <f t="shared" si="9"/>
        <v>-22.330097087378643</v>
      </c>
      <c r="L24" s="11"/>
    </row>
    <row r="25" spans="1:12" ht="11.85" customHeight="1">
      <c r="A25" s="677" t="s">
        <v>185</v>
      </c>
      <c r="B25" s="28"/>
      <c r="C25" s="41">
        <v>36</v>
      </c>
      <c r="D25" s="41">
        <v>21</v>
      </c>
      <c r="E25" s="256">
        <f t="shared" si="5"/>
        <v>-41.666666666666664</v>
      </c>
      <c r="F25" s="41">
        <v>71</v>
      </c>
      <c r="G25" s="652">
        <v>165</v>
      </c>
      <c r="H25" s="256">
        <f t="shared" si="6"/>
        <v>132.3943661971831</v>
      </c>
      <c r="I25" s="41">
        <f t="shared" si="7"/>
        <v>107</v>
      </c>
      <c r="J25" s="26">
        <f t="shared" si="8"/>
        <v>186</v>
      </c>
      <c r="K25" s="256">
        <f t="shared" si="9"/>
        <v>73.831775700934571</v>
      </c>
      <c r="L25" s="11"/>
    </row>
    <row r="26" spans="1:12" ht="11.85" customHeight="1">
      <c r="A26" s="677" t="s">
        <v>15</v>
      </c>
      <c r="B26" s="28"/>
      <c r="C26" s="41">
        <v>44</v>
      </c>
      <c r="D26" s="41">
        <v>49</v>
      </c>
      <c r="E26" s="256">
        <f t="shared" si="5"/>
        <v>11.363636363636353</v>
      </c>
      <c r="F26" s="26">
        <v>8</v>
      </c>
      <c r="G26" s="652">
        <v>311</v>
      </c>
      <c r="H26" s="256" t="str">
        <f t="shared" si="6"/>
        <v>##</v>
      </c>
      <c r="I26" s="75">
        <f t="shared" si="7"/>
        <v>52</v>
      </c>
      <c r="J26" s="26">
        <f t="shared" si="8"/>
        <v>360</v>
      </c>
      <c r="K26" s="29" t="str">
        <f>IF(I26=J26,"-",IF((I26=0),"##",IF(ABS((J26/I26-1)*100)&gt;=500,"##",(J26/I26-1)*100)))</f>
        <v>##</v>
      </c>
      <c r="L26" s="11"/>
    </row>
    <row r="27" spans="1:12" ht="11.85" customHeight="1">
      <c r="A27" s="677" t="s">
        <v>16</v>
      </c>
      <c r="B27" s="28"/>
      <c r="C27" s="41">
        <v>1479</v>
      </c>
      <c r="D27" s="41">
        <v>1507</v>
      </c>
      <c r="E27" s="256">
        <f t="shared" si="5"/>
        <v>1.893171061528065</v>
      </c>
      <c r="F27" s="26">
        <v>3906</v>
      </c>
      <c r="G27" s="652">
        <v>4764</v>
      </c>
      <c r="H27" s="256">
        <f t="shared" si="6"/>
        <v>21.966205837173568</v>
      </c>
      <c r="I27" s="75">
        <f t="shared" si="7"/>
        <v>5385</v>
      </c>
      <c r="J27" s="26">
        <f t="shared" si="8"/>
        <v>6271</v>
      </c>
      <c r="K27" s="29">
        <f t="shared" si="9"/>
        <v>16.453110492107715</v>
      </c>
      <c r="L27" s="11"/>
    </row>
    <row r="28" spans="1:12" ht="11.85" customHeight="1">
      <c r="A28" s="677" t="s">
        <v>179</v>
      </c>
      <c r="B28" s="28"/>
      <c r="C28" s="41">
        <v>30</v>
      </c>
      <c r="D28" s="41">
        <v>27</v>
      </c>
      <c r="E28" s="256">
        <f t="shared" si="5"/>
        <v>-9.9999999999999982</v>
      </c>
      <c r="F28" s="26">
        <v>134</v>
      </c>
      <c r="G28" s="652">
        <v>116</v>
      </c>
      <c r="H28" s="256">
        <f t="shared" si="6"/>
        <v>-13.432835820895528</v>
      </c>
      <c r="I28" s="75">
        <f t="shared" si="7"/>
        <v>164</v>
      </c>
      <c r="J28" s="26">
        <f t="shared" si="8"/>
        <v>143</v>
      </c>
      <c r="K28" s="29">
        <f t="shared" si="9"/>
        <v>-12.804878048780488</v>
      </c>
      <c r="L28" s="11"/>
    </row>
    <row r="29" spans="1:12" ht="11.85" customHeight="1">
      <c r="A29" s="677" t="s">
        <v>180</v>
      </c>
      <c r="B29" s="28"/>
      <c r="C29" s="41">
        <v>27</v>
      </c>
      <c r="D29" s="41">
        <v>46</v>
      </c>
      <c r="E29" s="256">
        <f t="shared" si="5"/>
        <v>70.370370370370367</v>
      </c>
      <c r="F29" s="26">
        <v>70</v>
      </c>
      <c r="G29" s="652">
        <v>197</v>
      </c>
      <c r="H29" s="256">
        <f t="shared" si="6"/>
        <v>181.42857142857144</v>
      </c>
      <c r="I29" s="75">
        <f t="shared" si="7"/>
        <v>97</v>
      </c>
      <c r="J29" s="26">
        <f t="shared" si="8"/>
        <v>243</v>
      </c>
      <c r="K29" s="29">
        <f t="shared" si="9"/>
        <v>150.51546391752578</v>
      </c>
      <c r="L29" s="11"/>
    </row>
    <row r="30" spans="1:12" ht="11.85" customHeight="1">
      <c r="A30" s="677" t="s">
        <v>17</v>
      </c>
      <c r="B30" s="28"/>
      <c r="C30" s="41">
        <v>1046</v>
      </c>
      <c r="D30" s="41">
        <v>1488</v>
      </c>
      <c r="E30" s="256">
        <f t="shared" si="5"/>
        <v>42.256214149139581</v>
      </c>
      <c r="F30" s="26">
        <v>2441</v>
      </c>
      <c r="G30" s="652">
        <v>2607</v>
      </c>
      <c r="H30" s="256">
        <f t="shared" si="6"/>
        <v>6.8004916018025385</v>
      </c>
      <c r="I30" s="75">
        <f t="shared" si="7"/>
        <v>3487</v>
      </c>
      <c r="J30" s="26">
        <f t="shared" si="8"/>
        <v>4095</v>
      </c>
      <c r="K30" s="29">
        <f t="shared" si="9"/>
        <v>17.436191568683679</v>
      </c>
      <c r="L30" s="11"/>
    </row>
    <row r="31" spans="1:12" ht="11.85" customHeight="1">
      <c r="A31" s="677" t="s">
        <v>181</v>
      </c>
      <c r="B31" s="28"/>
      <c r="C31" s="41">
        <v>22</v>
      </c>
      <c r="D31" s="41">
        <v>20</v>
      </c>
      <c r="E31" s="256">
        <f t="shared" si="5"/>
        <v>-9.0909090909090935</v>
      </c>
      <c r="F31" s="26">
        <v>7</v>
      </c>
      <c r="G31" s="652">
        <v>125</v>
      </c>
      <c r="H31" s="256" t="str">
        <f t="shared" si="6"/>
        <v>##</v>
      </c>
      <c r="I31" s="75">
        <f t="shared" si="7"/>
        <v>29</v>
      </c>
      <c r="J31" s="26">
        <f t="shared" si="8"/>
        <v>145</v>
      </c>
      <c r="K31" s="29">
        <f t="shared" si="9"/>
        <v>400</v>
      </c>
      <c r="L31" s="11"/>
    </row>
    <row r="32" spans="1:12" ht="11.85" customHeight="1">
      <c r="A32" s="677" t="s">
        <v>102</v>
      </c>
      <c r="B32" s="28"/>
      <c r="C32" s="41">
        <v>28</v>
      </c>
      <c r="D32" s="41">
        <v>5</v>
      </c>
      <c r="E32" s="256">
        <f t="shared" si="5"/>
        <v>-82.142857142857139</v>
      </c>
      <c r="F32" s="26">
        <v>2</v>
      </c>
      <c r="G32" s="652">
        <v>5</v>
      </c>
      <c r="H32" s="256">
        <f t="shared" si="6"/>
        <v>150</v>
      </c>
      <c r="I32" s="75">
        <f t="shared" si="7"/>
        <v>30</v>
      </c>
      <c r="J32" s="26">
        <f t="shared" si="8"/>
        <v>10</v>
      </c>
      <c r="K32" s="29">
        <f t="shared" si="9"/>
        <v>-66.666666666666671</v>
      </c>
      <c r="L32" s="11"/>
    </row>
    <row r="33" spans="1:12" ht="11.85" customHeight="1">
      <c r="A33" s="677" t="s">
        <v>18</v>
      </c>
      <c r="B33" s="28"/>
      <c r="C33" s="41">
        <v>8</v>
      </c>
      <c r="D33" s="41">
        <v>4</v>
      </c>
      <c r="E33" s="256">
        <f t="shared" si="5"/>
        <v>-50</v>
      </c>
      <c r="F33" s="26">
        <v>102</v>
      </c>
      <c r="G33" s="652">
        <v>1</v>
      </c>
      <c r="H33" s="256">
        <f t="shared" si="6"/>
        <v>-99.019607843137265</v>
      </c>
      <c r="I33" s="75">
        <f t="shared" si="7"/>
        <v>110</v>
      </c>
      <c r="J33" s="26">
        <f t="shared" si="8"/>
        <v>5</v>
      </c>
      <c r="K33" s="29">
        <f t="shared" si="9"/>
        <v>-95.454545454545453</v>
      </c>
      <c r="L33" s="11"/>
    </row>
    <row r="34" spans="1:12" ht="11.85" customHeight="1">
      <c r="A34" s="677" t="s">
        <v>19</v>
      </c>
      <c r="B34" s="28"/>
      <c r="C34" s="41">
        <v>141</v>
      </c>
      <c r="D34" s="41">
        <v>154</v>
      </c>
      <c r="E34" s="256">
        <f t="shared" si="5"/>
        <v>9.219858156028371</v>
      </c>
      <c r="F34" s="26">
        <v>1571</v>
      </c>
      <c r="G34" s="652">
        <v>1207</v>
      </c>
      <c r="H34" s="256">
        <f t="shared" si="6"/>
        <v>-23.169955442393373</v>
      </c>
      <c r="I34" s="75">
        <f t="shared" si="7"/>
        <v>1712</v>
      </c>
      <c r="J34" s="26">
        <f t="shared" si="8"/>
        <v>1361</v>
      </c>
      <c r="K34" s="29">
        <f t="shared" si="9"/>
        <v>-20.502336448598136</v>
      </c>
      <c r="L34" s="11"/>
    </row>
    <row r="35" spans="1:12" ht="11.85" customHeight="1">
      <c r="A35" s="677" t="s">
        <v>20</v>
      </c>
      <c r="B35" s="28"/>
      <c r="C35" s="41">
        <v>97</v>
      </c>
      <c r="D35" s="41">
        <v>41</v>
      </c>
      <c r="E35" s="256">
        <f t="shared" si="5"/>
        <v>-57.731958762886592</v>
      </c>
      <c r="F35" s="26">
        <v>412</v>
      </c>
      <c r="G35" s="652">
        <v>446</v>
      </c>
      <c r="H35" s="256">
        <f t="shared" si="6"/>
        <v>8.2524271844660149</v>
      </c>
      <c r="I35" s="75">
        <f t="shared" si="7"/>
        <v>509</v>
      </c>
      <c r="J35" s="26">
        <f t="shared" si="8"/>
        <v>487</v>
      </c>
      <c r="K35" s="29">
        <f t="shared" si="9"/>
        <v>-4.3222003929273107</v>
      </c>
      <c r="L35" s="11"/>
    </row>
    <row r="36" spans="1:12" ht="11.85" customHeight="1">
      <c r="A36" s="677" t="s">
        <v>182</v>
      </c>
      <c r="B36" s="28"/>
      <c r="C36" s="41">
        <v>24</v>
      </c>
      <c r="D36" s="41">
        <v>33</v>
      </c>
      <c r="E36" s="256">
        <f t="shared" si="5"/>
        <v>37.5</v>
      </c>
      <c r="F36" s="26">
        <v>12</v>
      </c>
      <c r="G36" s="652">
        <v>102</v>
      </c>
      <c r="H36" s="256" t="str">
        <f t="shared" si="6"/>
        <v>##</v>
      </c>
      <c r="I36" s="75">
        <f t="shared" si="7"/>
        <v>36</v>
      </c>
      <c r="J36" s="26">
        <f t="shared" si="8"/>
        <v>135</v>
      </c>
      <c r="K36" s="29">
        <f t="shared" si="9"/>
        <v>275</v>
      </c>
      <c r="L36" s="11"/>
    </row>
    <row r="37" spans="1:12" ht="11.85" customHeight="1">
      <c r="A37" s="677" t="s">
        <v>21</v>
      </c>
      <c r="B37" s="28"/>
      <c r="C37" s="41">
        <v>55</v>
      </c>
      <c r="D37" s="41">
        <v>50</v>
      </c>
      <c r="E37" s="256">
        <f t="shared" si="5"/>
        <v>-9.0909090909090935</v>
      </c>
      <c r="F37" s="26">
        <v>796</v>
      </c>
      <c r="G37" s="652">
        <v>491</v>
      </c>
      <c r="H37" s="256">
        <f t="shared" si="6"/>
        <v>-38.316582914572862</v>
      </c>
      <c r="I37" s="75">
        <f t="shared" si="7"/>
        <v>851</v>
      </c>
      <c r="J37" s="26">
        <f t="shared" si="8"/>
        <v>541</v>
      </c>
      <c r="K37" s="29">
        <f t="shared" si="9"/>
        <v>-36.427732079905994</v>
      </c>
      <c r="L37" s="11"/>
    </row>
    <row r="38" spans="1:12" ht="11.85" customHeight="1">
      <c r="A38" s="677" t="s">
        <v>22</v>
      </c>
      <c r="B38" s="28"/>
      <c r="C38" s="41">
        <v>35</v>
      </c>
      <c r="D38" s="41">
        <v>29</v>
      </c>
      <c r="E38" s="256">
        <f t="shared" si="5"/>
        <v>-17.142857142857139</v>
      </c>
      <c r="F38" s="26">
        <v>27</v>
      </c>
      <c r="G38" s="652">
        <v>183</v>
      </c>
      <c r="H38" s="256" t="str">
        <f t="shared" si="6"/>
        <v>##</v>
      </c>
      <c r="I38" s="75">
        <f t="shared" si="7"/>
        <v>62</v>
      </c>
      <c r="J38" s="26">
        <f t="shared" si="8"/>
        <v>212</v>
      </c>
      <c r="K38" s="29">
        <f t="shared" si="9"/>
        <v>241.93548387096774</v>
      </c>
      <c r="L38" s="11"/>
    </row>
    <row r="39" spans="1:12" ht="37.5" customHeight="1">
      <c r="A39" s="678" t="s">
        <v>103</v>
      </c>
      <c r="B39" s="448"/>
      <c r="C39" s="41">
        <v>87</v>
      </c>
      <c r="D39" s="41">
        <v>70</v>
      </c>
      <c r="E39" s="256">
        <f t="shared" si="5"/>
        <v>-19.540229885057471</v>
      </c>
      <c r="F39" s="26">
        <v>390</v>
      </c>
      <c r="G39" s="652">
        <v>789</v>
      </c>
      <c r="H39" s="256">
        <f t="shared" si="6"/>
        <v>102.30769230769229</v>
      </c>
      <c r="I39" s="75">
        <f t="shared" si="7"/>
        <v>477</v>
      </c>
      <c r="J39" s="26">
        <f t="shared" si="8"/>
        <v>859</v>
      </c>
      <c r="K39" s="29">
        <f t="shared" si="9"/>
        <v>80.083857442348005</v>
      </c>
      <c r="L39" s="11"/>
    </row>
    <row r="40" spans="1:12" ht="11.85" customHeight="1">
      <c r="A40" s="679" t="s">
        <v>115</v>
      </c>
      <c r="B40" s="356"/>
      <c r="C40" s="41">
        <v>40</v>
      </c>
      <c r="D40" s="41">
        <v>62</v>
      </c>
      <c r="E40" s="256">
        <f t="shared" si="5"/>
        <v>55.000000000000007</v>
      </c>
      <c r="F40" s="26">
        <v>98</v>
      </c>
      <c r="G40" s="652">
        <v>122</v>
      </c>
      <c r="H40" s="256">
        <f t="shared" si="6"/>
        <v>24.489795918367353</v>
      </c>
      <c r="I40" s="75">
        <f t="shared" si="7"/>
        <v>138</v>
      </c>
      <c r="J40" s="26">
        <f t="shared" si="8"/>
        <v>184</v>
      </c>
      <c r="K40" s="29">
        <f t="shared" si="9"/>
        <v>33.333333333333329</v>
      </c>
      <c r="L40" s="11"/>
    </row>
    <row r="41" spans="1:12" ht="11.85" customHeight="1">
      <c r="A41" s="677" t="s">
        <v>23</v>
      </c>
      <c r="B41" s="28"/>
      <c r="C41" s="41">
        <v>89</v>
      </c>
      <c r="D41" s="41">
        <v>101</v>
      </c>
      <c r="E41" s="256">
        <f t="shared" si="5"/>
        <v>13.483146067415742</v>
      </c>
      <c r="F41" s="26">
        <v>854</v>
      </c>
      <c r="G41" s="652">
        <v>195</v>
      </c>
      <c r="H41" s="256">
        <f t="shared" si="6"/>
        <v>-77.166276346604207</v>
      </c>
      <c r="I41" s="75">
        <f t="shared" si="7"/>
        <v>943</v>
      </c>
      <c r="J41" s="26">
        <f t="shared" si="8"/>
        <v>296</v>
      </c>
      <c r="K41" s="29">
        <f t="shared" si="9"/>
        <v>-68.610816542948044</v>
      </c>
      <c r="L41" s="11"/>
    </row>
    <row r="42" spans="1:12" ht="11.85" customHeight="1">
      <c r="A42" s="677" t="s">
        <v>24</v>
      </c>
      <c r="B42" s="28"/>
      <c r="C42" s="41">
        <v>10</v>
      </c>
      <c r="D42" s="41">
        <v>15</v>
      </c>
      <c r="E42" s="256">
        <f t="shared" si="5"/>
        <v>50</v>
      </c>
      <c r="F42" s="26">
        <v>277</v>
      </c>
      <c r="G42" s="652">
        <v>421</v>
      </c>
      <c r="H42" s="256">
        <f t="shared" si="6"/>
        <v>51.985559566787011</v>
      </c>
      <c r="I42" s="75">
        <f t="shared" si="7"/>
        <v>287</v>
      </c>
      <c r="J42" s="26">
        <f t="shared" si="8"/>
        <v>436</v>
      </c>
      <c r="K42" s="29">
        <f t="shared" si="9"/>
        <v>51.916376306620208</v>
      </c>
      <c r="L42" s="11"/>
    </row>
    <row r="43" spans="1:12" ht="11.85" customHeight="1">
      <c r="A43" s="677" t="s">
        <v>25</v>
      </c>
      <c r="B43" s="28"/>
      <c r="C43" s="41">
        <v>184</v>
      </c>
      <c r="D43" s="41">
        <v>213</v>
      </c>
      <c r="E43" s="256">
        <f t="shared" si="5"/>
        <v>15.760869565217384</v>
      </c>
      <c r="F43" s="26">
        <v>2631</v>
      </c>
      <c r="G43" s="652">
        <v>5114</v>
      </c>
      <c r="H43" s="256">
        <f t="shared" si="6"/>
        <v>94.374762447738505</v>
      </c>
      <c r="I43" s="75">
        <f t="shared" si="7"/>
        <v>2815</v>
      </c>
      <c r="J43" s="26">
        <f t="shared" si="8"/>
        <v>5327</v>
      </c>
      <c r="K43" s="29">
        <f t="shared" si="9"/>
        <v>89.236234458259318</v>
      </c>
      <c r="L43" s="11"/>
    </row>
    <row r="44" spans="1:12" ht="11.85" customHeight="1">
      <c r="A44" s="677" t="s">
        <v>183</v>
      </c>
      <c r="B44" s="28"/>
      <c r="C44" s="41">
        <v>38</v>
      </c>
      <c r="D44" s="41">
        <v>20</v>
      </c>
      <c r="E44" s="256">
        <f t="shared" si="5"/>
        <v>-47.368421052631582</v>
      </c>
      <c r="F44" s="26">
        <v>182</v>
      </c>
      <c r="G44" s="652">
        <v>87</v>
      </c>
      <c r="H44" s="256">
        <f t="shared" si="6"/>
        <v>-52.19780219780219</v>
      </c>
      <c r="I44" s="75">
        <f t="shared" si="7"/>
        <v>220</v>
      </c>
      <c r="J44" s="26">
        <f t="shared" si="8"/>
        <v>107</v>
      </c>
      <c r="K44" s="29">
        <f t="shared" si="9"/>
        <v>-51.363636363636367</v>
      </c>
      <c r="L44" s="11"/>
    </row>
    <row r="45" spans="1:12" ht="11.85" customHeight="1">
      <c r="A45" s="677" t="s">
        <v>26</v>
      </c>
      <c r="B45" s="28"/>
      <c r="C45" s="41">
        <v>58</v>
      </c>
      <c r="D45" s="41">
        <v>21</v>
      </c>
      <c r="E45" s="256">
        <f t="shared" si="5"/>
        <v>-63.793103448275865</v>
      </c>
      <c r="F45" s="26">
        <v>450</v>
      </c>
      <c r="G45" s="652">
        <v>67</v>
      </c>
      <c r="H45" s="256">
        <f t="shared" si="6"/>
        <v>-85.111111111111114</v>
      </c>
      <c r="I45" s="75">
        <f t="shared" si="7"/>
        <v>508</v>
      </c>
      <c r="J45" s="26">
        <f t="shared" si="8"/>
        <v>88</v>
      </c>
      <c r="K45" s="29">
        <f t="shared" si="9"/>
        <v>-82.677165354330711</v>
      </c>
      <c r="L45" s="11"/>
    </row>
    <row r="46" spans="1:12" s="661" customFormat="1" ht="11.85" customHeight="1">
      <c r="A46" s="677" t="s">
        <v>27</v>
      </c>
      <c r="B46" s="680"/>
      <c r="C46" s="671">
        <f>+SUM(C47+C48)</f>
        <v>268</v>
      </c>
      <c r="D46" s="671">
        <f>+SUM(D47+D48)</f>
        <v>352</v>
      </c>
      <c r="E46" s="256">
        <f t="shared" si="5"/>
        <v>31.343283582089555</v>
      </c>
      <c r="F46" s="671">
        <f>+SUM(F47+F48)</f>
        <v>1427</v>
      </c>
      <c r="G46" s="652">
        <f>+SUM(G47+G48)</f>
        <v>2257</v>
      </c>
      <c r="H46" s="256">
        <f t="shared" si="6"/>
        <v>58.163980378416255</v>
      </c>
      <c r="I46" s="671">
        <f t="shared" si="7"/>
        <v>1695</v>
      </c>
      <c r="J46" s="671">
        <f t="shared" si="8"/>
        <v>2609</v>
      </c>
      <c r="K46" s="681">
        <f t="shared" si="9"/>
        <v>53.923303834808259</v>
      </c>
      <c r="L46" s="682"/>
    </row>
    <row r="47" spans="1:12" ht="11.85" customHeight="1">
      <c r="A47" s="677" t="s">
        <v>28</v>
      </c>
      <c r="B47" s="28"/>
      <c r="C47" s="26">
        <v>61</v>
      </c>
      <c r="D47" s="26">
        <v>43</v>
      </c>
      <c r="E47" s="256">
        <f t="shared" si="5"/>
        <v>-29.508196721311474</v>
      </c>
      <c r="F47" s="26">
        <v>438</v>
      </c>
      <c r="G47" s="652">
        <v>503</v>
      </c>
      <c r="H47" s="256">
        <f t="shared" si="6"/>
        <v>14.840182648401834</v>
      </c>
      <c r="I47" s="75">
        <f t="shared" si="7"/>
        <v>499</v>
      </c>
      <c r="J47" s="26">
        <f t="shared" si="8"/>
        <v>546</v>
      </c>
      <c r="K47" s="29">
        <f t="shared" si="9"/>
        <v>9.4188376753506997</v>
      </c>
      <c r="L47" s="11"/>
    </row>
    <row r="48" spans="1:12" ht="11.85" customHeight="1">
      <c r="A48" s="677" t="s">
        <v>29</v>
      </c>
      <c r="B48" s="28"/>
      <c r="C48" s="26">
        <v>207</v>
      </c>
      <c r="D48" s="26">
        <v>309</v>
      </c>
      <c r="E48" s="256">
        <f t="shared" si="5"/>
        <v>49.275362318840578</v>
      </c>
      <c r="F48" s="26">
        <v>989</v>
      </c>
      <c r="G48" s="652">
        <v>1754</v>
      </c>
      <c r="H48" s="256">
        <f t="shared" si="6"/>
        <v>77.350859453993934</v>
      </c>
      <c r="I48" s="75">
        <f t="shared" si="7"/>
        <v>1196</v>
      </c>
      <c r="J48" s="26">
        <f t="shared" si="8"/>
        <v>2063</v>
      </c>
      <c r="K48" s="29">
        <f t="shared" si="9"/>
        <v>72.491638795986617</v>
      </c>
      <c r="L48" s="11"/>
    </row>
    <row r="49" spans="1:12" ht="11.85" customHeight="1">
      <c r="A49" s="677" t="s">
        <v>30</v>
      </c>
      <c r="B49" s="28"/>
      <c r="C49" s="26">
        <v>21</v>
      </c>
      <c r="D49" s="26">
        <v>17</v>
      </c>
      <c r="E49" s="256">
        <f t="shared" si="5"/>
        <v>-19.047619047619047</v>
      </c>
      <c r="F49" s="26">
        <v>0</v>
      </c>
      <c r="G49" s="652">
        <v>3</v>
      </c>
      <c r="H49" s="256" t="str">
        <f t="shared" si="6"/>
        <v>##</v>
      </c>
      <c r="I49" s="75">
        <f t="shared" si="7"/>
        <v>21</v>
      </c>
      <c r="J49" s="26">
        <f t="shared" si="8"/>
        <v>20</v>
      </c>
      <c r="K49" s="29">
        <f t="shared" si="9"/>
        <v>-4.7619047619047672</v>
      </c>
      <c r="L49" s="11"/>
    </row>
    <row r="50" spans="1:12" ht="11.85" customHeight="1">
      <c r="A50" s="677" t="s">
        <v>31</v>
      </c>
      <c r="B50" s="28"/>
      <c r="C50" s="26">
        <v>83</v>
      </c>
      <c r="D50" s="26">
        <v>126</v>
      </c>
      <c r="E50" s="256">
        <f t="shared" si="5"/>
        <v>51.807228915662648</v>
      </c>
      <c r="F50" s="26">
        <v>1338</v>
      </c>
      <c r="G50" s="652">
        <v>1351</v>
      </c>
      <c r="H50" s="256">
        <f t="shared" si="6"/>
        <v>0.97159940209268214</v>
      </c>
      <c r="I50" s="75">
        <f t="shared" si="7"/>
        <v>1421</v>
      </c>
      <c r="J50" s="26">
        <f t="shared" si="8"/>
        <v>1477</v>
      </c>
      <c r="K50" s="29">
        <f t="shared" si="9"/>
        <v>3.9408866995073843</v>
      </c>
      <c r="L50" s="11"/>
    </row>
    <row r="51" spans="1:12" ht="11.85" customHeight="1">
      <c r="A51" s="677" t="s">
        <v>184</v>
      </c>
      <c r="B51" s="28"/>
      <c r="C51" s="26">
        <v>12</v>
      </c>
      <c r="D51" s="26">
        <v>29</v>
      </c>
      <c r="E51" s="256">
        <f t="shared" si="5"/>
        <v>141.66666666666666</v>
      </c>
      <c r="F51" s="26">
        <v>174</v>
      </c>
      <c r="G51" s="652">
        <v>17</v>
      </c>
      <c r="H51" s="256">
        <f t="shared" si="6"/>
        <v>-90.229885057471265</v>
      </c>
      <c r="I51" s="75">
        <f t="shared" si="7"/>
        <v>186</v>
      </c>
      <c r="J51" s="26">
        <f t="shared" si="8"/>
        <v>46</v>
      </c>
      <c r="K51" s="29">
        <f t="shared" si="9"/>
        <v>-75.268817204301072</v>
      </c>
      <c r="L51" s="11"/>
    </row>
    <row r="52" spans="1:12" ht="11.85" customHeight="1">
      <c r="A52" s="677" t="s">
        <v>32</v>
      </c>
      <c r="B52" s="28"/>
      <c r="C52" s="26">
        <v>34</v>
      </c>
      <c r="D52" s="26">
        <v>80</v>
      </c>
      <c r="E52" s="256">
        <f t="shared" si="5"/>
        <v>135.29411764705884</v>
      </c>
      <c r="F52" s="26">
        <v>246</v>
      </c>
      <c r="G52" s="652">
        <v>431</v>
      </c>
      <c r="H52" s="256">
        <f t="shared" si="6"/>
        <v>75.203252032520311</v>
      </c>
      <c r="I52" s="75">
        <f t="shared" si="7"/>
        <v>280</v>
      </c>
      <c r="J52" s="26">
        <f t="shared" si="8"/>
        <v>511</v>
      </c>
      <c r="K52" s="29">
        <f t="shared" si="9"/>
        <v>82.5</v>
      </c>
      <c r="L52" s="11"/>
    </row>
    <row r="53" spans="1:12" ht="11.85" customHeight="1">
      <c r="A53" s="677" t="s">
        <v>33</v>
      </c>
      <c r="B53" s="28"/>
      <c r="C53" s="26">
        <v>55</v>
      </c>
      <c r="D53" s="26">
        <v>29</v>
      </c>
      <c r="E53" s="256">
        <f t="shared" si="5"/>
        <v>-47.27272727272728</v>
      </c>
      <c r="F53" s="26">
        <v>69</v>
      </c>
      <c r="G53" s="652">
        <v>138</v>
      </c>
      <c r="H53" s="256">
        <f t="shared" si="6"/>
        <v>100</v>
      </c>
      <c r="I53" s="75">
        <f t="shared" si="7"/>
        <v>124</v>
      </c>
      <c r="J53" s="26">
        <f t="shared" si="8"/>
        <v>167</v>
      </c>
      <c r="K53" s="29">
        <f t="shared" si="9"/>
        <v>34.677419354838705</v>
      </c>
      <c r="L53" s="11"/>
    </row>
    <row r="54" spans="1:12" ht="11.85" customHeight="1">
      <c r="A54" s="677" t="s">
        <v>100</v>
      </c>
      <c r="B54" s="28"/>
      <c r="C54" s="26">
        <v>161</v>
      </c>
      <c r="D54" s="26">
        <v>77</v>
      </c>
      <c r="E54" s="256">
        <f t="shared" si="5"/>
        <v>-52.173913043478258</v>
      </c>
      <c r="F54" s="26">
        <v>205</v>
      </c>
      <c r="G54" s="652">
        <v>334</v>
      </c>
      <c r="H54" s="256">
        <f t="shared" si="6"/>
        <v>62.926829268292671</v>
      </c>
      <c r="I54" s="75">
        <f t="shared" si="7"/>
        <v>366</v>
      </c>
      <c r="J54" s="26">
        <f t="shared" si="8"/>
        <v>411</v>
      </c>
      <c r="K54" s="29">
        <f t="shared" si="9"/>
        <v>12.295081967213118</v>
      </c>
      <c r="L54" s="11"/>
    </row>
    <row r="55" spans="1:12" ht="11.85" customHeight="1">
      <c r="A55" s="677" t="s">
        <v>34</v>
      </c>
      <c r="B55" s="28"/>
      <c r="C55" s="26">
        <v>24</v>
      </c>
      <c r="D55" s="26">
        <v>23</v>
      </c>
      <c r="E55" s="256">
        <f t="shared" si="5"/>
        <v>-4.1666666666666625</v>
      </c>
      <c r="F55" s="26">
        <v>208</v>
      </c>
      <c r="G55" s="652">
        <v>26</v>
      </c>
      <c r="H55" s="256">
        <f t="shared" si="6"/>
        <v>-87.5</v>
      </c>
      <c r="I55" s="75">
        <f t="shared" si="7"/>
        <v>232</v>
      </c>
      <c r="J55" s="26">
        <f t="shared" si="8"/>
        <v>49</v>
      </c>
      <c r="K55" s="29">
        <f t="shared" si="9"/>
        <v>-78.879310344827587</v>
      </c>
      <c r="L55" s="11"/>
    </row>
    <row r="56" spans="1:12" ht="11.85" customHeight="1">
      <c r="A56" s="677" t="s">
        <v>101</v>
      </c>
      <c r="B56" s="28"/>
      <c r="C56" s="26">
        <v>53</v>
      </c>
      <c r="D56" s="26">
        <v>71</v>
      </c>
      <c r="E56" s="256">
        <f t="shared" si="5"/>
        <v>33.96226415094339</v>
      </c>
      <c r="F56" s="26">
        <v>39</v>
      </c>
      <c r="G56" s="652">
        <v>51</v>
      </c>
      <c r="H56" s="256">
        <f t="shared" si="6"/>
        <v>30.76923076923077</v>
      </c>
      <c r="I56" s="75">
        <f t="shared" si="7"/>
        <v>92</v>
      </c>
      <c r="J56" s="26">
        <f t="shared" si="8"/>
        <v>122</v>
      </c>
      <c r="K56" s="29">
        <f t="shared" si="9"/>
        <v>32.6086956521739</v>
      </c>
      <c r="L56" s="11"/>
    </row>
    <row r="57" spans="1:12" ht="11.85" customHeight="1">
      <c r="A57" s="677" t="s">
        <v>35</v>
      </c>
      <c r="B57" s="28"/>
      <c r="C57" s="26">
        <v>138</v>
      </c>
      <c r="D57" s="26">
        <v>203</v>
      </c>
      <c r="E57" s="256">
        <f t="shared" si="5"/>
        <v>47.101449275362327</v>
      </c>
      <c r="F57" s="26">
        <v>222</v>
      </c>
      <c r="G57" s="652">
        <v>504</v>
      </c>
      <c r="H57" s="256">
        <f t="shared" si="6"/>
        <v>127.02702702702702</v>
      </c>
      <c r="I57" s="75">
        <f t="shared" si="7"/>
        <v>360</v>
      </c>
      <c r="J57" s="26">
        <f t="shared" si="8"/>
        <v>707</v>
      </c>
      <c r="K57" s="29">
        <f t="shared" si="9"/>
        <v>96.388888888888886</v>
      </c>
      <c r="L57" s="11"/>
    </row>
    <row r="58" spans="1:12" ht="11.85" customHeight="1">
      <c r="A58" s="677" t="s">
        <v>36</v>
      </c>
      <c r="B58" s="28"/>
      <c r="C58" s="26">
        <v>53</v>
      </c>
      <c r="D58" s="26">
        <v>37</v>
      </c>
      <c r="E58" s="256">
        <f t="shared" si="5"/>
        <v>-30.188679245283023</v>
      </c>
      <c r="F58" s="26">
        <v>219</v>
      </c>
      <c r="G58" s="652">
        <v>218</v>
      </c>
      <c r="H58" s="256">
        <f t="shared" si="6"/>
        <v>-0.45662100456621557</v>
      </c>
      <c r="I58" s="75">
        <f t="shared" si="7"/>
        <v>272</v>
      </c>
      <c r="J58" s="26">
        <f t="shared" si="8"/>
        <v>255</v>
      </c>
      <c r="K58" s="29">
        <f t="shared" si="9"/>
        <v>-6.25</v>
      </c>
      <c r="L58" s="11"/>
    </row>
    <row r="59" spans="1:12" ht="11.85" customHeight="1">
      <c r="A59" s="677" t="s">
        <v>37</v>
      </c>
      <c r="B59" s="28"/>
      <c r="C59" s="26">
        <v>2</v>
      </c>
      <c r="D59" s="26">
        <v>3</v>
      </c>
      <c r="E59" s="256">
        <f t="shared" si="5"/>
        <v>50</v>
      </c>
      <c r="F59" s="26">
        <v>30</v>
      </c>
      <c r="G59" s="652">
        <v>20</v>
      </c>
      <c r="H59" s="256">
        <f t="shared" si="6"/>
        <v>-33.333333333333336</v>
      </c>
      <c r="I59" s="75">
        <f t="shared" si="7"/>
        <v>32</v>
      </c>
      <c r="J59" s="26">
        <f t="shared" si="8"/>
        <v>23</v>
      </c>
      <c r="K59" s="29">
        <f t="shared" si="9"/>
        <v>-28.125</v>
      </c>
      <c r="L59" s="11"/>
    </row>
    <row r="60" spans="1:12" ht="11.85" customHeight="1">
      <c r="A60" s="677" t="s">
        <v>38</v>
      </c>
      <c r="B60" s="28"/>
      <c r="C60" s="26">
        <v>870</v>
      </c>
      <c r="D60" s="26">
        <v>546</v>
      </c>
      <c r="E60" s="256">
        <f t="shared" si="5"/>
        <v>-37.241379310344826</v>
      </c>
      <c r="F60" s="26">
        <v>11278</v>
      </c>
      <c r="G60" s="652">
        <v>4526</v>
      </c>
      <c r="H60" s="256">
        <f t="shared" si="6"/>
        <v>-59.868771058698343</v>
      </c>
      <c r="I60" s="75">
        <f t="shared" si="7"/>
        <v>12148</v>
      </c>
      <c r="J60" s="26">
        <f t="shared" si="8"/>
        <v>5072</v>
      </c>
      <c r="K60" s="29">
        <f t="shared" si="9"/>
        <v>-58.248271320381953</v>
      </c>
      <c r="L60" s="11"/>
    </row>
    <row r="61" spans="1:12" ht="11.85" customHeight="1">
      <c r="A61" s="677" t="s">
        <v>39</v>
      </c>
      <c r="B61" s="28"/>
      <c r="C61" s="26">
        <v>14</v>
      </c>
      <c r="D61" s="26">
        <v>30</v>
      </c>
      <c r="E61" s="256">
        <f t="shared" si="5"/>
        <v>114.28571428571428</v>
      </c>
      <c r="F61" s="26">
        <v>249</v>
      </c>
      <c r="G61" s="652">
        <v>159</v>
      </c>
      <c r="H61" s="256">
        <f t="shared" si="6"/>
        <v>-36.144578313253021</v>
      </c>
      <c r="I61" s="75">
        <f t="shared" si="7"/>
        <v>263</v>
      </c>
      <c r="J61" s="26">
        <f t="shared" si="8"/>
        <v>189</v>
      </c>
      <c r="K61" s="29">
        <f t="shared" si="9"/>
        <v>-28.136882129277563</v>
      </c>
      <c r="L61" s="11"/>
    </row>
    <row r="62" spans="1:12" ht="11.85" customHeight="1">
      <c r="A62" s="677" t="s">
        <v>40</v>
      </c>
      <c r="B62" s="28"/>
      <c r="C62" s="26">
        <v>380</v>
      </c>
      <c r="D62" s="26">
        <v>403</v>
      </c>
      <c r="E62" s="256">
        <f t="shared" si="5"/>
        <v>6.0526315789473761</v>
      </c>
      <c r="F62" s="26">
        <v>7247</v>
      </c>
      <c r="G62" s="652">
        <v>4431</v>
      </c>
      <c r="H62" s="41">
        <f t="shared" si="6"/>
        <v>-38.857458258589759</v>
      </c>
      <c r="I62" s="75">
        <f t="shared" si="7"/>
        <v>7627</v>
      </c>
      <c r="J62" s="26">
        <f t="shared" si="8"/>
        <v>4834</v>
      </c>
      <c r="K62" s="29">
        <f t="shared" si="9"/>
        <v>-36.619902976268513</v>
      </c>
      <c r="L62" s="11"/>
    </row>
    <row r="63" spans="1:12" ht="11.85" customHeight="1">
      <c r="A63" s="24" t="s">
        <v>41</v>
      </c>
      <c r="B63" s="28"/>
      <c r="C63" s="26">
        <v>72</v>
      </c>
      <c r="D63" s="26">
        <v>49</v>
      </c>
      <c r="E63" s="256">
        <f t="shared" si="5"/>
        <v>-31.944444444444443</v>
      </c>
      <c r="F63" s="26">
        <v>844</v>
      </c>
      <c r="G63" s="652">
        <v>563</v>
      </c>
      <c r="H63" s="41">
        <f t="shared" si="6"/>
        <v>-33.293838862559241</v>
      </c>
      <c r="I63" s="75">
        <f t="shared" si="7"/>
        <v>916</v>
      </c>
      <c r="J63" s="26">
        <f t="shared" si="8"/>
        <v>612</v>
      </c>
      <c r="K63" s="29">
        <f t="shared" si="9"/>
        <v>-33.187772925764193</v>
      </c>
      <c r="L63" s="11"/>
    </row>
    <row r="64" spans="1:12" ht="11.85" customHeight="1">
      <c r="A64" s="24" t="s">
        <v>42</v>
      </c>
      <c r="B64" s="28"/>
      <c r="C64" s="26">
        <v>43</v>
      </c>
      <c r="D64" s="26">
        <v>50</v>
      </c>
      <c r="E64" s="256">
        <f t="shared" si="5"/>
        <v>16.279069767441868</v>
      </c>
      <c r="F64" s="26">
        <v>222</v>
      </c>
      <c r="G64" s="652">
        <v>73</v>
      </c>
      <c r="H64" s="41">
        <f t="shared" si="6"/>
        <v>-67.117117117117118</v>
      </c>
      <c r="I64" s="75">
        <f t="shared" si="7"/>
        <v>265</v>
      </c>
      <c r="J64" s="26">
        <f t="shared" si="8"/>
        <v>123</v>
      </c>
      <c r="K64" s="29">
        <f t="shared" si="9"/>
        <v>-53.584905660377359</v>
      </c>
      <c r="L64" s="11"/>
    </row>
    <row r="65" spans="1:12" ht="11.85" customHeight="1">
      <c r="A65" s="30" t="s">
        <v>43</v>
      </c>
      <c r="B65" s="34"/>
      <c r="C65" s="26">
        <v>313</v>
      </c>
      <c r="D65" s="26">
        <v>406</v>
      </c>
      <c r="E65" s="41">
        <f t="shared" si="5"/>
        <v>29.712460063897762</v>
      </c>
      <c r="F65" s="26">
        <v>600</v>
      </c>
      <c r="G65" s="652">
        <v>783</v>
      </c>
      <c r="H65" s="43">
        <f t="shared" si="6"/>
        <v>30.499999999999993</v>
      </c>
      <c r="I65" s="59">
        <f t="shared" si="7"/>
        <v>913</v>
      </c>
      <c r="J65" s="26">
        <f t="shared" si="8"/>
        <v>1189</v>
      </c>
      <c r="K65" s="29">
        <f t="shared" si="9"/>
        <v>30.230010952902518</v>
      </c>
      <c r="L65" s="11"/>
    </row>
    <row r="66" spans="1:12" ht="12" customHeight="1" thickBot="1">
      <c r="A66" s="17" t="s">
        <v>44</v>
      </c>
      <c r="B66" s="44"/>
      <c r="C66" s="45">
        <f>SUM(C23:C46,C49:C65)</f>
        <v>6286</v>
      </c>
      <c r="D66" s="45">
        <f>SUM(D23:D46,D49:D65)</f>
        <v>6550</v>
      </c>
      <c r="E66" s="46">
        <f>IF(C66=D66,"-",IF((C66=0),"##",IF(ABS((D66/C66-1)*100)&gt;=500,"##",(D66/C66-1)*100)))</f>
        <v>4.1998090995863935</v>
      </c>
      <c r="F66" s="45">
        <f>SUM(F23:F46,F49:F65)</f>
        <v>39356</v>
      </c>
      <c r="G66" s="658">
        <f>SUM(G23:G46,G49:G65)</f>
        <v>34119</v>
      </c>
      <c r="H66" s="46">
        <f>IF(F66=G66,"-",IF((F66=0),"##",IF(ABS((G66/F66-1)*100)&gt;=500,"##",(G66/F66-1)*100)))</f>
        <v>-13.306738489683912</v>
      </c>
      <c r="I66" s="71">
        <f t="shared" si="7"/>
        <v>45642</v>
      </c>
      <c r="J66" s="45">
        <f t="shared" si="8"/>
        <v>40669</v>
      </c>
      <c r="K66" s="47">
        <f>IF(I66=J66,"-",IF((I66=0),"##",IF(ABS((J66/I66-1)*100)&gt;=500,"##",(J66/I66-1)*100)))</f>
        <v>-10.89566627229306</v>
      </c>
      <c r="L66" s="11"/>
    </row>
    <row r="67" spans="1:12" ht="12" customHeight="1">
      <c r="A67" s="53" t="str">
        <f>Titles!A8</f>
        <v>1Data for 2022 based on 2016 Census Definitions and data for 2023, 2024 and 2025 based on 2021 Census Definitions.</v>
      </c>
      <c r="B67" s="297"/>
      <c r="C67" s="298"/>
      <c r="D67" s="298"/>
      <c r="E67" s="298"/>
      <c r="F67" s="53"/>
      <c r="G67" s="659"/>
      <c r="H67" s="297"/>
      <c r="I67" s="297"/>
      <c r="J67" s="297"/>
      <c r="K67" s="300"/>
      <c r="L67" s="11"/>
    </row>
    <row r="68" spans="1:12" s="304" customFormat="1" ht="12" customHeight="1">
      <c r="A68" s="354" t="str">
        <f>Titles!A10</f>
        <v>Source: CMHC Starts and Completion Survey, Market Absorption Survey</v>
      </c>
      <c r="B68" s="303"/>
      <c r="C68" s="303"/>
      <c r="D68" s="303"/>
      <c r="E68" s="303"/>
      <c r="F68" s="354"/>
      <c r="G68" s="660"/>
      <c r="H68" s="303"/>
      <c r="I68" s="303"/>
      <c r="J68" s="303"/>
      <c r="K68" s="10"/>
    </row>
    <row r="69" spans="1:12">
      <c r="A69" s="53"/>
      <c r="F69" s="53"/>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66:D66 F66:G66 F46:G46 C46:D46 H21:H24 E21:E24 E8:E11 I8:K24 H8:H11 I66:K66 H13:H17 E13:E17 E19 H19 E65 C12:D12 F12:G12 A67:D68 A2:K4 I45:I47 H62:H65 I61:I65 K26:K27 I26:I27 E25 H25:K25 C18:D18 F18:G18 C20:D22 F20:G22" unlockedFormula="1"/>
    <ignoredError sqref="H66 E66 E12 E18 E20 H20 H18 H12"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showGridLines="0" showZeros="0" zoomScaleNormal="100" workbookViewId="0">
      <pane xSplit="3" ySplit="10" topLeftCell="D11" activePane="bottomRight" state="frozen"/>
      <selection pane="topRight"/>
      <selection pane="bottomLeft"/>
      <selection pane="bottomRight"/>
    </sheetView>
  </sheetViews>
  <sheetFormatPr defaultColWidth="11.5546875" defaultRowHeight="12"/>
  <cols>
    <col min="1" max="1" width="7.77734375" style="12" customWidth="1"/>
    <col min="2" max="3" width="8.77734375" style="12" customWidth="1"/>
    <col min="4" max="8" width="9.77734375" style="12" customWidth="1"/>
    <col min="9" max="16384" width="11.5546875" style="12"/>
  </cols>
  <sheetData>
    <row r="1" spans="1:9" ht="16.149999999999999" customHeight="1">
      <c r="A1" s="416" t="s">
        <v>138</v>
      </c>
      <c r="B1" s="417"/>
      <c r="C1" s="417"/>
      <c r="D1" s="417"/>
      <c r="E1" s="417"/>
      <c r="F1" s="417"/>
      <c r="G1" s="417"/>
      <c r="H1" s="418"/>
      <c r="I1" s="77"/>
    </row>
    <row r="2" spans="1:9" ht="16.149999999999999" customHeight="1">
      <c r="A2" s="419" t="s">
        <v>49</v>
      </c>
      <c r="B2" s="420"/>
      <c r="C2" s="420"/>
      <c r="D2" s="420"/>
      <c r="E2" s="420"/>
      <c r="F2" s="420"/>
      <c r="G2" s="420"/>
      <c r="H2" s="421"/>
      <c r="I2" s="77"/>
    </row>
    <row r="3" spans="1:9" ht="16.149999999999999" customHeight="1">
      <c r="A3" s="422"/>
      <c r="B3" s="455"/>
      <c r="C3" s="455"/>
      <c r="D3" s="455"/>
      <c r="E3" s="455"/>
      <c r="F3" s="455"/>
      <c r="G3" s="455"/>
      <c r="H3" s="456"/>
      <c r="I3" s="77"/>
    </row>
    <row r="4" spans="1:9" ht="16.149999999999999" customHeight="1" thickBot="1">
      <c r="A4" s="425"/>
      <c r="B4" s="457"/>
      <c r="C4" s="457"/>
      <c r="D4" s="457"/>
      <c r="E4" s="457"/>
      <c r="F4" s="457"/>
      <c r="G4" s="457"/>
      <c r="H4" s="458"/>
      <c r="I4" s="77"/>
    </row>
    <row r="5" spans="1:9" ht="13.5">
      <c r="A5" s="78"/>
      <c r="B5" s="79"/>
      <c r="C5" s="93"/>
      <c r="D5" s="92"/>
      <c r="E5" s="80" t="s">
        <v>94</v>
      </c>
      <c r="F5" s="93"/>
      <c r="G5" s="105"/>
      <c r="H5" s="534"/>
      <c r="I5" s="77"/>
    </row>
    <row r="6" spans="1:9">
      <c r="A6" s="81"/>
      <c r="B6" s="82"/>
      <c r="C6" s="94"/>
      <c r="D6" s="158"/>
      <c r="E6" s="159"/>
      <c r="F6" s="115"/>
      <c r="G6" s="115"/>
      <c r="H6" s="535" t="s">
        <v>50</v>
      </c>
      <c r="I6" s="77"/>
    </row>
    <row r="7" spans="1:9" ht="11.25" customHeight="1">
      <c r="A7" s="83" t="s">
        <v>93</v>
      </c>
      <c r="B7" s="82"/>
      <c r="C7" s="94"/>
      <c r="D7" s="377" t="s">
        <v>51</v>
      </c>
      <c r="E7" s="377" t="s">
        <v>54</v>
      </c>
      <c r="F7" s="379" t="s">
        <v>44</v>
      </c>
      <c r="G7" s="95" t="s">
        <v>52</v>
      </c>
      <c r="H7" s="501" t="s">
        <v>12</v>
      </c>
      <c r="I7" s="77"/>
    </row>
    <row r="8" spans="1:9" ht="21" customHeight="1">
      <c r="A8" s="544"/>
      <c r="B8" s="545"/>
      <c r="C8" s="546"/>
      <c r="D8" s="547" t="s">
        <v>53</v>
      </c>
      <c r="E8" s="547" t="s">
        <v>56</v>
      </c>
      <c r="F8" s="548"/>
      <c r="G8" s="549" t="s">
        <v>55</v>
      </c>
      <c r="H8" s="550"/>
      <c r="I8" s="77"/>
    </row>
    <row r="9" spans="1:9" ht="21" hidden="1" customHeight="1">
      <c r="A9" s="77"/>
      <c r="B9" s="82"/>
      <c r="C9" s="94"/>
      <c r="D9" s="378"/>
      <c r="F9" s="96"/>
      <c r="G9" s="96"/>
      <c r="H9" s="103"/>
      <c r="I9" s="77"/>
    </row>
    <row r="10" spans="1:9" ht="21" hidden="1" customHeight="1">
      <c r="A10" s="82"/>
      <c r="B10" s="82"/>
      <c r="C10" s="94"/>
      <c r="D10" s="378"/>
      <c r="E10" s="378"/>
      <c r="F10" s="96"/>
      <c r="G10" s="96"/>
      <c r="H10" s="96"/>
      <c r="I10" s="77"/>
    </row>
    <row r="11" spans="1:9" ht="15" customHeight="1">
      <c r="A11" s="552" t="s">
        <v>249</v>
      </c>
      <c r="B11" s="553"/>
      <c r="C11" s="554"/>
      <c r="D11" s="189">
        <v>42951</v>
      </c>
      <c r="E11" s="189">
        <v>180562</v>
      </c>
      <c r="F11" s="189">
        <v>223513</v>
      </c>
      <c r="G11" s="189">
        <v>16754</v>
      </c>
      <c r="H11" s="189">
        <v>240267</v>
      </c>
      <c r="I11" s="77"/>
    </row>
    <row r="12" spans="1:9" ht="15" customHeight="1">
      <c r="A12" s="551" t="s">
        <v>264</v>
      </c>
      <c r="B12" s="82"/>
      <c r="C12" s="94"/>
      <c r="D12" s="367">
        <v>44383</v>
      </c>
      <c r="E12" s="367">
        <v>183314</v>
      </c>
      <c r="F12" s="367">
        <v>227697</v>
      </c>
      <c r="G12" s="367">
        <v>17423</v>
      </c>
      <c r="H12" s="367">
        <v>245120</v>
      </c>
      <c r="I12" s="77"/>
    </row>
    <row r="13" spans="1:9">
      <c r="A13" s="106">
        <f>Titles!A22</f>
        <v>2024</v>
      </c>
      <c r="B13" s="107" t="s">
        <v>57</v>
      </c>
      <c r="C13" s="160"/>
      <c r="D13" s="688">
        <v>42978</v>
      </c>
      <c r="E13" s="688">
        <v>187914</v>
      </c>
      <c r="F13" s="688">
        <v>230892</v>
      </c>
      <c r="G13" s="743">
        <v>18125</v>
      </c>
      <c r="H13" s="209">
        <f t="shared" ref="H13:H17" si="0">IF(SUM(F13,G13)=0,"",SUM(F13,G13))</f>
        <v>249017</v>
      </c>
      <c r="I13" s="77"/>
    </row>
    <row r="14" spans="1:9">
      <c r="A14" s="110"/>
      <c r="B14" s="111" t="s">
        <v>58</v>
      </c>
      <c r="C14" s="161"/>
      <c r="D14" s="112">
        <v>41902</v>
      </c>
      <c r="E14" s="112">
        <v>183783.00000000003</v>
      </c>
      <c r="F14" s="131">
        <v>225685.00000000003</v>
      </c>
      <c r="G14" s="744">
        <v>19406</v>
      </c>
      <c r="H14" s="210">
        <f t="shared" si="0"/>
        <v>245091.00000000003</v>
      </c>
      <c r="I14" s="77"/>
    </row>
    <row r="15" spans="1:9">
      <c r="A15" s="114"/>
      <c r="B15" s="111" t="s">
        <v>59</v>
      </c>
      <c r="C15" s="161"/>
      <c r="D15" s="112">
        <v>44345</v>
      </c>
      <c r="E15" s="112">
        <v>181155</v>
      </c>
      <c r="F15" s="112">
        <v>225500</v>
      </c>
      <c r="G15" s="744">
        <v>12921</v>
      </c>
      <c r="H15" s="210">
        <f t="shared" si="0"/>
        <v>238421</v>
      </c>
      <c r="I15" s="77"/>
    </row>
    <row r="16" spans="1:9">
      <c r="A16" s="86"/>
      <c r="B16" s="84" t="s">
        <v>60</v>
      </c>
      <c r="C16" s="163"/>
      <c r="D16" s="112">
        <v>46770</v>
      </c>
      <c r="E16" s="112">
        <v>177222</v>
      </c>
      <c r="F16" s="112">
        <v>223992</v>
      </c>
      <c r="G16" s="744">
        <v>20714</v>
      </c>
      <c r="H16" s="210">
        <v>244706</v>
      </c>
      <c r="I16" s="77"/>
    </row>
    <row r="17" spans="1:9">
      <c r="A17" s="536"/>
      <c r="B17" s="537"/>
      <c r="C17" s="538"/>
      <c r="D17" s="688"/>
      <c r="F17" s="689"/>
      <c r="G17" s="688"/>
      <c r="H17" s="209" t="str">
        <f t="shared" si="0"/>
        <v/>
      </c>
      <c r="I17" s="77"/>
    </row>
    <row r="18" spans="1:9">
      <c r="A18" s="132">
        <f>Titles!A23</f>
        <v>2025</v>
      </c>
      <c r="B18" s="133" t="s">
        <v>57</v>
      </c>
      <c r="C18" s="162"/>
      <c r="D18" s="688">
        <v>44004</v>
      </c>
      <c r="E18" s="688">
        <v>180544</v>
      </c>
      <c r="F18" s="688">
        <v>224547.99999999997</v>
      </c>
      <c r="G18" s="688">
        <v>11096</v>
      </c>
      <c r="H18" s="209">
        <f>IF(SUM(F18,G18)=0,"",SUM(F18,G18))</f>
        <v>235643.99999999997</v>
      </c>
      <c r="I18" s="77"/>
    </row>
    <row r="19" spans="1:9">
      <c r="A19" s="110"/>
      <c r="B19" s="111" t="s">
        <v>58</v>
      </c>
      <c r="C19" s="161"/>
      <c r="D19" s="112">
        <v>0</v>
      </c>
      <c r="E19" s="112">
        <v>0</v>
      </c>
      <c r="F19" s="131">
        <v>0</v>
      </c>
      <c r="G19" s="112">
        <v>0</v>
      </c>
      <c r="H19" s="210" t="str">
        <f t="shared" ref="H19:H21" si="1">IF(SUM(F19,G19)=0,"",SUM(F19,G19))</f>
        <v/>
      </c>
      <c r="I19" s="77"/>
    </row>
    <row r="20" spans="1:9">
      <c r="A20" s="114"/>
      <c r="B20" s="111" t="s">
        <v>59</v>
      </c>
      <c r="C20" s="161"/>
      <c r="D20" s="112" t="s">
        <v>50</v>
      </c>
      <c r="E20" s="112" t="s">
        <v>50</v>
      </c>
      <c r="F20" s="112">
        <v>0</v>
      </c>
      <c r="G20" s="112">
        <v>0</v>
      </c>
      <c r="H20" s="210" t="str">
        <f t="shared" si="1"/>
        <v/>
      </c>
      <c r="I20" s="77"/>
    </row>
    <row r="21" spans="1:9">
      <c r="A21" s="86"/>
      <c r="B21" s="84" t="s">
        <v>60</v>
      </c>
      <c r="C21" s="163"/>
      <c r="D21" s="112" t="s">
        <v>50</v>
      </c>
      <c r="E21" s="112" t="s">
        <v>50</v>
      </c>
      <c r="F21" s="112" t="s">
        <v>50</v>
      </c>
      <c r="G21" s="112">
        <v>0</v>
      </c>
      <c r="H21" s="210" t="str">
        <f t="shared" si="1"/>
        <v/>
      </c>
      <c r="I21" s="77"/>
    </row>
    <row r="22" spans="1:9">
      <c r="A22" s="106">
        <f>Titles!A22</f>
        <v>2024</v>
      </c>
      <c r="B22" s="107" t="s">
        <v>61</v>
      </c>
      <c r="C22" s="164"/>
      <c r="D22" s="108">
        <v>44096</v>
      </c>
      <c r="E22" s="108">
        <v>163918.99999999997</v>
      </c>
      <c r="F22" s="108">
        <v>208015</v>
      </c>
      <c r="G22" s="108">
        <v>23142.999999999996</v>
      </c>
      <c r="H22" s="109">
        <f t="shared" ref="H22:H23" si="2">IF(SUM(F22,G22)=0,"",SUM(F22,G22))</f>
        <v>231158</v>
      </c>
      <c r="I22" s="77"/>
    </row>
    <row r="23" spans="1:9">
      <c r="A23" s="116"/>
      <c r="B23" s="111" t="s">
        <v>62</v>
      </c>
      <c r="C23" s="165"/>
      <c r="D23" s="112">
        <v>41387</v>
      </c>
      <c r="E23" s="112">
        <v>195977</v>
      </c>
      <c r="F23" s="112">
        <v>237364</v>
      </c>
      <c r="G23" s="112">
        <v>22557.000000000004</v>
      </c>
      <c r="H23" s="113">
        <f t="shared" si="2"/>
        <v>259921</v>
      </c>
      <c r="I23" s="77"/>
    </row>
    <row r="24" spans="1:9">
      <c r="A24" s="116"/>
      <c r="B24" s="111" t="s">
        <v>63</v>
      </c>
      <c r="C24" s="165"/>
      <c r="D24" s="112">
        <v>40764</v>
      </c>
      <c r="E24" s="112">
        <v>180262</v>
      </c>
      <c r="F24" s="112">
        <v>221025.99999999997</v>
      </c>
      <c r="G24" s="112">
        <v>21270.000000000004</v>
      </c>
      <c r="H24" s="113">
        <f t="shared" ref="H24:H46" si="3">IF(SUM(F24,G24)=0,"",SUM(F24,G24))</f>
        <v>242295.99999999997</v>
      </c>
      <c r="I24" s="77"/>
    </row>
    <row r="25" spans="1:9">
      <c r="A25" s="116"/>
      <c r="B25" s="111" t="s">
        <v>64</v>
      </c>
      <c r="C25" s="165"/>
      <c r="D25" s="112">
        <v>41135.000000000007</v>
      </c>
      <c r="E25" s="112">
        <v>180857.99999999997</v>
      </c>
      <c r="F25" s="112">
        <v>221993</v>
      </c>
      <c r="G25" s="112">
        <v>19572</v>
      </c>
      <c r="H25" s="113">
        <f t="shared" si="3"/>
        <v>241565</v>
      </c>
      <c r="I25" s="77"/>
    </row>
    <row r="26" spans="1:9">
      <c r="A26" s="116"/>
      <c r="B26" s="111" t="s">
        <v>65</v>
      </c>
      <c r="C26" s="165"/>
      <c r="D26" s="112">
        <v>42589</v>
      </c>
      <c r="E26" s="112">
        <v>205399.99999999997</v>
      </c>
      <c r="F26" s="112">
        <v>247988.99999999997</v>
      </c>
      <c r="G26" s="112">
        <v>20080</v>
      </c>
      <c r="H26" s="113">
        <f t="shared" si="3"/>
        <v>268069</v>
      </c>
      <c r="I26" s="77"/>
    </row>
    <row r="27" spans="1:9">
      <c r="A27" s="116"/>
      <c r="B27" s="111" t="s">
        <v>66</v>
      </c>
      <c r="C27" s="165"/>
      <c r="D27" s="112">
        <v>43268.999999999993</v>
      </c>
      <c r="E27" s="112">
        <v>178722</v>
      </c>
      <c r="F27" s="112">
        <v>221991.00000000003</v>
      </c>
      <c r="G27" s="112">
        <v>19416</v>
      </c>
      <c r="H27" s="113">
        <f t="shared" si="3"/>
        <v>241407.00000000003</v>
      </c>
      <c r="I27" s="77"/>
    </row>
    <row r="28" spans="1:9">
      <c r="A28" s="116"/>
      <c r="B28" s="111" t="s">
        <v>67</v>
      </c>
      <c r="C28" s="165"/>
      <c r="D28" s="112">
        <v>43426</v>
      </c>
      <c r="E28" s="112">
        <v>218942</v>
      </c>
      <c r="F28" s="112">
        <v>262368</v>
      </c>
      <c r="G28" s="112">
        <v>13166</v>
      </c>
      <c r="H28" s="113">
        <f t="shared" si="3"/>
        <v>275534</v>
      </c>
      <c r="I28" s="77"/>
    </row>
    <row r="29" spans="1:9">
      <c r="A29" s="116"/>
      <c r="B29" s="111" t="s">
        <v>68</v>
      </c>
      <c r="C29" s="165"/>
      <c r="D29" s="112">
        <v>44269</v>
      </c>
      <c r="E29" s="112">
        <v>155105</v>
      </c>
      <c r="F29" s="112">
        <v>199374</v>
      </c>
      <c r="G29" s="112">
        <v>13549</v>
      </c>
      <c r="H29" s="113">
        <f t="shared" si="3"/>
        <v>212923</v>
      </c>
      <c r="I29" s="77"/>
    </row>
    <row r="30" spans="1:9">
      <c r="A30" s="116"/>
      <c r="B30" s="111" t="s">
        <v>69</v>
      </c>
      <c r="C30" s="165"/>
      <c r="D30" s="112">
        <v>47222</v>
      </c>
      <c r="E30" s="112">
        <v>163729</v>
      </c>
      <c r="F30" s="112">
        <v>210950.99999999997</v>
      </c>
      <c r="G30" s="112">
        <v>13137.999999999998</v>
      </c>
      <c r="H30" s="113">
        <f t="shared" si="3"/>
        <v>224088.99999999997</v>
      </c>
      <c r="I30" s="77"/>
    </row>
    <row r="31" spans="1:9">
      <c r="A31" s="116"/>
      <c r="B31" s="111" t="s">
        <v>70</v>
      </c>
      <c r="C31" s="165"/>
      <c r="D31" s="112">
        <v>47449.000000000007</v>
      </c>
      <c r="E31" s="112">
        <v>177716</v>
      </c>
      <c r="F31" s="112">
        <v>225165</v>
      </c>
      <c r="G31" s="112">
        <v>19854</v>
      </c>
      <c r="H31" s="113">
        <f t="shared" si="3"/>
        <v>245019</v>
      </c>
      <c r="I31" s="77"/>
    </row>
    <row r="32" spans="1:9">
      <c r="A32" s="116"/>
      <c r="B32" s="111" t="s">
        <v>71</v>
      </c>
      <c r="C32" s="165"/>
      <c r="D32" s="112">
        <v>50106</v>
      </c>
      <c r="E32" s="112">
        <v>197694.00000000003</v>
      </c>
      <c r="F32" s="112">
        <v>247799.99999999997</v>
      </c>
      <c r="G32" s="112">
        <v>19501</v>
      </c>
      <c r="H32" s="113">
        <f t="shared" si="3"/>
        <v>267301</v>
      </c>
      <c r="I32" s="77"/>
    </row>
    <row r="33" spans="1:12">
      <c r="A33" s="116"/>
      <c r="B33" s="111" t="s">
        <v>72</v>
      </c>
      <c r="C33" s="165"/>
      <c r="D33" s="112">
        <v>45003</v>
      </c>
      <c r="E33" s="112">
        <v>169772</v>
      </c>
      <c r="F33" s="112">
        <v>214775</v>
      </c>
      <c r="G33" s="112">
        <v>16839.000000000004</v>
      </c>
      <c r="H33" s="113">
        <f t="shared" si="3"/>
        <v>231614</v>
      </c>
      <c r="I33" s="77"/>
    </row>
    <row r="34" spans="1:12">
      <c r="A34" s="539"/>
      <c r="B34" s="537"/>
      <c r="C34" s="540"/>
      <c r="D34" s="541"/>
      <c r="E34" s="541"/>
      <c r="F34" s="541"/>
      <c r="G34" s="542"/>
      <c r="H34" s="543"/>
      <c r="I34" s="77"/>
    </row>
    <row r="35" spans="1:12">
      <c r="A35" s="132">
        <f>Titles!A23</f>
        <v>2025</v>
      </c>
      <c r="B35" s="133" t="s">
        <v>61</v>
      </c>
      <c r="C35" s="166"/>
      <c r="D35" s="131">
        <v>44080</v>
      </c>
      <c r="E35" s="131">
        <v>176056.99999999997</v>
      </c>
      <c r="F35" s="131">
        <v>220137</v>
      </c>
      <c r="G35" s="97">
        <v>12262</v>
      </c>
      <c r="H35" s="128">
        <f t="shared" si="3"/>
        <v>232399</v>
      </c>
      <c r="I35" s="77"/>
    </row>
    <row r="36" spans="1:12">
      <c r="A36" s="116"/>
      <c r="B36" s="111" t="s">
        <v>62</v>
      </c>
      <c r="C36" s="165"/>
      <c r="D36" s="112">
        <v>42718</v>
      </c>
      <c r="E36" s="112">
        <v>166375</v>
      </c>
      <c r="F36" s="112">
        <v>209093.00000000003</v>
      </c>
      <c r="G36" s="112">
        <v>12312.000000000002</v>
      </c>
      <c r="H36" s="113">
        <f t="shared" si="3"/>
        <v>221405.00000000003</v>
      </c>
      <c r="I36" s="77"/>
    </row>
    <row r="37" spans="1:12">
      <c r="A37" s="116"/>
      <c r="B37" s="111" t="s">
        <v>63</v>
      </c>
      <c r="C37" s="165"/>
      <c r="D37" s="112">
        <v>43012</v>
      </c>
      <c r="E37" s="112">
        <v>160273</v>
      </c>
      <c r="F37" s="112">
        <v>203285</v>
      </c>
      <c r="G37" s="112">
        <v>10870</v>
      </c>
      <c r="H37" s="113">
        <f t="shared" si="3"/>
        <v>214155</v>
      </c>
      <c r="I37" s="77"/>
    </row>
    <row r="38" spans="1:12">
      <c r="A38" s="116"/>
      <c r="B38" s="111" t="s">
        <v>64</v>
      </c>
      <c r="C38" s="165"/>
      <c r="D38" s="112" t="s">
        <v>50</v>
      </c>
      <c r="E38" s="112" t="s">
        <v>50</v>
      </c>
      <c r="F38" s="112" t="s">
        <v>50</v>
      </c>
      <c r="G38" s="112" t="s">
        <v>50</v>
      </c>
      <c r="H38" s="113" t="str">
        <f t="shared" si="3"/>
        <v/>
      </c>
      <c r="I38" s="77"/>
    </row>
    <row r="39" spans="1:12">
      <c r="A39" s="116"/>
      <c r="B39" s="111" t="s">
        <v>65</v>
      </c>
      <c r="C39" s="165"/>
      <c r="D39" s="112" t="s">
        <v>50</v>
      </c>
      <c r="E39" s="112" t="s">
        <v>50</v>
      </c>
      <c r="F39" s="112" t="s">
        <v>50</v>
      </c>
      <c r="G39" s="112" t="s">
        <v>50</v>
      </c>
      <c r="H39" s="113" t="str">
        <f t="shared" si="3"/>
        <v/>
      </c>
      <c r="I39" s="77"/>
    </row>
    <row r="40" spans="1:12">
      <c r="A40" s="116"/>
      <c r="B40" s="111" t="s">
        <v>66</v>
      </c>
      <c r="C40" s="165"/>
      <c r="D40" s="112" t="s">
        <v>50</v>
      </c>
      <c r="E40" s="112" t="s">
        <v>50</v>
      </c>
      <c r="F40" s="112" t="s">
        <v>50</v>
      </c>
      <c r="G40" s="112" t="s">
        <v>50</v>
      </c>
      <c r="H40" s="113" t="str">
        <f t="shared" si="3"/>
        <v/>
      </c>
      <c r="I40" s="77"/>
    </row>
    <row r="41" spans="1:12">
      <c r="A41" s="116"/>
      <c r="B41" s="111" t="s">
        <v>67</v>
      </c>
      <c r="C41" s="165"/>
      <c r="D41" s="112" t="s">
        <v>50</v>
      </c>
      <c r="E41" s="112" t="s">
        <v>50</v>
      </c>
      <c r="F41" s="112" t="s">
        <v>50</v>
      </c>
      <c r="G41" s="112" t="s">
        <v>50</v>
      </c>
      <c r="H41" s="113" t="str">
        <f t="shared" si="3"/>
        <v/>
      </c>
      <c r="I41" s="77"/>
    </row>
    <row r="42" spans="1:12">
      <c r="A42" s="116"/>
      <c r="B42" s="111" t="s">
        <v>68</v>
      </c>
      <c r="C42" s="165"/>
      <c r="D42" s="112" t="s">
        <v>50</v>
      </c>
      <c r="E42" s="112" t="s">
        <v>50</v>
      </c>
      <c r="F42" s="112" t="s">
        <v>50</v>
      </c>
      <c r="G42" s="112" t="s">
        <v>50</v>
      </c>
      <c r="H42" s="113" t="str">
        <f t="shared" si="3"/>
        <v/>
      </c>
      <c r="I42" s="77"/>
    </row>
    <row r="43" spans="1:12">
      <c r="A43" s="116"/>
      <c r="B43" s="111" t="s">
        <v>69</v>
      </c>
      <c r="C43" s="165"/>
      <c r="D43" s="112" t="s">
        <v>50</v>
      </c>
      <c r="E43" s="112" t="s">
        <v>50</v>
      </c>
      <c r="F43" s="112" t="s">
        <v>50</v>
      </c>
      <c r="G43" s="112" t="s">
        <v>50</v>
      </c>
      <c r="H43" s="113" t="str">
        <f t="shared" si="3"/>
        <v/>
      </c>
      <c r="I43" s="77"/>
    </row>
    <row r="44" spans="1:12">
      <c r="A44" s="116"/>
      <c r="B44" s="111" t="s">
        <v>70</v>
      </c>
      <c r="C44" s="165"/>
      <c r="D44" s="112" t="s">
        <v>50</v>
      </c>
      <c r="E44" s="112" t="s">
        <v>50</v>
      </c>
      <c r="F44" s="112" t="s">
        <v>50</v>
      </c>
      <c r="G44" s="112" t="s">
        <v>50</v>
      </c>
      <c r="H44" s="113" t="str">
        <f t="shared" si="3"/>
        <v/>
      </c>
      <c r="I44" s="77"/>
    </row>
    <row r="45" spans="1:12">
      <c r="A45" s="116"/>
      <c r="B45" s="111" t="s">
        <v>71</v>
      </c>
      <c r="C45" s="165"/>
      <c r="D45" s="112" t="s">
        <v>50</v>
      </c>
      <c r="E45" s="112" t="s">
        <v>50</v>
      </c>
      <c r="F45" s="112" t="s">
        <v>50</v>
      </c>
      <c r="G45" s="112" t="s">
        <v>50</v>
      </c>
      <c r="H45" s="113" t="str">
        <f t="shared" si="3"/>
        <v/>
      </c>
      <c r="I45" s="77"/>
    </row>
    <row r="46" spans="1:12" ht="12.75" thickBot="1">
      <c r="A46" s="87"/>
      <c r="B46" s="88" t="s">
        <v>72</v>
      </c>
      <c r="C46" s="167"/>
      <c r="D46" s="201" t="s">
        <v>50</v>
      </c>
      <c r="E46" s="201" t="s">
        <v>50</v>
      </c>
      <c r="F46" s="201" t="s">
        <v>50</v>
      </c>
      <c r="G46" s="99" t="s">
        <v>50</v>
      </c>
      <c r="H46" s="204" t="str">
        <f t="shared" si="3"/>
        <v/>
      </c>
      <c r="I46" s="77"/>
    </row>
    <row r="47" spans="1:12" s="10" customFormat="1" ht="12" customHeight="1">
      <c r="A47" s="53" t="str">
        <f>Titles!$A$12</f>
        <v>1 Data for 2022 based on 2016 Census Definitions and data for 2023, 2024 and 2025 based on 2021 Census Definitions.</v>
      </c>
      <c r="B47" s="84"/>
      <c r="C47" s="357"/>
      <c r="D47" s="318"/>
      <c r="E47" s="54"/>
      <c r="F47" s="318"/>
      <c r="G47" s="318"/>
      <c r="H47" s="358"/>
      <c r="I47" s="228"/>
      <c r="J47" s="228"/>
      <c r="K47" s="300"/>
      <c r="L47" s="11"/>
    </row>
    <row r="48" spans="1:12">
      <c r="A48" s="352" t="s">
        <v>114</v>
      </c>
      <c r="B48" s="307"/>
      <c r="C48" s="307"/>
      <c r="D48" s="307"/>
      <c r="E48" s="351"/>
      <c r="F48" s="305"/>
      <c r="G48" s="305"/>
      <c r="H48" s="305"/>
      <c r="I48" s="77"/>
    </row>
    <row r="49" spans="1:8" s="306" customFormat="1" ht="10.9" customHeight="1">
      <c r="A49" s="319" t="str">
        <f>Titles!$A$10</f>
        <v>Source: CMHC Starts and Completion Survey, Market Absorption Survey</v>
      </c>
      <c r="B49" s="307"/>
      <c r="C49" s="307"/>
      <c r="D49" s="307"/>
      <c r="E49" s="320"/>
      <c r="F49" s="307"/>
      <c r="G49" s="307"/>
      <c r="H49" s="307"/>
    </row>
    <row r="50" spans="1:8" s="306" customFormat="1" ht="10.9" customHeight="1">
      <c r="A50" s="308"/>
      <c r="B50" s="307"/>
      <c r="C50" s="307"/>
      <c r="D50" s="307"/>
      <c r="E50" s="309"/>
      <c r="F50" s="307"/>
      <c r="G50" s="307"/>
      <c r="H50" s="307"/>
    </row>
    <row r="51" spans="1:8" s="306" customFormat="1" ht="10.15" customHeight="1"/>
    <row r="52" spans="1:8" s="306" customFormat="1"/>
    <row r="62" spans="1:8">
      <c r="F62" s="12" t="s">
        <v>105</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D34:H34 H24 H23 H22 H25 H26 H27 H28 H29 H30 H31 H32 H33 H46 H35 H36 H37 H38 H39 H40 H41 H42 H43 H44 H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130" zoomScaleNormal="130" workbookViewId="0">
      <pane xSplit="4" ySplit="6" topLeftCell="E7" activePane="bottomRight" state="frozen"/>
      <selection pane="topRight"/>
      <selection pane="bottomLeft"/>
      <selection pane="bottomRight"/>
    </sheetView>
  </sheetViews>
  <sheetFormatPr defaultColWidth="11.5546875" defaultRowHeight="12"/>
  <cols>
    <col min="1" max="1" width="14.77734375" style="12" customWidth="1"/>
    <col min="2" max="2" width="4.77734375" style="584" customWidth="1"/>
    <col min="3" max="3" width="4.21875" style="12" customWidth="1"/>
    <col min="4" max="4" width="4.77734375" style="12" customWidth="1"/>
    <col min="5" max="5" width="7.77734375" style="12" customWidth="1"/>
    <col min="6" max="10" width="7.21875" style="12" customWidth="1"/>
    <col min="11" max="16384" width="11.5546875" style="12"/>
  </cols>
  <sheetData>
    <row r="1" spans="1:11" s="10" customFormat="1" ht="16.149999999999999" customHeight="1">
      <c r="A1" s="416" t="s">
        <v>123</v>
      </c>
      <c r="B1" s="574"/>
      <c r="C1" s="417"/>
      <c r="D1" s="417"/>
      <c r="E1" s="417"/>
      <c r="F1" s="417"/>
      <c r="G1" s="417"/>
      <c r="H1" s="417"/>
      <c r="I1" s="417"/>
      <c r="J1" s="418"/>
      <c r="K1" s="11"/>
    </row>
    <row r="2" spans="1:11" s="10" customFormat="1" ht="16.149999999999999" customHeight="1">
      <c r="A2" s="419" t="s">
        <v>139</v>
      </c>
      <c r="B2" s="575"/>
      <c r="C2" s="420"/>
      <c r="D2" s="420"/>
      <c r="E2" s="420"/>
      <c r="F2" s="420"/>
      <c r="G2" s="420"/>
      <c r="H2" s="420"/>
      <c r="I2" s="420"/>
      <c r="J2" s="421"/>
      <c r="K2" s="11"/>
    </row>
    <row r="3" spans="1:11" s="10" customFormat="1" ht="16.149999999999999" customHeight="1">
      <c r="A3" s="422"/>
      <c r="B3" s="576"/>
      <c r="C3" s="455"/>
      <c r="D3" s="455"/>
      <c r="E3" s="455"/>
      <c r="F3" s="455"/>
      <c r="G3" s="455"/>
      <c r="H3" s="455"/>
      <c r="I3" s="455"/>
      <c r="J3" s="456"/>
      <c r="K3" s="11"/>
    </row>
    <row r="4" spans="1:11" s="10" customFormat="1" ht="16.149999999999999" customHeight="1" thickBot="1">
      <c r="A4" s="425"/>
      <c r="B4" s="577"/>
      <c r="C4" s="457"/>
      <c r="D4" s="457"/>
      <c r="E4" s="457"/>
      <c r="F4" s="457"/>
      <c r="G4" s="457"/>
      <c r="H4" s="457"/>
      <c r="I4" s="457"/>
      <c r="J4" s="458"/>
      <c r="K4" s="11"/>
    </row>
    <row r="5" spans="1:11" ht="14.1" customHeight="1">
      <c r="A5" s="117"/>
      <c r="B5" s="578"/>
      <c r="C5" s="92"/>
      <c r="D5" s="118"/>
      <c r="E5" s="120"/>
      <c r="F5" s="120"/>
      <c r="G5" s="120"/>
      <c r="H5" s="120"/>
      <c r="I5" s="120"/>
      <c r="J5" s="121"/>
      <c r="K5" s="77"/>
    </row>
    <row r="6" spans="1:11" ht="14.1" customHeight="1">
      <c r="A6" s="83" t="s">
        <v>93</v>
      </c>
      <c r="B6" s="579"/>
      <c r="C6" s="89"/>
      <c r="D6" s="100"/>
      <c r="E6" s="95" t="s">
        <v>4</v>
      </c>
      <c r="F6" s="95" t="s">
        <v>31</v>
      </c>
      <c r="G6" s="95" t="s">
        <v>74</v>
      </c>
      <c r="H6" s="95" t="s">
        <v>10</v>
      </c>
      <c r="I6" s="95" t="s">
        <v>73</v>
      </c>
      <c r="J6" s="101" t="s">
        <v>44</v>
      </c>
      <c r="K6" s="77"/>
    </row>
    <row r="7" spans="1:11" ht="13.5">
      <c r="A7" s="645" t="s">
        <v>266</v>
      </c>
      <c r="B7" s="630"/>
      <c r="C7" s="638"/>
      <c r="D7" s="554"/>
      <c r="E7" s="189">
        <v>11693</v>
      </c>
      <c r="F7" s="189">
        <v>32590</v>
      </c>
      <c r="G7" s="189">
        <v>85770</v>
      </c>
      <c r="H7" s="189">
        <v>45566</v>
      </c>
      <c r="I7" s="189">
        <v>47894</v>
      </c>
      <c r="J7" s="189">
        <v>223513</v>
      </c>
      <c r="K7" s="77"/>
    </row>
    <row r="8" spans="1:11" ht="13.5">
      <c r="A8" s="646" t="s">
        <v>267</v>
      </c>
      <c r="B8" s="634"/>
      <c r="C8" s="285"/>
      <c r="D8" s="94"/>
      <c r="E8" s="367">
        <v>13998</v>
      </c>
      <c r="F8" s="367">
        <v>41221</v>
      </c>
      <c r="G8" s="367">
        <v>72118</v>
      </c>
      <c r="H8" s="367">
        <v>56787</v>
      </c>
      <c r="I8" s="367">
        <v>43573</v>
      </c>
      <c r="J8" s="367">
        <v>227971</v>
      </c>
      <c r="K8" s="77"/>
    </row>
    <row r="9" spans="1:11">
      <c r="A9" s="122"/>
      <c r="B9" s="639"/>
      <c r="C9" s="123"/>
      <c r="D9" s="124"/>
      <c r="E9" s="98"/>
      <c r="F9" s="98"/>
      <c r="G9" s="125"/>
      <c r="H9" s="125"/>
      <c r="I9" s="125"/>
      <c r="J9" s="104"/>
      <c r="K9" s="77"/>
    </row>
    <row r="10" spans="1:11" ht="12" customHeight="1">
      <c r="A10" s="196" t="s">
        <v>75</v>
      </c>
      <c r="B10" s="629">
        <v>2023</v>
      </c>
      <c r="C10" s="285" t="s">
        <v>60</v>
      </c>
      <c r="D10" s="296"/>
      <c r="E10" s="131">
        <v>3269</v>
      </c>
      <c r="F10" s="131">
        <v>4385</v>
      </c>
      <c r="G10" s="131">
        <v>14623</v>
      </c>
      <c r="H10" s="131">
        <v>17767</v>
      </c>
      <c r="I10" s="131">
        <v>4894</v>
      </c>
      <c r="J10" s="205">
        <f t="shared" ref="J10:J15" si="0">SUM(E10:I10)</f>
        <v>44938</v>
      </c>
      <c r="K10" s="77"/>
    </row>
    <row r="11" spans="1:11" ht="12" customHeight="1">
      <c r="A11" s="197"/>
      <c r="B11" s="629">
        <v>2024</v>
      </c>
      <c r="C11" s="285" t="s">
        <v>57</v>
      </c>
      <c r="D11" s="286"/>
      <c r="E11" s="112">
        <v>3598</v>
      </c>
      <c r="F11" s="112">
        <v>4766</v>
      </c>
      <c r="G11" s="112">
        <v>12261</v>
      </c>
      <c r="H11" s="112">
        <v>17978</v>
      </c>
      <c r="I11" s="112">
        <v>4375</v>
      </c>
      <c r="J11" s="205">
        <f t="shared" si="0"/>
        <v>42978</v>
      </c>
      <c r="K11" s="77"/>
    </row>
    <row r="12" spans="1:11" ht="12" customHeight="1">
      <c r="A12" s="198" t="s">
        <v>47</v>
      </c>
      <c r="B12" s="629">
        <v>2023</v>
      </c>
      <c r="C12" s="285" t="s">
        <v>60</v>
      </c>
      <c r="D12" s="286"/>
      <c r="E12" s="131">
        <v>12436</v>
      </c>
      <c r="F12" s="131">
        <v>28992</v>
      </c>
      <c r="G12" s="131">
        <v>62128</v>
      </c>
      <c r="H12" s="131">
        <v>33225</v>
      </c>
      <c r="I12" s="131">
        <v>44974.999999999993</v>
      </c>
      <c r="J12" s="205">
        <f t="shared" si="0"/>
        <v>181756</v>
      </c>
      <c r="K12" s="77"/>
    </row>
    <row r="13" spans="1:11" ht="12" customHeight="1">
      <c r="A13" s="197"/>
      <c r="B13" s="629">
        <v>2024</v>
      </c>
      <c r="C13" s="285" t="s">
        <v>57</v>
      </c>
      <c r="D13" s="286"/>
      <c r="E13" s="112">
        <v>15096</v>
      </c>
      <c r="F13" s="112">
        <v>31145.999999999996</v>
      </c>
      <c r="G13" s="112">
        <v>65870</v>
      </c>
      <c r="H13" s="112">
        <v>33553.000000000007</v>
      </c>
      <c r="I13" s="112">
        <v>42249</v>
      </c>
      <c r="J13" s="205">
        <f t="shared" si="0"/>
        <v>187914</v>
      </c>
      <c r="K13" s="77"/>
    </row>
    <row r="14" spans="1:11" ht="12" customHeight="1">
      <c r="A14" s="199" t="s">
        <v>44</v>
      </c>
      <c r="B14" s="629">
        <v>2023</v>
      </c>
      <c r="C14" s="285" t="s">
        <v>60</v>
      </c>
      <c r="D14" s="286"/>
      <c r="E14" s="131">
        <f t="shared" ref="E14:I15" si="1">SUM(E10,E12)</f>
        <v>15705</v>
      </c>
      <c r="F14" s="131">
        <f t="shared" si="1"/>
        <v>33377</v>
      </c>
      <c r="G14" s="131">
        <f t="shared" si="1"/>
        <v>76751</v>
      </c>
      <c r="H14" s="131">
        <f t="shared" si="1"/>
        <v>50992</v>
      </c>
      <c r="I14" s="131">
        <f t="shared" si="1"/>
        <v>49868.999999999993</v>
      </c>
      <c r="J14" s="205">
        <f t="shared" si="0"/>
        <v>226694</v>
      </c>
      <c r="K14" s="77"/>
    </row>
    <row r="15" spans="1:11" ht="12" customHeight="1">
      <c r="A15" s="127"/>
      <c r="B15" s="630">
        <v>2024</v>
      </c>
      <c r="C15" s="293" t="s">
        <v>57</v>
      </c>
      <c r="D15" s="294"/>
      <c r="E15" s="137">
        <f t="shared" si="1"/>
        <v>18694</v>
      </c>
      <c r="F15" s="137">
        <f t="shared" si="1"/>
        <v>35912</v>
      </c>
      <c r="G15" s="137">
        <f t="shared" si="1"/>
        <v>78131</v>
      </c>
      <c r="H15" s="137">
        <f t="shared" si="1"/>
        <v>51531.000000000007</v>
      </c>
      <c r="I15" s="137">
        <f t="shared" si="1"/>
        <v>46624</v>
      </c>
      <c r="J15" s="205">
        <f t="shared" si="0"/>
        <v>230892</v>
      </c>
      <c r="K15" s="77"/>
    </row>
    <row r="16" spans="1:11" ht="10.15" customHeight="1">
      <c r="A16" s="142"/>
      <c r="B16" s="631"/>
      <c r="C16" s="632"/>
      <c r="D16" s="163"/>
      <c r="E16" s="97"/>
      <c r="F16" s="97"/>
      <c r="G16" s="97"/>
      <c r="H16" s="97"/>
      <c r="I16" s="97"/>
      <c r="J16" s="206"/>
      <c r="K16" s="77"/>
    </row>
    <row r="17" spans="1:14" ht="12" customHeight="1">
      <c r="A17" s="196" t="s">
        <v>75</v>
      </c>
      <c r="B17" s="629">
        <v>2024</v>
      </c>
      <c r="C17" s="285" t="s">
        <v>60</v>
      </c>
      <c r="D17" s="296"/>
      <c r="E17" s="131">
        <v>3658</v>
      </c>
      <c r="F17" s="131">
        <v>5701</v>
      </c>
      <c r="G17" s="131">
        <v>12447</v>
      </c>
      <c r="H17" s="131">
        <v>20555</v>
      </c>
      <c r="I17" s="131">
        <v>4409</v>
      </c>
      <c r="J17" s="205">
        <f t="shared" ref="J17:J22" si="2">SUM(E17:I17)</f>
        <v>46770</v>
      </c>
      <c r="K17" s="77"/>
    </row>
    <row r="18" spans="1:14" ht="12" customHeight="1">
      <c r="A18" s="197"/>
      <c r="B18" s="629">
        <v>2025</v>
      </c>
      <c r="C18" s="285" t="s">
        <v>57</v>
      </c>
      <c r="D18" s="286"/>
      <c r="E18" s="112">
        <v>3711.9999999999995</v>
      </c>
      <c r="F18" s="112">
        <v>4471</v>
      </c>
      <c r="G18" s="112">
        <v>9781</v>
      </c>
      <c r="H18" s="112">
        <v>21933.999999999996</v>
      </c>
      <c r="I18" s="131">
        <v>4106</v>
      </c>
      <c r="J18" s="205">
        <f t="shared" si="2"/>
        <v>44004</v>
      </c>
      <c r="K18" s="77"/>
    </row>
    <row r="19" spans="1:14" ht="12" customHeight="1">
      <c r="A19" s="198" t="s">
        <v>47</v>
      </c>
      <c r="B19" s="629">
        <v>2024</v>
      </c>
      <c r="C19" s="285" t="s">
        <v>60</v>
      </c>
      <c r="D19" s="286"/>
      <c r="E19" s="131">
        <v>8713.0000000000018</v>
      </c>
      <c r="F19" s="131">
        <v>41616</v>
      </c>
      <c r="G19" s="131">
        <v>49004.000000000007</v>
      </c>
      <c r="H19" s="131">
        <v>42333</v>
      </c>
      <c r="I19" s="131">
        <v>35556</v>
      </c>
      <c r="J19" s="205">
        <f t="shared" si="2"/>
        <v>177222</v>
      </c>
      <c r="K19" s="77"/>
      <c r="N19" s="77"/>
    </row>
    <row r="20" spans="1:14" ht="12" customHeight="1">
      <c r="A20" s="197"/>
      <c r="B20" s="629">
        <v>2025</v>
      </c>
      <c r="C20" s="285" t="s">
        <v>57</v>
      </c>
      <c r="D20" s="286"/>
      <c r="E20" s="112">
        <v>10405</v>
      </c>
      <c r="F20" s="112">
        <v>49846</v>
      </c>
      <c r="G20" s="112">
        <v>40507.000000000007</v>
      </c>
      <c r="H20" s="112">
        <v>43100.000000000007</v>
      </c>
      <c r="I20" s="112">
        <v>36686</v>
      </c>
      <c r="J20" s="205">
        <f t="shared" si="2"/>
        <v>180544</v>
      </c>
      <c r="K20" s="77"/>
    </row>
    <row r="21" spans="1:14" ht="12" customHeight="1">
      <c r="A21" s="199" t="s">
        <v>44</v>
      </c>
      <c r="B21" s="629">
        <v>2024</v>
      </c>
      <c r="C21" s="285" t="s">
        <v>60</v>
      </c>
      <c r="D21" s="286"/>
      <c r="E21" s="131">
        <f t="shared" ref="E21:I22" si="3">SUM(E17,E19)</f>
        <v>12371.000000000002</v>
      </c>
      <c r="F21" s="131">
        <f t="shared" si="3"/>
        <v>47317</v>
      </c>
      <c r="G21" s="131">
        <f t="shared" si="3"/>
        <v>61451.000000000007</v>
      </c>
      <c r="H21" s="131">
        <f t="shared" si="3"/>
        <v>62888</v>
      </c>
      <c r="I21" s="131">
        <f t="shared" si="3"/>
        <v>39965</v>
      </c>
      <c r="J21" s="205">
        <f t="shared" si="2"/>
        <v>223992</v>
      </c>
      <c r="K21" s="77"/>
    </row>
    <row r="22" spans="1:14" ht="12" customHeight="1">
      <c r="A22" s="127"/>
      <c r="B22" s="630">
        <v>2025</v>
      </c>
      <c r="C22" s="293" t="s">
        <v>57</v>
      </c>
      <c r="D22" s="286"/>
      <c r="E22" s="137">
        <f t="shared" si="3"/>
        <v>14117</v>
      </c>
      <c r="F22" s="137">
        <f t="shared" si="3"/>
        <v>54317</v>
      </c>
      <c r="G22" s="137">
        <f t="shared" si="3"/>
        <v>50288.000000000007</v>
      </c>
      <c r="H22" s="137">
        <f t="shared" si="3"/>
        <v>65034</v>
      </c>
      <c r="I22" s="137">
        <f t="shared" si="3"/>
        <v>40792</v>
      </c>
      <c r="J22" s="205">
        <f t="shared" si="2"/>
        <v>224548</v>
      </c>
      <c r="K22" s="77"/>
    </row>
    <row r="23" spans="1:14" ht="10.15" customHeight="1">
      <c r="A23" s="142"/>
      <c r="B23" s="633"/>
      <c r="C23" s="171"/>
      <c r="D23" s="172"/>
      <c r="E23" s="98"/>
      <c r="F23" s="98"/>
      <c r="G23" s="98"/>
      <c r="H23" s="98"/>
      <c r="I23" s="98"/>
      <c r="J23" s="206"/>
      <c r="K23" s="77"/>
    </row>
    <row r="24" spans="1:14" ht="12" customHeight="1">
      <c r="A24" s="196" t="s">
        <v>75</v>
      </c>
      <c r="B24" s="634">
        <v>2024</v>
      </c>
      <c r="C24" s="155" t="s">
        <v>265</v>
      </c>
      <c r="D24" s="533"/>
      <c r="E24" s="131">
        <v>3846</v>
      </c>
      <c r="F24" s="131">
        <v>5776</v>
      </c>
      <c r="G24" s="131">
        <v>12371</v>
      </c>
      <c r="H24" s="131">
        <v>17236</v>
      </c>
      <c r="I24" s="131">
        <v>4867</v>
      </c>
      <c r="J24" s="279">
        <f t="shared" ref="J24:J29" si="4">SUM(E24:I24)</f>
        <v>44096</v>
      </c>
      <c r="K24" s="77"/>
    </row>
    <row r="25" spans="1:14" ht="12" customHeight="1">
      <c r="A25" s="197"/>
      <c r="B25" s="634">
        <v>2024</v>
      </c>
      <c r="C25" s="155" t="s">
        <v>272</v>
      </c>
      <c r="D25" s="173"/>
      <c r="E25" s="131">
        <v>3458</v>
      </c>
      <c r="F25" s="131">
        <v>5260</v>
      </c>
      <c r="G25" s="131">
        <v>10163</v>
      </c>
      <c r="H25" s="131">
        <v>17813</v>
      </c>
      <c r="I25" s="131">
        <v>4693</v>
      </c>
      <c r="J25" s="203">
        <f t="shared" si="4"/>
        <v>41387</v>
      </c>
      <c r="K25" s="77"/>
    </row>
    <row r="26" spans="1:14" ht="12" customHeight="1">
      <c r="A26" s="200"/>
      <c r="B26" s="634">
        <v>2024</v>
      </c>
      <c r="C26" s="155" t="s">
        <v>275</v>
      </c>
      <c r="D26" s="173"/>
      <c r="E26" s="131">
        <v>2916.0000000000005</v>
      </c>
      <c r="F26" s="131">
        <v>4641</v>
      </c>
      <c r="G26" s="131">
        <v>12960</v>
      </c>
      <c r="H26" s="131">
        <v>16727</v>
      </c>
      <c r="I26" s="131">
        <v>3520</v>
      </c>
      <c r="J26" s="203">
        <f t="shared" si="4"/>
        <v>40764</v>
      </c>
      <c r="K26" s="77"/>
    </row>
    <row r="27" spans="1:14" ht="12" customHeight="1">
      <c r="A27" s="198" t="s">
        <v>47</v>
      </c>
      <c r="B27" s="634">
        <v>2024</v>
      </c>
      <c r="C27" s="155" t="s">
        <v>265</v>
      </c>
      <c r="D27" s="173"/>
      <c r="E27" s="112">
        <v>8202</v>
      </c>
      <c r="F27" s="112">
        <v>34987</v>
      </c>
      <c r="G27" s="112">
        <v>65888</v>
      </c>
      <c r="H27" s="112">
        <v>30705</v>
      </c>
      <c r="I27" s="112">
        <v>24137</v>
      </c>
      <c r="J27" s="203">
        <f t="shared" si="4"/>
        <v>163919</v>
      </c>
      <c r="K27" s="77"/>
    </row>
    <row r="28" spans="1:14" ht="12" customHeight="1">
      <c r="A28" s="197"/>
      <c r="B28" s="634">
        <v>2024</v>
      </c>
      <c r="C28" s="155" t="s">
        <v>272</v>
      </c>
      <c r="D28" s="173"/>
      <c r="E28" s="112">
        <v>14578</v>
      </c>
      <c r="F28" s="112">
        <v>29846.000000000004</v>
      </c>
      <c r="G28" s="112">
        <v>74662</v>
      </c>
      <c r="H28" s="112">
        <v>37112</v>
      </c>
      <c r="I28" s="112">
        <v>39779</v>
      </c>
      <c r="J28" s="203">
        <f t="shared" si="4"/>
        <v>195977</v>
      </c>
      <c r="K28" s="77"/>
    </row>
    <row r="29" spans="1:14" ht="12" customHeight="1">
      <c r="A29" s="200"/>
      <c r="B29" s="634">
        <v>2024</v>
      </c>
      <c r="C29" s="155" t="s">
        <v>275</v>
      </c>
      <c r="D29" s="173"/>
      <c r="E29" s="112">
        <v>7074.0000000000009</v>
      </c>
      <c r="F29" s="112">
        <v>30876</v>
      </c>
      <c r="G29" s="112">
        <v>57122</v>
      </c>
      <c r="H29" s="112">
        <v>30086</v>
      </c>
      <c r="I29" s="112">
        <v>55104</v>
      </c>
      <c r="J29" s="203">
        <f t="shared" si="4"/>
        <v>180262</v>
      </c>
      <c r="K29" s="77"/>
    </row>
    <row r="30" spans="1:14" ht="12" customHeight="1">
      <c r="A30" s="199" t="s">
        <v>44</v>
      </c>
      <c r="B30" s="634">
        <v>2024</v>
      </c>
      <c r="C30" s="155" t="s">
        <v>265</v>
      </c>
      <c r="D30" s="173"/>
      <c r="E30" s="136">
        <f>SUM(E24,E27)</f>
        <v>12048</v>
      </c>
      <c r="F30" s="136">
        <f t="shared" ref="E30:J32" si="5">SUM(F24,F27)</f>
        <v>40763</v>
      </c>
      <c r="G30" s="136">
        <f t="shared" si="5"/>
        <v>78259</v>
      </c>
      <c r="H30" s="136">
        <f t="shared" si="5"/>
        <v>47941</v>
      </c>
      <c r="I30" s="136">
        <f t="shared" si="5"/>
        <v>29004</v>
      </c>
      <c r="J30" s="203">
        <f t="shared" si="5"/>
        <v>208015</v>
      </c>
      <c r="K30" s="77"/>
    </row>
    <row r="31" spans="1:14" ht="12" customHeight="1">
      <c r="A31" s="199"/>
      <c r="B31" s="634">
        <v>2024</v>
      </c>
      <c r="C31" s="155" t="s">
        <v>272</v>
      </c>
      <c r="D31" s="173"/>
      <c r="E31" s="136">
        <f t="shared" si="5"/>
        <v>18036</v>
      </c>
      <c r="F31" s="136">
        <f t="shared" si="5"/>
        <v>35106</v>
      </c>
      <c r="G31" s="136">
        <f t="shared" si="5"/>
        <v>84825</v>
      </c>
      <c r="H31" s="136">
        <f t="shared" si="5"/>
        <v>54925</v>
      </c>
      <c r="I31" s="136">
        <f t="shared" si="5"/>
        <v>44472</v>
      </c>
      <c r="J31" s="203">
        <f t="shared" si="5"/>
        <v>237364</v>
      </c>
      <c r="K31" s="77"/>
    </row>
    <row r="32" spans="1:14" ht="12" customHeight="1">
      <c r="A32" s="139"/>
      <c r="B32" s="634">
        <v>2024</v>
      </c>
      <c r="C32" s="155" t="s">
        <v>275</v>
      </c>
      <c r="D32" s="173"/>
      <c r="E32" s="141">
        <f t="shared" si="5"/>
        <v>9990.0000000000018</v>
      </c>
      <c r="F32" s="141">
        <f t="shared" si="5"/>
        <v>35517</v>
      </c>
      <c r="G32" s="141">
        <f t="shared" si="5"/>
        <v>70082</v>
      </c>
      <c r="H32" s="141">
        <f t="shared" si="5"/>
        <v>46813</v>
      </c>
      <c r="I32" s="141">
        <f t="shared" si="5"/>
        <v>58624</v>
      </c>
      <c r="J32" s="207">
        <f t="shared" si="5"/>
        <v>221026</v>
      </c>
      <c r="K32" s="77"/>
    </row>
    <row r="33" spans="1:12" ht="10.15" customHeight="1">
      <c r="A33" s="126"/>
      <c r="B33" s="635"/>
      <c r="C33" s="123"/>
      <c r="D33" s="174"/>
      <c r="E33" s="125"/>
      <c r="F33" s="125"/>
      <c r="G33" s="125"/>
      <c r="H33" s="125"/>
      <c r="I33" s="125"/>
      <c r="J33" s="104"/>
      <c r="K33" s="77"/>
    </row>
    <row r="34" spans="1:12" ht="12" customHeight="1">
      <c r="A34" s="196" t="s">
        <v>75</v>
      </c>
      <c r="B34" s="634">
        <v>2025</v>
      </c>
      <c r="C34" s="155" t="s">
        <v>265</v>
      </c>
      <c r="D34" s="533"/>
      <c r="E34" s="131">
        <v>3488</v>
      </c>
      <c r="F34" s="131">
        <v>5023</v>
      </c>
      <c r="G34" s="131">
        <v>10478</v>
      </c>
      <c r="H34" s="131">
        <v>20473</v>
      </c>
      <c r="I34" s="131">
        <v>4618</v>
      </c>
      <c r="J34" s="128">
        <f t="shared" ref="J34:J39" si="6">SUM(E34:I34)</f>
        <v>44080</v>
      </c>
      <c r="K34" s="77"/>
    </row>
    <row r="35" spans="1:12" ht="12" customHeight="1">
      <c r="A35" s="197"/>
      <c r="B35" s="634">
        <v>2025</v>
      </c>
      <c r="C35" s="155" t="s">
        <v>272</v>
      </c>
      <c r="D35" s="173"/>
      <c r="E35" s="112">
        <v>2989</v>
      </c>
      <c r="F35" s="131">
        <v>4759</v>
      </c>
      <c r="G35" s="131">
        <v>9268</v>
      </c>
      <c r="H35" s="131">
        <v>21955</v>
      </c>
      <c r="I35" s="131">
        <v>3747</v>
      </c>
      <c r="J35" s="113">
        <f>SUM(E35:I35)</f>
        <v>42718</v>
      </c>
      <c r="K35" s="77"/>
    </row>
    <row r="36" spans="1:12" ht="12" customHeight="1">
      <c r="A36" s="200"/>
      <c r="B36" s="634">
        <v>2025</v>
      </c>
      <c r="C36" s="155" t="s">
        <v>275</v>
      </c>
      <c r="D36" s="173"/>
      <c r="E36" s="112">
        <v>4218</v>
      </c>
      <c r="F36" s="131">
        <v>4643</v>
      </c>
      <c r="G36" s="131">
        <v>7745</v>
      </c>
      <c r="H36" s="131">
        <v>22540.000000000004</v>
      </c>
      <c r="I36" s="131">
        <v>3866</v>
      </c>
      <c r="J36" s="113">
        <f>SUM(E36:I36)</f>
        <v>43012</v>
      </c>
      <c r="K36" s="77"/>
    </row>
    <row r="37" spans="1:12" ht="12" customHeight="1">
      <c r="A37" s="198" t="s">
        <v>47</v>
      </c>
      <c r="B37" s="634">
        <v>2025</v>
      </c>
      <c r="C37" s="155" t="s">
        <v>265</v>
      </c>
      <c r="D37" s="173"/>
      <c r="E37" s="112">
        <v>9157</v>
      </c>
      <c r="F37" s="112">
        <v>55075.999999999993</v>
      </c>
      <c r="G37" s="112">
        <v>45321.999999999993</v>
      </c>
      <c r="H37" s="112">
        <v>34396</v>
      </c>
      <c r="I37" s="112">
        <v>32106</v>
      </c>
      <c r="J37" s="113">
        <f t="shared" si="6"/>
        <v>176057</v>
      </c>
      <c r="K37" s="77"/>
    </row>
    <row r="38" spans="1:12" ht="12" customHeight="1">
      <c r="A38" s="197"/>
      <c r="B38" s="634">
        <v>2025</v>
      </c>
      <c r="C38" s="155" t="s">
        <v>272</v>
      </c>
      <c r="D38" s="173"/>
      <c r="E38" s="112">
        <v>9479.0000000000018</v>
      </c>
      <c r="F38" s="112">
        <v>42522.999999999993</v>
      </c>
      <c r="G38" s="112">
        <v>47297.000000000007</v>
      </c>
      <c r="H38" s="112">
        <v>43275</v>
      </c>
      <c r="I38" s="112">
        <v>23801.000000000004</v>
      </c>
      <c r="J38" s="113">
        <f t="shared" si="6"/>
        <v>166375</v>
      </c>
      <c r="K38" s="77"/>
    </row>
    <row r="39" spans="1:12" ht="12" customHeight="1">
      <c r="A39" s="200"/>
      <c r="B39" s="634">
        <v>2025</v>
      </c>
      <c r="C39" s="155" t="s">
        <v>275</v>
      </c>
      <c r="D39" s="173"/>
      <c r="E39" s="112">
        <v>8385</v>
      </c>
      <c r="F39" s="112">
        <v>50553</v>
      </c>
      <c r="G39" s="112">
        <v>30901.000000000004</v>
      </c>
      <c r="H39" s="112">
        <v>45132.000000000007</v>
      </c>
      <c r="I39" s="112">
        <v>25302</v>
      </c>
      <c r="J39" s="113">
        <f t="shared" si="6"/>
        <v>160273</v>
      </c>
      <c r="K39" s="77"/>
    </row>
    <row r="40" spans="1:12" ht="12" customHeight="1">
      <c r="A40" s="199" t="s">
        <v>44</v>
      </c>
      <c r="B40" s="634">
        <v>2025</v>
      </c>
      <c r="C40" s="155" t="s">
        <v>265</v>
      </c>
      <c r="D40" s="173"/>
      <c r="E40" s="136">
        <f t="shared" ref="E40:J42" si="7">SUM(E34,E37)</f>
        <v>12645</v>
      </c>
      <c r="F40" s="136">
        <f t="shared" si="7"/>
        <v>60098.999999999993</v>
      </c>
      <c r="G40" s="136">
        <f t="shared" si="7"/>
        <v>55799.999999999993</v>
      </c>
      <c r="H40" s="136">
        <f t="shared" si="7"/>
        <v>54869</v>
      </c>
      <c r="I40" s="136">
        <f t="shared" si="7"/>
        <v>36724</v>
      </c>
      <c r="J40" s="203">
        <f t="shared" si="7"/>
        <v>220137</v>
      </c>
      <c r="K40" s="77"/>
    </row>
    <row r="41" spans="1:12" ht="12" customHeight="1">
      <c r="A41" s="199"/>
      <c r="B41" s="634">
        <v>2025</v>
      </c>
      <c r="C41" s="155" t="s">
        <v>272</v>
      </c>
      <c r="D41" s="173"/>
      <c r="E41" s="136">
        <f t="shared" si="7"/>
        <v>12468.000000000002</v>
      </c>
      <c r="F41" s="136">
        <f t="shared" si="7"/>
        <v>47281.999999999993</v>
      </c>
      <c r="G41" s="136">
        <f t="shared" si="7"/>
        <v>56565.000000000007</v>
      </c>
      <c r="H41" s="136">
        <f t="shared" si="7"/>
        <v>65230</v>
      </c>
      <c r="I41" s="136">
        <f t="shared" si="7"/>
        <v>27548.000000000004</v>
      </c>
      <c r="J41" s="203">
        <f t="shared" si="7"/>
        <v>209093</v>
      </c>
      <c r="K41" s="77"/>
    </row>
    <row r="42" spans="1:12" ht="12" customHeight="1" thickBot="1">
      <c r="A42" s="87"/>
      <c r="B42" s="636">
        <v>2025</v>
      </c>
      <c r="C42" s="636" t="s">
        <v>275</v>
      </c>
      <c r="D42" s="376"/>
      <c r="E42" s="202">
        <f t="shared" si="7"/>
        <v>12603</v>
      </c>
      <c r="F42" s="202">
        <f>SUM(F36,F39)</f>
        <v>55196</v>
      </c>
      <c r="G42" s="202">
        <f t="shared" si="7"/>
        <v>38646</v>
      </c>
      <c r="H42" s="202">
        <f t="shared" si="7"/>
        <v>67672.000000000015</v>
      </c>
      <c r="I42" s="202">
        <f t="shared" si="7"/>
        <v>29168</v>
      </c>
      <c r="J42" s="204">
        <f t="shared" si="7"/>
        <v>203285</v>
      </c>
      <c r="K42" s="77"/>
    </row>
    <row r="43" spans="1:12" s="10" customFormat="1" ht="12" customHeight="1">
      <c r="A43" s="53" t="str">
        <f>Titles!$A$12</f>
        <v>1 Data for 2022 based on 2016 Census Definitions and data for 2023, 2024 and 2025 based on 2021 Census Definitions.</v>
      </c>
      <c r="B43" s="580"/>
      <c r="C43" s="357"/>
      <c r="D43" s="318"/>
      <c r="E43" s="54"/>
      <c r="F43" s="318"/>
      <c r="G43" s="318"/>
      <c r="H43" s="358"/>
      <c r="I43" s="77"/>
      <c r="J43" s="12"/>
      <c r="K43" s="300"/>
      <c r="L43" s="11"/>
    </row>
    <row r="44" spans="1:12">
      <c r="A44" s="352" t="s">
        <v>114</v>
      </c>
      <c r="B44" s="581"/>
      <c r="C44" s="307"/>
      <c r="D44" s="307"/>
      <c r="E44" s="351"/>
      <c r="F44" s="305"/>
      <c r="G44" s="305"/>
      <c r="H44" s="305"/>
      <c r="I44" s="306"/>
      <c r="J44" s="306"/>
    </row>
    <row r="45" spans="1:12" s="306" customFormat="1" ht="10.9" customHeight="1">
      <c r="A45" s="319" t="str">
        <f>Titles!$A$10</f>
        <v>Source: CMHC Starts and Completion Survey, Market Absorption Survey</v>
      </c>
      <c r="B45" s="581"/>
      <c r="C45" s="307"/>
      <c r="D45" s="307"/>
      <c r="E45" s="320"/>
      <c r="F45" s="307"/>
      <c r="G45" s="307"/>
      <c r="H45" s="307"/>
    </row>
    <row r="46" spans="1:12" s="306" customFormat="1" ht="10.9" customHeight="1">
      <c r="B46" s="582"/>
    </row>
    <row r="47" spans="1:12" s="350" customFormat="1" ht="12" customHeight="1">
      <c r="A47" s="319"/>
      <c r="B47" s="583"/>
      <c r="C47" s="13"/>
      <c r="D47" s="13"/>
      <c r="E47" s="13"/>
      <c r="F47" s="320"/>
      <c r="G47" s="321"/>
      <c r="H47" s="13"/>
      <c r="I47" s="13"/>
      <c r="J47" s="13"/>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9:J23 E9 F9 H9 I9 J37:J42 J25:J34 E31:E33 E21:E23 E14:E16 E40:E42 E30 F30:F33 F21:F23 F14:F16 F40:F41 F42 G30:G33 G21:G23 G14:G16 G40:G42 H30:H33 H21:H23 H14:H16 H40:H42 I40:I42 I30:I33 I21:I23 I14:I1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1"/>
  <sheetViews>
    <sheetView showGridLines="0" showZeros="0" zoomScale="130" zoomScaleNormal="145" workbookViewId="0">
      <pane xSplit="3" ySplit="6" topLeftCell="D7" activePane="bottomRight" state="frozen"/>
      <selection pane="topRight"/>
      <selection pane="bottomLeft"/>
      <selection pane="bottomRight"/>
    </sheetView>
  </sheetViews>
  <sheetFormatPr defaultColWidth="11.5546875" defaultRowHeight="15"/>
  <cols>
    <col min="1" max="1" width="6.21875" customWidth="1"/>
    <col min="2" max="3" width="8.21875" customWidth="1"/>
    <col min="4" max="9" width="8.44140625" customWidth="1"/>
  </cols>
  <sheetData>
    <row r="1" spans="1:10" ht="16.149999999999999" customHeight="1">
      <c r="A1" s="416" t="s">
        <v>124</v>
      </c>
      <c r="B1" s="417"/>
      <c r="C1" s="417"/>
      <c r="D1" s="417"/>
      <c r="E1" s="417"/>
      <c r="F1" s="417"/>
      <c r="G1" s="417"/>
      <c r="H1" s="417"/>
      <c r="I1" s="418"/>
    </row>
    <row r="2" spans="1:10" ht="16.149999999999999" customHeight="1">
      <c r="A2" s="419" t="s">
        <v>140</v>
      </c>
      <c r="B2" s="420"/>
      <c r="C2" s="420"/>
      <c r="D2" s="420"/>
      <c r="E2" s="420"/>
      <c r="F2" s="420"/>
      <c r="G2" s="420"/>
      <c r="H2" s="420"/>
      <c r="I2" s="421"/>
    </row>
    <row r="3" spans="1:10" ht="16.149999999999999" customHeight="1">
      <c r="A3" s="422"/>
      <c r="B3" s="423"/>
      <c r="C3" s="423"/>
      <c r="D3" s="423"/>
      <c r="E3" s="423"/>
      <c r="F3" s="423"/>
      <c r="G3" s="423"/>
      <c r="H3" s="423"/>
      <c r="I3" s="424"/>
    </row>
    <row r="4" spans="1:10" ht="16.149999999999999" customHeight="1" thickBot="1">
      <c r="A4" s="425"/>
      <c r="B4" s="426"/>
      <c r="C4" s="426"/>
      <c r="D4" s="426"/>
      <c r="E4" s="426"/>
      <c r="F4" s="426"/>
      <c r="G4" s="426"/>
      <c r="H4" s="426"/>
      <c r="I4" s="427"/>
    </row>
    <row r="5" spans="1:10" ht="12" customHeight="1">
      <c r="A5" s="81"/>
      <c r="B5" s="89"/>
      <c r="C5" s="100"/>
      <c r="D5" s="120"/>
      <c r="E5" s="120"/>
      <c r="F5" s="120"/>
      <c r="G5" s="120"/>
      <c r="H5" s="120"/>
      <c r="I5" s="121"/>
    </row>
    <row r="6" spans="1:10" ht="12" customHeight="1">
      <c r="A6" s="145" t="s">
        <v>93</v>
      </c>
      <c r="B6" s="140"/>
      <c r="C6" s="146"/>
      <c r="D6" s="147" t="s">
        <v>4</v>
      </c>
      <c r="E6" s="147" t="s">
        <v>31</v>
      </c>
      <c r="F6" s="147" t="s">
        <v>74</v>
      </c>
      <c r="G6" s="147" t="s">
        <v>10</v>
      </c>
      <c r="H6" s="147" t="s">
        <v>73</v>
      </c>
      <c r="I6" s="148" t="s">
        <v>44</v>
      </c>
    </row>
    <row r="7" spans="1:10" ht="12" customHeight="1">
      <c r="A7" s="645" t="s">
        <v>266</v>
      </c>
      <c r="B7" s="134"/>
      <c r="C7" s="130"/>
      <c r="D7" s="189">
        <v>11693</v>
      </c>
      <c r="E7" s="189">
        <v>32590</v>
      </c>
      <c r="F7" s="189">
        <v>85770</v>
      </c>
      <c r="G7" s="189">
        <v>45566</v>
      </c>
      <c r="H7" s="189">
        <v>47894</v>
      </c>
      <c r="I7" s="189">
        <v>223513</v>
      </c>
      <c r="J7" s="149"/>
    </row>
    <row r="8" spans="1:10" ht="12" customHeight="1">
      <c r="A8" s="646" t="s">
        <v>267</v>
      </c>
      <c r="B8" s="640"/>
      <c r="C8" s="82"/>
      <c r="D8" s="367">
        <v>13998</v>
      </c>
      <c r="E8" s="367">
        <v>41221</v>
      </c>
      <c r="F8" s="367">
        <v>72118</v>
      </c>
      <c r="G8" s="367">
        <v>56787</v>
      </c>
      <c r="H8" s="367">
        <v>43573</v>
      </c>
      <c r="I8" s="367">
        <v>227971</v>
      </c>
      <c r="J8" s="149"/>
    </row>
    <row r="9" spans="1:10" ht="12" customHeight="1">
      <c r="A9" s="641">
        <v>2023</v>
      </c>
      <c r="B9" s="151" t="s">
        <v>57</v>
      </c>
      <c r="C9" s="160"/>
      <c r="D9" s="108">
        <v>6414</v>
      </c>
      <c r="E9" s="108">
        <v>31801.000000000004</v>
      </c>
      <c r="F9" s="108">
        <v>78433</v>
      </c>
      <c r="G9" s="108">
        <v>39205.000000000007</v>
      </c>
      <c r="H9" s="209">
        <v>47635</v>
      </c>
      <c r="I9" s="209">
        <v>203488</v>
      </c>
      <c r="J9" s="149"/>
    </row>
    <row r="10" spans="1:10" ht="12" customHeight="1">
      <c r="A10" s="272"/>
      <c r="B10" s="135" t="s">
        <v>58</v>
      </c>
      <c r="C10" s="161"/>
      <c r="D10" s="136">
        <v>12472.000000000002</v>
      </c>
      <c r="E10" s="136">
        <v>25400</v>
      </c>
      <c r="F10" s="136">
        <v>98168</v>
      </c>
      <c r="G10" s="136">
        <v>38487</v>
      </c>
      <c r="H10" s="210">
        <v>48958</v>
      </c>
      <c r="I10" s="210">
        <v>223485</v>
      </c>
      <c r="J10" s="149"/>
    </row>
    <row r="11" spans="1:10" ht="12" customHeight="1">
      <c r="A11" s="272"/>
      <c r="B11" s="135" t="s">
        <v>59</v>
      </c>
      <c r="C11" s="161"/>
      <c r="D11" s="136">
        <v>11379.000000000002</v>
      </c>
      <c r="E11" s="136">
        <v>41230.999999999993</v>
      </c>
      <c r="F11" s="136">
        <v>90952</v>
      </c>
      <c r="G11" s="136">
        <v>53078.999999999993</v>
      </c>
      <c r="H11" s="210">
        <v>44854</v>
      </c>
      <c r="I11" s="210">
        <v>241495</v>
      </c>
      <c r="J11" s="149"/>
    </row>
    <row r="12" spans="1:10" ht="12" customHeight="1">
      <c r="A12" s="273"/>
      <c r="B12" s="152" t="s">
        <v>60</v>
      </c>
      <c r="C12" s="179"/>
      <c r="D12" s="136">
        <v>15704.999999999998</v>
      </c>
      <c r="E12" s="136">
        <v>33377</v>
      </c>
      <c r="F12" s="136">
        <v>76751</v>
      </c>
      <c r="G12" s="136">
        <v>50992.000000000007</v>
      </c>
      <c r="H12" s="210">
        <v>49869</v>
      </c>
      <c r="I12" s="210">
        <v>226694</v>
      </c>
      <c r="J12" s="149"/>
    </row>
    <row r="13" spans="1:10" ht="12" customHeight="1">
      <c r="A13" s="106">
        <v>2024</v>
      </c>
      <c r="B13" s="151" t="s">
        <v>57</v>
      </c>
      <c r="C13" s="160"/>
      <c r="D13" s="108">
        <v>18694</v>
      </c>
      <c r="E13" s="108">
        <v>35912</v>
      </c>
      <c r="F13" s="108">
        <v>78131</v>
      </c>
      <c r="G13" s="108">
        <v>51531.000000000007</v>
      </c>
      <c r="H13" s="209">
        <v>46623.999999999993</v>
      </c>
      <c r="I13" s="209">
        <v>230892</v>
      </c>
      <c r="J13" s="149"/>
    </row>
    <row r="14" spans="1:10" ht="12" customHeight="1">
      <c r="A14" s="272"/>
      <c r="B14" s="135" t="s">
        <v>58</v>
      </c>
      <c r="C14" s="161"/>
      <c r="D14" s="136">
        <v>14540</v>
      </c>
      <c r="E14" s="136">
        <v>40900.999999999993</v>
      </c>
      <c r="F14" s="136">
        <v>72823.000000000015</v>
      </c>
      <c r="G14" s="136">
        <v>54088.000000000007</v>
      </c>
      <c r="H14" s="210">
        <v>43333</v>
      </c>
      <c r="I14" s="210">
        <v>225685.00000000003</v>
      </c>
      <c r="J14" s="149"/>
    </row>
    <row r="15" spans="1:10" ht="12" customHeight="1">
      <c r="A15" s="272"/>
      <c r="B15" s="135" t="s">
        <v>59</v>
      </c>
      <c r="C15" s="161"/>
      <c r="D15" s="136">
        <v>12260.000000000002</v>
      </c>
      <c r="E15" s="136">
        <v>39697</v>
      </c>
      <c r="F15" s="136">
        <v>74054</v>
      </c>
      <c r="G15" s="136">
        <v>58543</v>
      </c>
      <c r="H15" s="210">
        <v>40946</v>
      </c>
      <c r="I15" s="210">
        <v>225500</v>
      </c>
      <c r="J15" s="149"/>
    </row>
    <row r="16" spans="1:10" ht="12" customHeight="1">
      <c r="A16" s="273"/>
      <c r="B16" s="152" t="s">
        <v>60</v>
      </c>
      <c r="C16" s="179"/>
      <c r="D16" s="136">
        <v>12370.999999999998</v>
      </c>
      <c r="E16" s="136">
        <v>47317</v>
      </c>
      <c r="F16" s="136">
        <v>61451</v>
      </c>
      <c r="G16" s="136">
        <v>62888.000000000007</v>
      </c>
      <c r="H16" s="210">
        <v>39965</v>
      </c>
      <c r="I16" s="210">
        <v>223992.00000000003</v>
      </c>
      <c r="J16" s="149"/>
    </row>
    <row r="17" spans="1:10" ht="12" customHeight="1">
      <c r="A17" s="641">
        <v>2025</v>
      </c>
      <c r="B17" s="151" t="s">
        <v>57</v>
      </c>
      <c r="C17" s="160"/>
      <c r="D17" s="108">
        <v>14117</v>
      </c>
      <c r="E17" s="108">
        <v>54316.999999999993</v>
      </c>
      <c r="F17" s="108">
        <v>50288</v>
      </c>
      <c r="G17" s="108">
        <v>65033.999999999993</v>
      </c>
      <c r="H17" s="209">
        <v>40792</v>
      </c>
      <c r="I17" s="209">
        <v>224547.99999999997</v>
      </c>
      <c r="J17" s="149"/>
    </row>
    <row r="18" spans="1:10" ht="12" customHeight="1">
      <c r="A18" s="272"/>
      <c r="B18" s="135" t="s">
        <v>58</v>
      </c>
      <c r="C18" s="161"/>
      <c r="D18" s="112" t="s">
        <v>50</v>
      </c>
      <c r="E18" s="112" t="s">
        <v>50</v>
      </c>
      <c r="F18" s="112" t="s">
        <v>50</v>
      </c>
      <c r="G18" s="112">
        <v>0</v>
      </c>
      <c r="H18" s="112" t="s">
        <v>50</v>
      </c>
      <c r="I18" s="205" t="s">
        <v>50</v>
      </c>
      <c r="J18" s="149"/>
    </row>
    <row r="19" spans="1:10" ht="12" customHeight="1">
      <c r="A19" s="272"/>
      <c r="B19" s="135" t="s">
        <v>59</v>
      </c>
      <c r="C19" s="161"/>
      <c r="D19" s="131" t="s">
        <v>50</v>
      </c>
      <c r="E19" s="131" t="s">
        <v>50</v>
      </c>
      <c r="F19" s="131" t="s">
        <v>50</v>
      </c>
      <c r="G19" s="131" t="s">
        <v>50</v>
      </c>
      <c r="H19" s="131" t="s">
        <v>50</v>
      </c>
      <c r="I19" s="205" t="s">
        <v>50</v>
      </c>
      <c r="J19" s="149"/>
    </row>
    <row r="20" spans="1:10" ht="12" customHeight="1">
      <c r="A20" s="274"/>
      <c r="B20" s="153" t="s">
        <v>60</v>
      </c>
      <c r="C20" s="163"/>
      <c r="D20" s="137" t="s">
        <v>50</v>
      </c>
      <c r="E20" s="137" t="s">
        <v>50</v>
      </c>
      <c r="F20" s="137" t="s">
        <v>50</v>
      </c>
      <c r="G20" s="137" t="s">
        <v>50</v>
      </c>
      <c r="H20" s="137" t="s">
        <v>50</v>
      </c>
      <c r="I20" s="205" t="s">
        <v>50</v>
      </c>
      <c r="J20" s="149"/>
    </row>
    <row r="21" spans="1:10" ht="12" customHeight="1">
      <c r="A21" s="106">
        <v>2023</v>
      </c>
      <c r="B21" s="107" t="s">
        <v>61</v>
      </c>
      <c r="C21" s="164"/>
      <c r="D21" s="181">
        <v>5409.9999999999991</v>
      </c>
      <c r="E21" s="181">
        <v>31749.000000000004</v>
      </c>
      <c r="F21" s="181">
        <v>69959</v>
      </c>
      <c r="G21" s="181">
        <v>33860</v>
      </c>
      <c r="H21" s="181">
        <v>47039</v>
      </c>
      <c r="I21" s="208">
        <f>IF(SUM(D21:H21)=0,"",SUM(D21:H21))</f>
        <v>188017</v>
      </c>
      <c r="J21" s="149"/>
    </row>
    <row r="22" spans="1:10" ht="12" customHeight="1">
      <c r="A22" s="272"/>
      <c r="B22" s="111" t="s">
        <v>62</v>
      </c>
      <c r="C22" s="165"/>
      <c r="D22" s="136">
        <v>6580.9999999999991</v>
      </c>
      <c r="E22" s="136">
        <v>42321.999999999993</v>
      </c>
      <c r="F22" s="136">
        <v>97711.999999999985</v>
      </c>
      <c r="G22" s="136">
        <v>44042</v>
      </c>
      <c r="H22" s="136">
        <v>34738</v>
      </c>
      <c r="I22" s="203">
        <f t="shared" ref="I22:I56" si="0">IF(SUM(D22:H22)=0,"",SUM(D22:H22))</f>
        <v>225394.99999999997</v>
      </c>
      <c r="J22" s="149"/>
    </row>
    <row r="23" spans="1:10" ht="12" customHeight="1">
      <c r="A23" s="275"/>
      <c r="B23" s="155" t="s">
        <v>63</v>
      </c>
      <c r="C23" s="165"/>
      <c r="D23" s="112">
        <v>6110</v>
      </c>
      <c r="E23" s="112">
        <v>28161</v>
      </c>
      <c r="F23" s="112">
        <v>74270.000000000015</v>
      </c>
      <c r="G23" s="112">
        <v>36693</v>
      </c>
      <c r="H23" s="112">
        <v>48506</v>
      </c>
      <c r="I23" s="210">
        <f t="shared" si="0"/>
        <v>193740</v>
      </c>
      <c r="J23" s="149"/>
    </row>
    <row r="24" spans="1:10" ht="12" customHeight="1">
      <c r="A24" s="276"/>
      <c r="B24" s="111" t="s">
        <v>64</v>
      </c>
      <c r="C24" s="165"/>
      <c r="D24" s="112">
        <v>9923.0000000000018</v>
      </c>
      <c r="E24" s="112">
        <v>30567</v>
      </c>
      <c r="F24" s="112">
        <v>108281</v>
      </c>
      <c r="G24" s="112">
        <v>32910</v>
      </c>
      <c r="H24" s="112">
        <v>59055.000000000007</v>
      </c>
      <c r="I24" s="210">
        <f t="shared" si="0"/>
        <v>240736</v>
      </c>
      <c r="J24" s="149"/>
    </row>
    <row r="25" spans="1:10" ht="12" customHeight="1">
      <c r="A25" s="272"/>
      <c r="B25" s="111" t="s">
        <v>65</v>
      </c>
      <c r="C25" s="165"/>
      <c r="D25" s="112">
        <v>8854</v>
      </c>
      <c r="E25" s="112">
        <v>20441</v>
      </c>
      <c r="F25" s="112">
        <v>65858</v>
      </c>
      <c r="G25" s="112">
        <v>45114</v>
      </c>
      <c r="H25" s="112">
        <v>38843</v>
      </c>
      <c r="I25" s="210">
        <f t="shared" si="0"/>
        <v>179110</v>
      </c>
      <c r="J25" s="149"/>
    </row>
    <row r="26" spans="1:10" ht="12" customHeight="1">
      <c r="A26" s="275"/>
      <c r="B26" s="155" t="s">
        <v>66</v>
      </c>
      <c r="C26" s="165"/>
      <c r="D26" s="112">
        <v>17859</v>
      </c>
      <c r="E26" s="112">
        <v>26110</v>
      </c>
      <c r="F26" s="112">
        <v>117703</v>
      </c>
      <c r="G26" s="112">
        <v>39340</v>
      </c>
      <c r="H26" s="112">
        <v>63054</v>
      </c>
      <c r="I26" s="210">
        <f t="shared" si="0"/>
        <v>264066</v>
      </c>
      <c r="J26" s="149"/>
    </row>
    <row r="27" spans="1:10" ht="12" customHeight="1">
      <c r="A27" s="275"/>
      <c r="B27" s="111" t="s">
        <v>67</v>
      </c>
      <c r="C27" s="165"/>
      <c r="D27" s="112">
        <v>10419</v>
      </c>
      <c r="E27" s="112">
        <v>32281.999999999996</v>
      </c>
      <c r="F27" s="112">
        <v>94858</v>
      </c>
      <c r="G27" s="112">
        <v>53230.000000000007</v>
      </c>
      <c r="H27" s="112">
        <v>46078</v>
      </c>
      <c r="I27" s="210">
        <f t="shared" si="0"/>
        <v>236867</v>
      </c>
      <c r="J27" s="149"/>
    </row>
    <row r="28" spans="1:10" ht="12" customHeight="1">
      <c r="A28" s="272"/>
      <c r="B28" s="111" t="s">
        <v>68</v>
      </c>
      <c r="C28" s="165"/>
      <c r="D28" s="136">
        <v>10544</v>
      </c>
      <c r="E28" s="136">
        <v>44511</v>
      </c>
      <c r="F28" s="136">
        <v>79929</v>
      </c>
      <c r="G28" s="136">
        <v>51456</v>
      </c>
      <c r="H28" s="136">
        <v>45520</v>
      </c>
      <c r="I28" s="203">
        <f t="shared" si="0"/>
        <v>231960</v>
      </c>
      <c r="J28" s="149"/>
    </row>
    <row r="29" spans="1:10" ht="12" customHeight="1">
      <c r="A29" s="272"/>
      <c r="B29" s="155" t="s">
        <v>69</v>
      </c>
      <c r="C29" s="165"/>
      <c r="D29" s="112">
        <v>14580.000000000002</v>
      </c>
      <c r="E29" s="112">
        <v>45183</v>
      </c>
      <c r="F29" s="112">
        <v>98464</v>
      </c>
      <c r="G29" s="112">
        <v>55470</v>
      </c>
      <c r="H29" s="112">
        <v>36830</v>
      </c>
      <c r="I29" s="210">
        <f t="shared" si="0"/>
        <v>250527</v>
      </c>
      <c r="J29" s="149"/>
    </row>
    <row r="30" spans="1:10" ht="12" customHeight="1">
      <c r="A30" s="272"/>
      <c r="B30" s="155" t="s">
        <v>70</v>
      </c>
      <c r="C30" s="165"/>
      <c r="D30" s="112">
        <v>15347.999999999998</v>
      </c>
      <c r="E30" s="112">
        <v>35942</v>
      </c>
      <c r="F30" s="112">
        <v>99562</v>
      </c>
      <c r="G30" s="112">
        <v>45872</v>
      </c>
      <c r="H30" s="112">
        <v>57801</v>
      </c>
      <c r="I30" s="210">
        <f t="shared" si="0"/>
        <v>254525</v>
      </c>
      <c r="J30" s="149"/>
    </row>
    <row r="31" spans="1:10" ht="12" customHeight="1">
      <c r="A31" s="272"/>
      <c r="B31" s="155" t="s">
        <v>71</v>
      </c>
      <c r="C31" s="165"/>
      <c r="D31" s="112">
        <v>18753</v>
      </c>
      <c r="E31" s="112">
        <v>23342.999999999996</v>
      </c>
      <c r="F31" s="112">
        <v>60979</v>
      </c>
      <c r="G31" s="112">
        <v>53108.999999999993</v>
      </c>
      <c r="H31" s="112">
        <v>37183</v>
      </c>
      <c r="I31" s="210">
        <f t="shared" si="0"/>
        <v>193367</v>
      </c>
      <c r="J31" s="149"/>
    </row>
    <row r="32" spans="1:10" ht="12" customHeight="1">
      <c r="A32" s="273"/>
      <c r="B32" s="143" t="s">
        <v>72</v>
      </c>
      <c r="C32" s="180"/>
      <c r="D32" s="141">
        <v>12977</v>
      </c>
      <c r="E32" s="141">
        <v>40506</v>
      </c>
      <c r="F32" s="141">
        <v>68064</v>
      </c>
      <c r="G32" s="141">
        <v>54566.999999999993</v>
      </c>
      <c r="H32" s="141">
        <v>59938</v>
      </c>
      <c r="I32" s="207">
        <f t="shared" si="0"/>
        <v>236052</v>
      </c>
      <c r="J32" s="149"/>
    </row>
    <row r="33" spans="1:10" ht="12" customHeight="1">
      <c r="A33" s="641">
        <v>2024</v>
      </c>
      <c r="B33" s="107" t="s">
        <v>61</v>
      </c>
      <c r="C33" s="164"/>
      <c r="D33" s="181">
        <v>12048</v>
      </c>
      <c r="E33" s="181">
        <v>40763.000000000007</v>
      </c>
      <c r="F33" s="181">
        <v>78259</v>
      </c>
      <c r="G33" s="181">
        <v>47941</v>
      </c>
      <c r="H33" s="181">
        <v>29004</v>
      </c>
      <c r="I33" s="208">
        <f t="shared" si="0"/>
        <v>208015</v>
      </c>
      <c r="J33" s="149"/>
    </row>
    <row r="34" spans="1:10" ht="12" customHeight="1">
      <c r="A34" s="272"/>
      <c r="B34" s="111" t="s">
        <v>62</v>
      </c>
      <c r="C34" s="165"/>
      <c r="D34" s="136">
        <v>18036</v>
      </c>
      <c r="E34" s="136">
        <v>35106</v>
      </c>
      <c r="F34" s="136">
        <v>84825</v>
      </c>
      <c r="G34" s="136">
        <v>54925</v>
      </c>
      <c r="H34" s="136">
        <v>44472</v>
      </c>
      <c r="I34" s="203">
        <f t="shared" si="0"/>
        <v>237364</v>
      </c>
      <c r="J34" s="149"/>
    </row>
    <row r="35" spans="1:10" ht="12" customHeight="1">
      <c r="A35" s="275"/>
      <c r="B35" s="155" t="s">
        <v>63</v>
      </c>
      <c r="C35" s="165"/>
      <c r="D35" s="112">
        <v>9990</v>
      </c>
      <c r="E35" s="112">
        <v>35517</v>
      </c>
      <c r="F35" s="112">
        <v>70082</v>
      </c>
      <c r="G35" s="112">
        <v>46813</v>
      </c>
      <c r="H35" s="112">
        <v>58623.999999999993</v>
      </c>
      <c r="I35" s="210">
        <f t="shared" si="0"/>
        <v>221026</v>
      </c>
      <c r="J35" s="149"/>
    </row>
    <row r="36" spans="1:10" ht="12" customHeight="1">
      <c r="A36" s="276"/>
      <c r="B36" s="111" t="s">
        <v>64</v>
      </c>
      <c r="C36" s="165"/>
      <c r="D36" s="112">
        <v>11897</v>
      </c>
      <c r="E36" s="112">
        <v>28843</v>
      </c>
      <c r="F36" s="112">
        <v>71440</v>
      </c>
      <c r="G36" s="112">
        <v>57073</v>
      </c>
      <c r="H36" s="112">
        <v>52739.999999999993</v>
      </c>
      <c r="I36" s="210">
        <f t="shared" si="0"/>
        <v>221993</v>
      </c>
      <c r="J36" s="149"/>
    </row>
    <row r="37" spans="1:10" ht="12" customHeight="1">
      <c r="A37" s="272"/>
      <c r="B37" s="111" t="s">
        <v>65</v>
      </c>
      <c r="C37" s="165"/>
      <c r="D37" s="112">
        <v>17430.999999999996</v>
      </c>
      <c r="E37" s="112">
        <v>49876.999999999993</v>
      </c>
      <c r="F37" s="112">
        <v>83896.999999999985</v>
      </c>
      <c r="G37" s="112">
        <v>52433</v>
      </c>
      <c r="H37" s="112">
        <v>44351</v>
      </c>
      <c r="I37" s="210">
        <f t="shared" si="0"/>
        <v>247988.99999999997</v>
      </c>
      <c r="J37" s="149"/>
    </row>
    <row r="38" spans="1:10" ht="12" customHeight="1">
      <c r="A38" s="275"/>
      <c r="B38" s="155" t="s">
        <v>66</v>
      </c>
      <c r="C38" s="165"/>
      <c r="D38" s="112">
        <v>17749.000000000004</v>
      </c>
      <c r="E38" s="112">
        <v>45498</v>
      </c>
      <c r="F38" s="112">
        <v>65190</v>
      </c>
      <c r="G38" s="112">
        <v>54663</v>
      </c>
      <c r="H38" s="112">
        <v>38891.000000000007</v>
      </c>
      <c r="I38" s="210">
        <f t="shared" si="0"/>
        <v>221991</v>
      </c>
      <c r="J38" s="149"/>
    </row>
    <row r="39" spans="1:10" ht="12" customHeight="1">
      <c r="A39" s="275"/>
      <c r="B39" s="111" t="s">
        <v>67</v>
      </c>
      <c r="C39" s="165"/>
      <c r="D39" s="112">
        <v>12411.999999999998</v>
      </c>
      <c r="E39" s="112">
        <v>34853</v>
      </c>
      <c r="F39" s="112">
        <v>103516</v>
      </c>
      <c r="G39" s="112">
        <v>65571</v>
      </c>
      <c r="H39" s="112">
        <v>46016</v>
      </c>
      <c r="I39" s="210">
        <f t="shared" si="0"/>
        <v>262368</v>
      </c>
      <c r="J39" s="149"/>
    </row>
    <row r="40" spans="1:10" ht="12" customHeight="1">
      <c r="A40" s="272"/>
      <c r="B40" s="111" t="s">
        <v>68</v>
      </c>
      <c r="C40" s="165"/>
      <c r="D40" s="136">
        <v>12960</v>
      </c>
      <c r="E40" s="136">
        <v>40962</v>
      </c>
      <c r="F40" s="136">
        <v>57824</v>
      </c>
      <c r="G40" s="136">
        <v>55961</v>
      </c>
      <c r="H40" s="136">
        <v>31666.999999999996</v>
      </c>
      <c r="I40" s="203">
        <f t="shared" si="0"/>
        <v>199374</v>
      </c>
      <c r="J40" s="149"/>
    </row>
    <row r="41" spans="1:10" ht="12" customHeight="1">
      <c r="A41" s="272"/>
      <c r="B41" s="155" t="s">
        <v>69</v>
      </c>
      <c r="C41" s="165"/>
      <c r="D41" s="112">
        <v>12712</v>
      </c>
      <c r="E41" s="112">
        <v>40438</v>
      </c>
      <c r="F41" s="112">
        <v>61628.999999999993</v>
      </c>
      <c r="G41" s="112">
        <v>55560.999999999993</v>
      </c>
      <c r="H41" s="112">
        <v>40611.000000000007</v>
      </c>
      <c r="I41" s="210">
        <f t="shared" si="0"/>
        <v>210951</v>
      </c>
      <c r="J41" s="149"/>
    </row>
    <row r="42" spans="1:10" ht="12" customHeight="1">
      <c r="A42" s="272"/>
      <c r="B42" s="155" t="s">
        <v>70</v>
      </c>
      <c r="C42" s="165"/>
      <c r="D42" s="112">
        <v>11415</v>
      </c>
      <c r="E42" s="112">
        <v>41900</v>
      </c>
      <c r="F42" s="112">
        <v>64672</v>
      </c>
      <c r="G42" s="112">
        <v>65540</v>
      </c>
      <c r="H42" s="112">
        <v>41638.000000000007</v>
      </c>
      <c r="I42" s="210">
        <f t="shared" si="0"/>
        <v>225165</v>
      </c>
      <c r="J42" s="149"/>
    </row>
    <row r="43" spans="1:10" ht="12" customHeight="1">
      <c r="A43" s="272"/>
      <c r="B43" s="155" t="s">
        <v>71</v>
      </c>
      <c r="C43" s="165"/>
      <c r="D43" s="112">
        <v>13452</v>
      </c>
      <c r="E43" s="112">
        <v>53559</v>
      </c>
      <c r="F43" s="112">
        <v>59211.999999999993</v>
      </c>
      <c r="G43" s="112">
        <v>72072</v>
      </c>
      <c r="H43" s="112">
        <v>49505</v>
      </c>
      <c r="I43" s="210">
        <f t="shared" si="0"/>
        <v>247800</v>
      </c>
      <c r="J43" s="149"/>
    </row>
    <row r="44" spans="1:10" ht="12" customHeight="1" thickBot="1">
      <c r="A44" s="273"/>
      <c r="B44" s="143" t="s">
        <v>72</v>
      </c>
      <c r="C44" s="180"/>
      <c r="D44" s="141">
        <v>12686</v>
      </c>
      <c r="E44" s="138">
        <v>41836</v>
      </c>
      <c r="F44" s="141">
        <v>63150</v>
      </c>
      <c r="G44" s="141">
        <v>51764</v>
      </c>
      <c r="H44" s="141">
        <v>45339</v>
      </c>
      <c r="I44" s="207">
        <f t="shared" si="0"/>
        <v>214775</v>
      </c>
      <c r="J44" s="149"/>
    </row>
    <row r="45" spans="1:10" ht="12" customHeight="1">
      <c r="A45" s="106">
        <v>2025</v>
      </c>
      <c r="B45" s="107" t="s">
        <v>61</v>
      </c>
      <c r="C45" s="164"/>
      <c r="D45" s="181">
        <v>12645</v>
      </c>
      <c r="E45" s="181">
        <v>60099</v>
      </c>
      <c r="F45" s="181">
        <v>55800</v>
      </c>
      <c r="G45" s="181">
        <v>54869</v>
      </c>
      <c r="H45" s="181">
        <v>36724.000000000007</v>
      </c>
      <c r="I45" s="208">
        <f t="shared" si="0"/>
        <v>220137</v>
      </c>
      <c r="J45" s="149"/>
    </row>
    <row r="46" spans="1:10" ht="12" customHeight="1">
      <c r="A46" s="116"/>
      <c r="B46" s="111" t="s">
        <v>62</v>
      </c>
      <c r="C46" s="165"/>
      <c r="D46" s="136">
        <v>12468</v>
      </c>
      <c r="E46" s="136">
        <v>47282</v>
      </c>
      <c r="F46" s="136">
        <v>56565.000000000007</v>
      </c>
      <c r="G46" s="136">
        <v>65230.000000000007</v>
      </c>
      <c r="H46" s="136">
        <v>27548</v>
      </c>
      <c r="I46" s="203">
        <f t="shared" si="0"/>
        <v>209093</v>
      </c>
      <c r="J46" s="149"/>
    </row>
    <row r="47" spans="1:10" ht="12" customHeight="1">
      <c r="A47" s="154"/>
      <c r="B47" s="155" t="s">
        <v>63</v>
      </c>
      <c r="C47" s="165"/>
      <c r="D47" s="112">
        <v>12603</v>
      </c>
      <c r="E47" s="112">
        <v>55196</v>
      </c>
      <c r="F47" s="112">
        <v>38646</v>
      </c>
      <c r="G47" s="112">
        <v>67672</v>
      </c>
      <c r="H47" s="112">
        <v>29168.000000000004</v>
      </c>
      <c r="I47" s="210">
        <f t="shared" si="0"/>
        <v>203285</v>
      </c>
      <c r="J47" s="149"/>
    </row>
    <row r="48" spans="1:10" ht="12" customHeight="1">
      <c r="A48" s="156"/>
      <c r="B48" s="111" t="s">
        <v>64</v>
      </c>
      <c r="C48" s="165"/>
      <c r="D48" s="112" t="s">
        <v>50</v>
      </c>
      <c r="E48" s="112" t="s">
        <v>50</v>
      </c>
      <c r="F48" s="112" t="s">
        <v>50</v>
      </c>
      <c r="G48" s="112" t="s">
        <v>50</v>
      </c>
      <c r="H48" s="112" t="s">
        <v>50</v>
      </c>
      <c r="I48" s="210" t="str">
        <f t="shared" si="0"/>
        <v/>
      </c>
      <c r="J48" s="149"/>
    </row>
    <row r="49" spans="1:12" ht="12" customHeight="1">
      <c r="A49" s="116"/>
      <c r="B49" s="111" t="s">
        <v>65</v>
      </c>
      <c r="C49" s="165"/>
      <c r="D49" s="112" t="s">
        <v>50</v>
      </c>
      <c r="E49" s="112" t="s">
        <v>50</v>
      </c>
      <c r="F49" s="112" t="s">
        <v>50</v>
      </c>
      <c r="G49" s="112" t="s">
        <v>50</v>
      </c>
      <c r="H49" s="112" t="s">
        <v>50</v>
      </c>
      <c r="I49" s="210" t="str">
        <f t="shared" si="0"/>
        <v/>
      </c>
      <c r="J49" s="149"/>
    </row>
    <row r="50" spans="1:12" ht="12" customHeight="1">
      <c r="A50" s="154"/>
      <c r="B50" s="155" t="s">
        <v>66</v>
      </c>
      <c r="C50" s="165"/>
      <c r="D50" s="112" t="s">
        <v>50</v>
      </c>
      <c r="E50" s="112" t="s">
        <v>50</v>
      </c>
      <c r="F50" s="112" t="s">
        <v>50</v>
      </c>
      <c r="G50" s="112" t="s">
        <v>50</v>
      </c>
      <c r="H50" s="112" t="s">
        <v>50</v>
      </c>
      <c r="I50" s="210" t="str">
        <f t="shared" si="0"/>
        <v/>
      </c>
      <c r="J50" s="149"/>
    </row>
    <row r="51" spans="1:12" ht="12" customHeight="1">
      <c r="A51" s="154"/>
      <c r="B51" s="111" t="s">
        <v>67</v>
      </c>
      <c r="C51" s="165"/>
      <c r="D51" s="112" t="s">
        <v>50</v>
      </c>
      <c r="E51" s="112" t="s">
        <v>50</v>
      </c>
      <c r="F51" s="112" t="s">
        <v>50</v>
      </c>
      <c r="G51" s="112" t="s">
        <v>50</v>
      </c>
      <c r="H51" s="112" t="s">
        <v>50</v>
      </c>
      <c r="I51" s="210" t="str">
        <f t="shared" si="0"/>
        <v/>
      </c>
      <c r="J51" s="149"/>
    </row>
    <row r="52" spans="1:12" ht="12" customHeight="1">
      <c r="A52" s="116"/>
      <c r="B52" s="111" t="s">
        <v>68</v>
      </c>
      <c r="C52" s="165"/>
      <c r="D52" s="136" t="s">
        <v>50</v>
      </c>
      <c r="E52" s="136" t="s">
        <v>50</v>
      </c>
      <c r="F52" s="136" t="s">
        <v>50</v>
      </c>
      <c r="G52" s="136" t="s">
        <v>50</v>
      </c>
      <c r="H52" s="136" t="s">
        <v>50</v>
      </c>
      <c r="I52" s="203" t="str">
        <f t="shared" si="0"/>
        <v/>
      </c>
      <c r="J52" s="149"/>
    </row>
    <row r="53" spans="1:12" ht="12" customHeight="1">
      <c r="A53" s="116"/>
      <c r="B53" s="155" t="s">
        <v>69</v>
      </c>
      <c r="C53" s="165"/>
      <c r="D53" s="112" t="s">
        <v>50</v>
      </c>
      <c r="E53" s="112" t="s">
        <v>50</v>
      </c>
      <c r="F53" s="112" t="s">
        <v>50</v>
      </c>
      <c r="G53" s="112" t="s">
        <v>50</v>
      </c>
      <c r="H53" s="112" t="s">
        <v>50</v>
      </c>
      <c r="I53" s="210" t="str">
        <f t="shared" si="0"/>
        <v/>
      </c>
      <c r="J53" s="149"/>
    </row>
    <row r="54" spans="1:12" ht="12" customHeight="1">
      <c r="A54" s="116"/>
      <c r="B54" s="155" t="s">
        <v>70</v>
      </c>
      <c r="C54" s="165"/>
      <c r="D54" s="112" t="s">
        <v>50</v>
      </c>
      <c r="E54" s="112" t="s">
        <v>50</v>
      </c>
      <c r="F54" s="112" t="s">
        <v>50</v>
      </c>
      <c r="G54" s="112" t="s">
        <v>50</v>
      </c>
      <c r="H54" s="112" t="s">
        <v>50</v>
      </c>
      <c r="I54" s="210" t="str">
        <f t="shared" si="0"/>
        <v/>
      </c>
      <c r="J54" s="149"/>
    </row>
    <row r="55" spans="1:12" ht="12" customHeight="1">
      <c r="A55" s="116"/>
      <c r="B55" s="155" t="s">
        <v>71</v>
      </c>
      <c r="C55" s="165"/>
      <c r="D55" s="112" t="s">
        <v>50</v>
      </c>
      <c r="E55" s="112" t="s">
        <v>50</v>
      </c>
      <c r="F55" s="112" t="s">
        <v>50</v>
      </c>
      <c r="G55" s="112" t="s">
        <v>50</v>
      </c>
      <c r="H55" s="112" t="s">
        <v>50</v>
      </c>
      <c r="I55" s="210" t="str">
        <f t="shared" si="0"/>
        <v/>
      </c>
      <c r="J55" s="149"/>
    </row>
    <row r="56" spans="1:12" ht="12" customHeight="1" thickBot="1">
      <c r="A56" s="87"/>
      <c r="B56" s="157" t="s">
        <v>72</v>
      </c>
      <c r="C56" s="167"/>
      <c r="D56" s="138" t="s">
        <v>50</v>
      </c>
      <c r="E56" s="138" t="s">
        <v>50</v>
      </c>
      <c r="F56" s="138" t="s">
        <v>50</v>
      </c>
      <c r="G56" s="138" t="s">
        <v>50</v>
      </c>
      <c r="H56" s="138" t="s">
        <v>50</v>
      </c>
      <c r="I56" s="211" t="str">
        <f t="shared" si="0"/>
        <v/>
      </c>
      <c r="J56" s="149"/>
    </row>
    <row r="57" spans="1:12" s="10" customFormat="1" ht="12" customHeight="1">
      <c r="A57" s="53" t="str">
        <f>Titles!$A$12</f>
        <v>1 Data for 2022 based on 2016 Census Definitions and data for 2023, 2024 and 2025 based on 2021 Census Definitions.</v>
      </c>
      <c r="B57" s="84"/>
      <c r="C57" s="357"/>
      <c r="D57" s="318"/>
      <c r="E57" s="54"/>
      <c r="F57" s="318"/>
      <c r="G57" s="318"/>
      <c r="H57" s="358"/>
      <c r="I57" s="77"/>
      <c r="J57" s="228"/>
      <c r="K57" s="300"/>
      <c r="L57" s="11"/>
    </row>
    <row r="58" spans="1:12" s="12" customFormat="1" ht="12">
      <c r="A58" s="352" t="s">
        <v>114</v>
      </c>
      <c r="B58" s="307"/>
      <c r="C58" s="307"/>
      <c r="D58" s="307"/>
      <c r="E58" s="351"/>
      <c r="F58" s="305"/>
      <c r="G58" s="305"/>
      <c r="H58" s="305"/>
      <c r="I58" s="306"/>
    </row>
    <row r="59" spans="1:12" s="306" customFormat="1" ht="10.9" customHeight="1">
      <c r="A59" s="319" t="str">
        <f>Titles!$A$10</f>
        <v>Source: CMHC Starts and Completion Survey, Market Absorption Survey</v>
      </c>
      <c r="B59" s="307"/>
      <c r="C59" s="307"/>
      <c r="D59" s="307"/>
      <c r="E59" s="320"/>
      <c r="F59" s="307"/>
      <c r="G59" s="307"/>
      <c r="H59" s="307"/>
    </row>
    <row r="60" spans="1:12" s="306" customFormat="1" ht="10.9" customHeight="1"/>
    <row r="61" spans="1:12" ht="12" customHeight="1">
      <c r="A61" s="319"/>
      <c r="B61" s="170"/>
      <c r="C61" s="170"/>
      <c r="D61" s="170"/>
      <c r="E61" s="170"/>
      <c r="F61" s="320"/>
      <c r="G61" s="170"/>
      <c r="H61" s="170"/>
      <c r="I61" s="170"/>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21:I45 I46:I5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4"/>
  <sheetViews>
    <sheetView showGridLines="0" showZeros="0" zoomScale="115" zoomScaleNormal="115" workbookViewId="0">
      <pane xSplit="3" ySplit="8" topLeftCell="D12" activePane="bottomRight" state="frozen"/>
      <selection pane="topRight"/>
      <selection pane="bottomLeft"/>
      <selection pane="bottomRight"/>
    </sheetView>
  </sheetViews>
  <sheetFormatPr defaultColWidth="11.5546875" defaultRowHeight="15"/>
  <cols>
    <col min="1" max="1" width="4.77734375" style="590" customWidth="1"/>
    <col min="2" max="3" width="8.21875" customWidth="1"/>
    <col min="4" max="4" width="9.77734375" customWidth="1"/>
    <col min="5" max="5" width="10.21875" customWidth="1"/>
    <col min="6" max="6" width="10.77734375" customWidth="1"/>
    <col min="7" max="7" width="12.77734375" customWidth="1"/>
    <col min="8" max="8" width="9.77734375" customWidth="1"/>
  </cols>
  <sheetData>
    <row r="1" spans="1:9" s="10" customFormat="1" ht="16.149999999999999" customHeight="1">
      <c r="A1" s="585" t="s">
        <v>125</v>
      </c>
      <c r="B1" s="428"/>
      <c r="C1" s="428"/>
      <c r="D1" s="428"/>
      <c r="E1" s="428"/>
      <c r="F1" s="428"/>
      <c r="G1" s="428"/>
      <c r="H1" s="429"/>
      <c r="I1" s="11"/>
    </row>
    <row r="2" spans="1:9" s="10" customFormat="1" ht="16.149999999999999" customHeight="1">
      <c r="A2" s="586" t="s">
        <v>141</v>
      </c>
      <c r="B2" s="430"/>
      <c r="C2" s="430"/>
      <c r="D2" s="430"/>
      <c r="E2" s="430"/>
      <c r="F2" s="430"/>
      <c r="G2" s="430"/>
      <c r="H2" s="431"/>
      <c r="I2" s="11"/>
    </row>
    <row r="3" spans="1:9" s="10" customFormat="1" ht="16.149999999999999" customHeight="1">
      <c r="A3" s="587"/>
      <c r="B3" s="459"/>
      <c r="C3" s="459"/>
      <c r="D3" s="459"/>
      <c r="E3" s="459"/>
      <c r="F3" s="459"/>
      <c r="G3" s="459"/>
      <c r="H3" s="460"/>
      <c r="I3" s="11"/>
    </row>
    <row r="4" spans="1:9" s="10" customFormat="1" ht="16.149999999999999" customHeight="1" thickBot="1">
      <c r="A4" s="588"/>
      <c r="B4" s="461"/>
      <c r="C4" s="461"/>
      <c r="D4" s="461"/>
      <c r="E4" s="461"/>
      <c r="F4" s="461"/>
      <c r="G4" s="461"/>
      <c r="H4" s="462"/>
      <c r="I4" s="11"/>
    </row>
    <row r="5" spans="1:9" ht="12" customHeight="1">
      <c r="A5" s="589" t="s">
        <v>93</v>
      </c>
      <c r="B5" s="92"/>
      <c r="C5" s="118"/>
      <c r="D5" s="95" t="s">
        <v>76</v>
      </c>
      <c r="E5" s="119" t="s">
        <v>80</v>
      </c>
      <c r="F5" s="119" t="s">
        <v>77</v>
      </c>
      <c r="G5" s="119" t="s">
        <v>78</v>
      </c>
      <c r="H5" s="567" t="s">
        <v>44</v>
      </c>
      <c r="I5" s="149"/>
    </row>
    <row r="6" spans="1:9" ht="12" customHeight="1">
      <c r="B6" s="89"/>
      <c r="C6" s="100"/>
      <c r="D6" s="95"/>
      <c r="E6" s="95" t="s">
        <v>79</v>
      </c>
      <c r="F6" s="95"/>
      <c r="G6" s="95"/>
      <c r="H6" s="102"/>
      <c r="I6" s="149"/>
    </row>
    <row r="7" spans="1:9" ht="12" customHeight="1">
      <c r="A7" s="591"/>
      <c r="B7" s="89"/>
      <c r="C7" s="100"/>
      <c r="E7" s="96"/>
      <c r="F7" s="96"/>
      <c r="G7" s="96"/>
      <c r="H7" s="102"/>
      <c r="I7" s="149"/>
    </row>
    <row r="8" spans="1:9" ht="12" customHeight="1">
      <c r="A8" s="592"/>
      <c r="B8" s="140"/>
      <c r="C8" s="146"/>
      <c r="D8" s="144"/>
      <c r="E8" s="144"/>
      <c r="F8" s="144"/>
      <c r="G8" s="144"/>
      <c r="H8" s="102"/>
      <c r="I8" s="149"/>
    </row>
    <row r="9" spans="1:9" ht="12" customHeight="1">
      <c r="A9" s="645" t="s">
        <v>266</v>
      </c>
      <c r="B9" s="150"/>
      <c r="C9" s="178"/>
      <c r="D9" s="189">
        <v>616</v>
      </c>
      <c r="E9" s="189">
        <v>797</v>
      </c>
      <c r="F9" s="189">
        <v>6306</v>
      </c>
      <c r="G9" s="189">
        <v>3974</v>
      </c>
      <c r="H9" s="189">
        <v>11693</v>
      </c>
      <c r="I9" s="149"/>
    </row>
    <row r="10" spans="1:9" ht="12" customHeight="1">
      <c r="A10" s="646" t="s">
        <v>267</v>
      </c>
      <c r="B10" s="90"/>
      <c r="C10" s="100"/>
      <c r="D10" s="367">
        <v>1014</v>
      </c>
      <c r="E10" s="367">
        <v>1334</v>
      </c>
      <c r="F10" s="367">
        <v>6663</v>
      </c>
      <c r="G10" s="367">
        <v>4987</v>
      </c>
      <c r="H10" s="367">
        <v>13998</v>
      </c>
      <c r="I10" s="149"/>
    </row>
    <row r="11" spans="1:9" ht="11.85" customHeight="1">
      <c r="A11" s="641">
        <v>2023</v>
      </c>
      <c r="B11" s="151" t="s">
        <v>57</v>
      </c>
      <c r="C11" s="160"/>
      <c r="D11" s="108">
        <v>417.00000000000006</v>
      </c>
      <c r="E11" s="108">
        <v>538</v>
      </c>
      <c r="F11" s="108">
        <v>3521</v>
      </c>
      <c r="G11" s="108">
        <v>1938</v>
      </c>
      <c r="H11" s="209">
        <v>6414</v>
      </c>
      <c r="I11" s="149"/>
    </row>
    <row r="12" spans="1:9" ht="11.85" customHeight="1">
      <c r="A12" s="272"/>
      <c r="B12" s="135" t="s">
        <v>58</v>
      </c>
      <c r="C12" s="161"/>
      <c r="D12" s="136">
        <v>429.00000000000006</v>
      </c>
      <c r="E12" s="136">
        <v>961.00000000000011</v>
      </c>
      <c r="F12" s="136">
        <v>7247.9999999999991</v>
      </c>
      <c r="G12" s="136">
        <v>3834.0000000000005</v>
      </c>
      <c r="H12" s="210">
        <v>12472.000000000002</v>
      </c>
      <c r="I12" s="149"/>
    </row>
    <row r="13" spans="1:9" ht="11.85" customHeight="1">
      <c r="A13" s="272"/>
      <c r="B13" s="135" t="s">
        <v>59</v>
      </c>
      <c r="C13" s="161"/>
      <c r="D13" s="136">
        <v>802</v>
      </c>
      <c r="E13" s="136">
        <v>1134.9999999999998</v>
      </c>
      <c r="F13" s="136">
        <v>4911.0000000000009</v>
      </c>
      <c r="G13" s="136">
        <v>4531.0000000000009</v>
      </c>
      <c r="H13" s="210">
        <v>11379.000000000002</v>
      </c>
      <c r="I13" s="149"/>
    </row>
    <row r="14" spans="1:9" ht="11.85" customHeight="1">
      <c r="A14" s="273"/>
      <c r="B14" s="152" t="s">
        <v>60</v>
      </c>
      <c r="C14" s="179"/>
      <c r="D14" s="136">
        <v>713.00000000000011</v>
      </c>
      <c r="E14" s="136">
        <v>654</v>
      </c>
      <c r="F14" s="136">
        <v>9632</v>
      </c>
      <c r="G14" s="136">
        <v>4705.9999999999991</v>
      </c>
      <c r="H14" s="210">
        <v>15704.999999999998</v>
      </c>
      <c r="I14" s="149"/>
    </row>
    <row r="15" spans="1:9" ht="11.85" customHeight="1">
      <c r="A15" s="106">
        <v>2024</v>
      </c>
      <c r="B15" s="151" t="s">
        <v>57</v>
      </c>
      <c r="C15" s="160"/>
      <c r="D15" s="108">
        <v>878</v>
      </c>
      <c r="E15" s="108">
        <v>1536</v>
      </c>
      <c r="F15" s="108">
        <v>8469</v>
      </c>
      <c r="G15" s="108">
        <v>7811</v>
      </c>
      <c r="H15" s="209">
        <v>18694</v>
      </c>
      <c r="I15" s="149"/>
    </row>
    <row r="16" spans="1:9" ht="11.85" customHeight="1">
      <c r="A16" s="272"/>
      <c r="B16" s="135" t="s">
        <v>58</v>
      </c>
      <c r="C16" s="161"/>
      <c r="D16" s="136">
        <v>916</v>
      </c>
      <c r="E16" s="136">
        <v>962</v>
      </c>
      <c r="F16" s="136">
        <v>8793</v>
      </c>
      <c r="G16" s="136">
        <v>3869</v>
      </c>
      <c r="H16" s="210">
        <v>14540</v>
      </c>
      <c r="I16" s="149"/>
    </row>
    <row r="17" spans="1:9" ht="11.85" customHeight="1">
      <c r="A17" s="272"/>
      <c r="B17" s="135" t="s">
        <v>59</v>
      </c>
      <c r="C17" s="161"/>
      <c r="D17" s="136">
        <v>1078</v>
      </c>
      <c r="E17" s="136">
        <v>1774</v>
      </c>
      <c r="F17" s="136">
        <v>4346</v>
      </c>
      <c r="G17" s="136">
        <v>5062</v>
      </c>
      <c r="H17" s="210">
        <v>12260.000000000002</v>
      </c>
      <c r="I17" s="149"/>
    </row>
    <row r="18" spans="1:9" ht="11.85" customHeight="1">
      <c r="A18" s="273"/>
      <c r="B18" s="152" t="s">
        <v>60</v>
      </c>
      <c r="C18" s="179"/>
      <c r="D18" s="136">
        <v>1154</v>
      </c>
      <c r="E18" s="136">
        <v>941.00000000000011</v>
      </c>
      <c r="F18" s="136">
        <v>5042.9999999999991</v>
      </c>
      <c r="G18" s="136">
        <v>5233</v>
      </c>
      <c r="H18" s="210">
        <v>12370.999999999998</v>
      </c>
      <c r="I18" s="149"/>
    </row>
    <row r="19" spans="1:9" ht="11.85" customHeight="1">
      <c r="A19" s="641">
        <v>2025</v>
      </c>
      <c r="B19" s="151" t="s">
        <v>57</v>
      </c>
      <c r="C19" s="160"/>
      <c r="D19" s="108">
        <v>987.00000000000011</v>
      </c>
      <c r="E19" s="108">
        <v>1447</v>
      </c>
      <c r="F19" s="108">
        <v>6703</v>
      </c>
      <c r="G19" s="108">
        <v>4980</v>
      </c>
      <c r="H19" s="209">
        <v>14117</v>
      </c>
      <c r="I19" s="149"/>
    </row>
    <row r="20" spans="1:9" ht="11.85" customHeight="1">
      <c r="A20" s="272"/>
      <c r="B20" s="135" t="s">
        <v>58</v>
      </c>
      <c r="C20" s="161"/>
      <c r="D20" s="112" t="s">
        <v>50</v>
      </c>
      <c r="E20" s="112" t="s">
        <v>50</v>
      </c>
      <c r="F20" s="112" t="s">
        <v>50</v>
      </c>
      <c r="G20" s="136" t="s">
        <v>50</v>
      </c>
      <c r="H20" s="210" t="s">
        <v>50</v>
      </c>
      <c r="I20" s="149"/>
    </row>
    <row r="21" spans="1:9" ht="11.85" customHeight="1">
      <c r="A21" s="272"/>
      <c r="B21" s="135" t="s">
        <v>59</v>
      </c>
      <c r="C21" s="161"/>
      <c r="D21" s="131" t="s">
        <v>50</v>
      </c>
      <c r="E21" s="131" t="s">
        <v>50</v>
      </c>
      <c r="F21" s="131" t="s">
        <v>50</v>
      </c>
      <c r="G21" s="136" t="s">
        <v>50</v>
      </c>
      <c r="H21" s="210" t="s">
        <v>50</v>
      </c>
      <c r="I21" s="149"/>
    </row>
    <row r="22" spans="1:9" ht="11.85" customHeight="1">
      <c r="A22" s="274"/>
      <c r="B22" s="153" t="s">
        <v>60</v>
      </c>
      <c r="C22" s="163"/>
      <c r="D22" s="137" t="s">
        <v>50</v>
      </c>
      <c r="E22" s="137" t="s">
        <v>50</v>
      </c>
      <c r="F22" s="137" t="s">
        <v>50</v>
      </c>
      <c r="G22" s="136" t="s">
        <v>50</v>
      </c>
      <c r="H22" s="210" t="s">
        <v>50</v>
      </c>
      <c r="I22" s="149"/>
    </row>
    <row r="23" spans="1:9" ht="11.85" customHeight="1">
      <c r="A23" s="106">
        <v>2023</v>
      </c>
      <c r="B23" s="107" t="s">
        <v>61</v>
      </c>
      <c r="C23" s="164"/>
      <c r="D23" s="181">
        <v>391.99999999999994</v>
      </c>
      <c r="E23" s="181">
        <v>485</v>
      </c>
      <c r="F23" s="181">
        <v>2936</v>
      </c>
      <c r="G23" s="181">
        <v>1596.9999999999998</v>
      </c>
      <c r="H23" s="209">
        <f>IF(SUM(C23:G23)=0,"",SUM(C23:G23))</f>
        <v>5410</v>
      </c>
      <c r="I23" s="149"/>
    </row>
    <row r="24" spans="1:9" ht="11.85" customHeight="1">
      <c r="A24" s="272"/>
      <c r="B24" s="111" t="s">
        <v>62</v>
      </c>
      <c r="C24" s="165"/>
      <c r="D24" s="136">
        <v>462</v>
      </c>
      <c r="E24" s="136">
        <v>715.00000000000011</v>
      </c>
      <c r="F24" s="136">
        <v>4060.0000000000005</v>
      </c>
      <c r="G24" s="136">
        <v>1343.9999999999998</v>
      </c>
      <c r="H24" s="210">
        <f t="shared" ref="H24:H58" si="0">IF(SUM(C24:G24)=0,"",SUM(C24:G24))</f>
        <v>6581</v>
      </c>
      <c r="I24" s="149"/>
    </row>
    <row r="25" spans="1:9" ht="11.85" customHeight="1">
      <c r="A25" s="275"/>
      <c r="B25" s="155" t="s">
        <v>63</v>
      </c>
      <c r="C25" s="165"/>
      <c r="D25" s="112">
        <v>446</v>
      </c>
      <c r="E25" s="112">
        <v>364</v>
      </c>
      <c r="F25" s="112">
        <v>3643.0000000000005</v>
      </c>
      <c r="G25" s="112">
        <v>1657</v>
      </c>
      <c r="H25" s="210">
        <f t="shared" si="0"/>
        <v>6110</v>
      </c>
      <c r="I25" s="149"/>
    </row>
    <row r="26" spans="1:9" ht="11.85" customHeight="1">
      <c r="A26" s="276"/>
      <c r="B26" s="111" t="s">
        <v>64</v>
      </c>
      <c r="C26" s="165"/>
      <c r="D26" s="112">
        <v>414.00000000000006</v>
      </c>
      <c r="E26" s="112">
        <v>702</v>
      </c>
      <c r="F26" s="112">
        <v>4046.0000000000005</v>
      </c>
      <c r="G26" s="112">
        <v>4761</v>
      </c>
      <c r="H26" s="210">
        <f t="shared" si="0"/>
        <v>9923</v>
      </c>
      <c r="I26" s="149"/>
    </row>
    <row r="27" spans="1:9" ht="11.85" customHeight="1">
      <c r="A27" s="272"/>
      <c r="B27" s="111" t="s">
        <v>65</v>
      </c>
      <c r="C27" s="165"/>
      <c r="D27" s="112">
        <v>350</v>
      </c>
      <c r="E27" s="112">
        <v>142.00000000000003</v>
      </c>
      <c r="F27" s="112">
        <v>4620</v>
      </c>
      <c r="G27" s="112">
        <v>3742</v>
      </c>
      <c r="H27" s="210">
        <f t="shared" si="0"/>
        <v>8854</v>
      </c>
      <c r="I27" s="149"/>
    </row>
    <row r="28" spans="1:9" ht="11.85" customHeight="1">
      <c r="A28" s="275"/>
      <c r="B28" s="155" t="s">
        <v>66</v>
      </c>
      <c r="C28" s="165"/>
      <c r="D28" s="112">
        <v>451</v>
      </c>
      <c r="E28" s="112">
        <v>320</v>
      </c>
      <c r="F28" s="112">
        <v>13123.999999999998</v>
      </c>
      <c r="G28" s="112">
        <v>3964</v>
      </c>
      <c r="H28" s="210">
        <f t="shared" si="0"/>
        <v>17859</v>
      </c>
      <c r="I28" s="149"/>
    </row>
    <row r="29" spans="1:9" ht="11.85" customHeight="1">
      <c r="A29" s="275"/>
      <c r="B29" s="111" t="s">
        <v>67</v>
      </c>
      <c r="C29" s="165"/>
      <c r="D29" s="112">
        <v>690</v>
      </c>
      <c r="E29" s="112">
        <v>760</v>
      </c>
      <c r="F29" s="112">
        <v>4611</v>
      </c>
      <c r="G29" s="112">
        <v>4358.0000000000009</v>
      </c>
      <c r="H29" s="210">
        <f t="shared" si="0"/>
        <v>10419</v>
      </c>
      <c r="I29" s="149"/>
    </row>
    <row r="30" spans="1:9" ht="11.85" customHeight="1">
      <c r="A30" s="272"/>
      <c r="B30" s="111" t="s">
        <v>68</v>
      </c>
      <c r="C30" s="165"/>
      <c r="D30" s="136">
        <v>774</v>
      </c>
      <c r="E30" s="136">
        <v>860</v>
      </c>
      <c r="F30" s="136">
        <v>2381</v>
      </c>
      <c r="G30" s="136">
        <v>6529</v>
      </c>
      <c r="H30" s="210">
        <f t="shared" si="0"/>
        <v>10544</v>
      </c>
      <c r="I30" s="149"/>
    </row>
    <row r="31" spans="1:9" ht="11.85" customHeight="1">
      <c r="A31" s="272"/>
      <c r="B31" s="155" t="s">
        <v>69</v>
      </c>
      <c r="C31" s="165"/>
      <c r="D31" s="112">
        <v>869</v>
      </c>
      <c r="E31" s="112">
        <v>207.99999999999997</v>
      </c>
      <c r="F31" s="112">
        <v>7525</v>
      </c>
      <c r="G31" s="112">
        <v>5978.0000000000009</v>
      </c>
      <c r="H31" s="210">
        <f t="shared" si="0"/>
        <v>14580</v>
      </c>
      <c r="I31" s="149"/>
    </row>
    <row r="32" spans="1:9" ht="11.85" customHeight="1">
      <c r="A32" s="272"/>
      <c r="B32" s="155" t="s">
        <v>70</v>
      </c>
      <c r="C32" s="165"/>
      <c r="D32" s="112">
        <v>770.99999999999989</v>
      </c>
      <c r="E32" s="112">
        <v>876</v>
      </c>
      <c r="F32" s="112">
        <v>9248</v>
      </c>
      <c r="G32" s="112">
        <v>4452.9999999999991</v>
      </c>
      <c r="H32" s="210">
        <f t="shared" si="0"/>
        <v>15348</v>
      </c>
      <c r="I32" s="149"/>
    </row>
    <row r="33" spans="1:9" ht="11.85" customHeight="1">
      <c r="A33" s="272"/>
      <c r="B33" s="155" t="s">
        <v>71</v>
      </c>
      <c r="C33" s="165"/>
      <c r="D33" s="112">
        <v>784.99999999999989</v>
      </c>
      <c r="E33" s="112">
        <v>473.00000000000006</v>
      </c>
      <c r="F33" s="112">
        <v>12359</v>
      </c>
      <c r="G33" s="112">
        <v>5136</v>
      </c>
      <c r="H33" s="210">
        <f t="shared" si="0"/>
        <v>18753</v>
      </c>
      <c r="I33" s="149"/>
    </row>
    <row r="34" spans="1:9" ht="11.85" customHeight="1">
      <c r="A34" s="273"/>
      <c r="B34" s="143" t="s">
        <v>72</v>
      </c>
      <c r="C34" s="180"/>
      <c r="D34" s="141">
        <v>875.99999999999989</v>
      </c>
      <c r="E34" s="141">
        <v>440.99999999999994</v>
      </c>
      <c r="F34" s="141">
        <v>7268</v>
      </c>
      <c r="G34" s="141">
        <v>4392</v>
      </c>
      <c r="H34" s="213">
        <f t="shared" si="0"/>
        <v>12977</v>
      </c>
      <c r="I34" s="149"/>
    </row>
    <row r="35" spans="1:9" ht="11.85" customHeight="1">
      <c r="A35" s="641">
        <v>2024</v>
      </c>
      <c r="B35" s="107" t="s">
        <v>61</v>
      </c>
      <c r="C35" s="164"/>
      <c r="D35" s="181">
        <v>1177</v>
      </c>
      <c r="E35" s="181">
        <v>1242</v>
      </c>
      <c r="F35" s="181">
        <v>5934</v>
      </c>
      <c r="G35" s="181">
        <v>3695.0000000000005</v>
      </c>
      <c r="H35" s="205">
        <f t="shared" si="0"/>
        <v>12048</v>
      </c>
      <c r="I35" s="149"/>
    </row>
    <row r="36" spans="1:9" ht="11.85" customHeight="1">
      <c r="A36" s="272"/>
      <c r="B36" s="111" t="s">
        <v>62</v>
      </c>
      <c r="C36" s="165"/>
      <c r="D36" s="136">
        <v>719</v>
      </c>
      <c r="E36" s="136">
        <v>194</v>
      </c>
      <c r="F36" s="136">
        <v>12039</v>
      </c>
      <c r="G36" s="136">
        <v>5084</v>
      </c>
      <c r="H36" s="210">
        <f t="shared" si="0"/>
        <v>18036</v>
      </c>
      <c r="I36" s="149"/>
    </row>
    <row r="37" spans="1:9" ht="11.85" customHeight="1">
      <c r="A37" s="275"/>
      <c r="B37" s="155" t="s">
        <v>63</v>
      </c>
      <c r="C37" s="165"/>
      <c r="D37" s="112">
        <v>332</v>
      </c>
      <c r="E37" s="112">
        <v>690</v>
      </c>
      <c r="F37" s="112">
        <v>7548</v>
      </c>
      <c r="G37" s="112">
        <v>1420.0000000000002</v>
      </c>
      <c r="H37" s="210">
        <f t="shared" si="0"/>
        <v>9990</v>
      </c>
      <c r="I37" s="149"/>
    </row>
    <row r="38" spans="1:9" ht="11.85" customHeight="1">
      <c r="A38" s="276"/>
      <c r="B38" s="111" t="s">
        <v>64</v>
      </c>
      <c r="C38" s="165"/>
      <c r="D38" s="112">
        <v>1045</v>
      </c>
      <c r="E38" s="112">
        <v>226</v>
      </c>
      <c r="F38" s="112">
        <v>7308</v>
      </c>
      <c r="G38" s="112">
        <v>3318</v>
      </c>
      <c r="H38" s="210">
        <f t="shared" si="0"/>
        <v>11897</v>
      </c>
      <c r="I38" s="149"/>
    </row>
    <row r="39" spans="1:9" ht="11.85" customHeight="1">
      <c r="A39" s="272"/>
      <c r="B39" s="111" t="s">
        <v>65</v>
      </c>
      <c r="C39" s="165"/>
      <c r="D39" s="112">
        <v>698</v>
      </c>
      <c r="E39" s="112">
        <v>1428</v>
      </c>
      <c r="F39" s="112">
        <v>8094.9999999999991</v>
      </c>
      <c r="G39" s="112">
        <v>7210</v>
      </c>
      <c r="H39" s="210">
        <f t="shared" si="0"/>
        <v>17431</v>
      </c>
      <c r="I39" s="149"/>
    </row>
    <row r="40" spans="1:9" ht="11.85" customHeight="1">
      <c r="A40" s="275"/>
      <c r="B40" s="155" t="s">
        <v>66</v>
      </c>
      <c r="C40" s="165"/>
      <c r="D40" s="112">
        <v>1096</v>
      </c>
      <c r="E40" s="112">
        <v>558</v>
      </c>
      <c r="F40" s="112">
        <v>11102</v>
      </c>
      <c r="G40" s="112">
        <v>4993</v>
      </c>
      <c r="H40" s="210">
        <f t="shared" si="0"/>
        <v>17749</v>
      </c>
      <c r="I40" s="149"/>
    </row>
    <row r="41" spans="1:9" ht="11.85" customHeight="1">
      <c r="A41" s="275"/>
      <c r="B41" s="111" t="s">
        <v>67</v>
      </c>
      <c r="C41" s="165"/>
      <c r="D41" s="112">
        <v>938</v>
      </c>
      <c r="E41" s="112">
        <v>2136</v>
      </c>
      <c r="F41" s="112">
        <v>5600</v>
      </c>
      <c r="G41" s="112">
        <v>3737.9999999999995</v>
      </c>
      <c r="H41" s="210">
        <f t="shared" si="0"/>
        <v>12412</v>
      </c>
      <c r="I41" s="149"/>
    </row>
    <row r="42" spans="1:9" ht="11.85" customHeight="1">
      <c r="A42" s="272"/>
      <c r="B42" s="111" t="s">
        <v>68</v>
      </c>
      <c r="C42" s="165"/>
      <c r="D42" s="136">
        <v>1152.0000000000002</v>
      </c>
      <c r="E42" s="136">
        <v>588</v>
      </c>
      <c r="F42" s="136">
        <v>3340.9999999999995</v>
      </c>
      <c r="G42" s="136">
        <v>7879</v>
      </c>
      <c r="H42" s="210">
        <f t="shared" si="0"/>
        <v>12960</v>
      </c>
      <c r="I42" s="149"/>
    </row>
    <row r="43" spans="1:9" ht="11.85" customHeight="1">
      <c r="A43" s="272"/>
      <c r="B43" s="155" t="s">
        <v>69</v>
      </c>
      <c r="C43" s="165"/>
      <c r="D43" s="112">
        <v>978</v>
      </c>
      <c r="E43" s="112">
        <v>400</v>
      </c>
      <c r="F43" s="112">
        <v>3892.0000000000005</v>
      </c>
      <c r="G43" s="112">
        <v>7442</v>
      </c>
      <c r="H43" s="210">
        <f t="shared" si="0"/>
        <v>12712</v>
      </c>
      <c r="I43" s="149"/>
    </row>
    <row r="44" spans="1:9" ht="11.85" customHeight="1">
      <c r="A44" s="272"/>
      <c r="B44" s="155" t="s">
        <v>70</v>
      </c>
      <c r="C44" s="165"/>
      <c r="D44" s="112">
        <v>1333.0000000000002</v>
      </c>
      <c r="E44" s="112">
        <v>1309.0000000000002</v>
      </c>
      <c r="F44" s="112">
        <v>4170</v>
      </c>
      <c r="G44" s="112">
        <v>4603</v>
      </c>
      <c r="H44" s="210">
        <f t="shared" si="0"/>
        <v>11415</v>
      </c>
      <c r="I44" s="149"/>
    </row>
    <row r="45" spans="1:9" ht="11.85" customHeight="1">
      <c r="A45" s="272"/>
      <c r="B45" s="155" t="s">
        <v>71</v>
      </c>
      <c r="C45" s="165"/>
      <c r="D45" s="112">
        <v>1635</v>
      </c>
      <c r="E45" s="112">
        <v>166</v>
      </c>
      <c r="F45" s="112">
        <v>5685.0000000000009</v>
      </c>
      <c r="G45" s="112">
        <v>5965.9999999999991</v>
      </c>
      <c r="H45" s="210">
        <f t="shared" si="0"/>
        <v>13452</v>
      </c>
      <c r="I45" s="149"/>
    </row>
    <row r="46" spans="1:9" ht="11.85" customHeight="1">
      <c r="A46" s="273"/>
      <c r="B46" s="143" t="s">
        <v>72</v>
      </c>
      <c r="C46" s="180"/>
      <c r="D46" s="141">
        <v>1172</v>
      </c>
      <c r="E46" s="141">
        <v>1301.0000000000002</v>
      </c>
      <c r="F46" s="141">
        <v>5381</v>
      </c>
      <c r="G46" s="141">
        <v>4832</v>
      </c>
      <c r="H46" s="213">
        <f t="shared" si="0"/>
        <v>12686</v>
      </c>
      <c r="I46" s="149"/>
    </row>
    <row r="47" spans="1:9" ht="11.85" customHeight="1">
      <c r="A47" s="106">
        <v>2025</v>
      </c>
      <c r="B47" s="107" t="s">
        <v>61</v>
      </c>
      <c r="C47" s="164"/>
      <c r="D47" s="181">
        <v>922</v>
      </c>
      <c r="E47" s="181">
        <v>2562.0000000000005</v>
      </c>
      <c r="F47" s="181">
        <v>7397</v>
      </c>
      <c r="G47" s="181">
        <v>1763.9999999999998</v>
      </c>
      <c r="H47" s="205">
        <f t="shared" si="0"/>
        <v>12645</v>
      </c>
      <c r="I47" s="149"/>
    </row>
    <row r="48" spans="1:9" ht="11.85" customHeight="1">
      <c r="A48" s="116"/>
      <c r="B48" s="111" t="s">
        <v>62</v>
      </c>
      <c r="C48" s="165"/>
      <c r="D48" s="136">
        <v>1055.9999999999998</v>
      </c>
      <c r="E48" s="136">
        <v>1106</v>
      </c>
      <c r="F48" s="136">
        <v>6201.0000000000009</v>
      </c>
      <c r="G48" s="136">
        <v>4105</v>
      </c>
      <c r="H48" s="210">
        <f t="shared" si="0"/>
        <v>12468</v>
      </c>
      <c r="I48" s="149"/>
    </row>
    <row r="49" spans="1:12" ht="11.85" customHeight="1">
      <c r="A49" s="154"/>
      <c r="B49" s="155" t="s">
        <v>63</v>
      </c>
      <c r="C49" s="165"/>
      <c r="D49" s="112">
        <v>946</v>
      </c>
      <c r="E49" s="112">
        <v>574.00000000000011</v>
      </c>
      <c r="F49" s="112">
        <v>6311</v>
      </c>
      <c r="G49" s="112">
        <v>4772</v>
      </c>
      <c r="H49" s="210">
        <f t="shared" si="0"/>
        <v>12603</v>
      </c>
      <c r="I49" s="149"/>
    </row>
    <row r="50" spans="1:12" ht="11.85" customHeight="1">
      <c r="A50" s="156"/>
      <c r="B50" s="111" t="s">
        <v>64</v>
      </c>
      <c r="C50" s="165"/>
      <c r="D50" s="112" t="s">
        <v>50</v>
      </c>
      <c r="E50" s="112" t="s">
        <v>50</v>
      </c>
      <c r="F50" s="112" t="s">
        <v>50</v>
      </c>
      <c r="G50" s="112" t="s">
        <v>50</v>
      </c>
      <c r="H50" s="210" t="str">
        <f t="shared" si="0"/>
        <v/>
      </c>
      <c r="I50" s="149"/>
    </row>
    <row r="51" spans="1:12" ht="11.85" customHeight="1">
      <c r="A51" s="116"/>
      <c r="B51" s="111" t="s">
        <v>65</v>
      </c>
      <c r="C51" s="165"/>
      <c r="D51" s="112" t="s">
        <v>50</v>
      </c>
      <c r="E51" s="112" t="s">
        <v>50</v>
      </c>
      <c r="F51" s="112" t="s">
        <v>50</v>
      </c>
      <c r="G51" s="112" t="s">
        <v>50</v>
      </c>
      <c r="H51" s="210" t="str">
        <f t="shared" si="0"/>
        <v/>
      </c>
      <c r="I51" s="149"/>
    </row>
    <row r="52" spans="1:12" ht="11.85" customHeight="1">
      <c r="A52" s="154"/>
      <c r="B52" s="155" t="s">
        <v>66</v>
      </c>
      <c r="C52" s="165"/>
      <c r="D52" s="112" t="s">
        <v>50</v>
      </c>
      <c r="E52" s="112" t="s">
        <v>50</v>
      </c>
      <c r="F52" s="112" t="s">
        <v>50</v>
      </c>
      <c r="G52" s="112" t="s">
        <v>50</v>
      </c>
      <c r="H52" s="210" t="str">
        <f t="shared" si="0"/>
        <v/>
      </c>
      <c r="I52" s="149"/>
    </row>
    <row r="53" spans="1:12" ht="11.85" customHeight="1">
      <c r="A53" s="154"/>
      <c r="B53" s="111" t="s">
        <v>67</v>
      </c>
      <c r="C53" s="165"/>
      <c r="D53" s="112" t="s">
        <v>50</v>
      </c>
      <c r="E53" s="112" t="s">
        <v>50</v>
      </c>
      <c r="F53" s="112" t="s">
        <v>50</v>
      </c>
      <c r="G53" s="112" t="s">
        <v>50</v>
      </c>
      <c r="H53" s="210" t="str">
        <f t="shared" si="0"/>
        <v/>
      </c>
      <c r="I53" s="149"/>
    </row>
    <row r="54" spans="1:12" ht="11.85" customHeight="1">
      <c r="A54" s="116"/>
      <c r="B54" s="111" t="s">
        <v>68</v>
      </c>
      <c r="C54" s="165"/>
      <c r="D54" s="136" t="s">
        <v>50</v>
      </c>
      <c r="E54" s="136" t="s">
        <v>50</v>
      </c>
      <c r="F54" s="136" t="s">
        <v>50</v>
      </c>
      <c r="G54" s="136" t="s">
        <v>50</v>
      </c>
      <c r="H54" s="210" t="str">
        <f t="shared" si="0"/>
        <v/>
      </c>
      <c r="I54" s="149"/>
    </row>
    <row r="55" spans="1:12" ht="11.85" customHeight="1">
      <c r="A55" s="116"/>
      <c r="B55" s="155" t="s">
        <v>69</v>
      </c>
      <c r="C55" s="165"/>
      <c r="D55" s="112" t="s">
        <v>50</v>
      </c>
      <c r="E55" s="112" t="s">
        <v>50</v>
      </c>
      <c r="F55" s="112" t="s">
        <v>50</v>
      </c>
      <c r="G55" s="112" t="s">
        <v>50</v>
      </c>
      <c r="H55" s="210" t="str">
        <f t="shared" si="0"/>
        <v/>
      </c>
      <c r="I55" s="149"/>
    </row>
    <row r="56" spans="1:12" ht="11.85" customHeight="1">
      <c r="A56" s="116"/>
      <c r="B56" s="155" t="s">
        <v>70</v>
      </c>
      <c r="C56" s="165"/>
      <c r="D56" s="112" t="s">
        <v>50</v>
      </c>
      <c r="E56" s="112" t="s">
        <v>50</v>
      </c>
      <c r="F56" s="112" t="s">
        <v>50</v>
      </c>
      <c r="G56" s="112" t="s">
        <v>50</v>
      </c>
      <c r="H56" s="210" t="str">
        <f t="shared" si="0"/>
        <v/>
      </c>
      <c r="I56" s="149"/>
    </row>
    <row r="57" spans="1:12" ht="11.85" customHeight="1">
      <c r="A57" s="642"/>
      <c r="B57" s="155" t="s">
        <v>71</v>
      </c>
      <c r="C57" s="165"/>
      <c r="D57" s="112" t="s">
        <v>50</v>
      </c>
      <c r="E57" s="112" t="s">
        <v>50</v>
      </c>
      <c r="F57" s="112" t="s">
        <v>50</v>
      </c>
      <c r="G57" s="112" t="s">
        <v>50</v>
      </c>
      <c r="H57" s="210" t="str">
        <f t="shared" si="0"/>
        <v/>
      </c>
      <c r="I57" s="149"/>
    </row>
    <row r="58" spans="1:12" ht="11.85" customHeight="1" thickBot="1">
      <c r="A58" s="644"/>
      <c r="B58" s="157" t="s">
        <v>72</v>
      </c>
      <c r="C58" s="167"/>
      <c r="D58" s="138" t="s">
        <v>50</v>
      </c>
      <c r="E58" s="138" t="s">
        <v>50</v>
      </c>
      <c r="F58" s="138" t="s">
        <v>50</v>
      </c>
      <c r="G58" s="138" t="s">
        <v>50</v>
      </c>
      <c r="H58" s="212" t="str">
        <f t="shared" si="0"/>
        <v/>
      </c>
      <c r="I58" s="149"/>
    </row>
    <row r="59" spans="1:12" s="10" customFormat="1" ht="12" customHeight="1">
      <c r="A59" s="53" t="str">
        <f>Titles!$A$12</f>
        <v>1 Data for 2022 based on 2016 Census Definitions and data for 2023, 2024 and 2025 based on 2021 Census Definitions.</v>
      </c>
      <c r="B59" s="84"/>
      <c r="C59" s="357"/>
      <c r="D59" s="318"/>
      <c r="E59" s="54"/>
      <c r="F59" s="318"/>
      <c r="G59" s="318"/>
      <c r="H59" s="358"/>
      <c r="I59" s="228"/>
      <c r="J59" s="228"/>
      <c r="K59" s="300"/>
      <c r="L59" s="11"/>
    </row>
    <row r="60" spans="1:12" s="12" customFormat="1" ht="12">
      <c r="A60" s="595" t="s">
        <v>114</v>
      </c>
      <c r="B60" s="307"/>
      <c r="C60" s="307"/>
      <c r="D60" s="307"/>
      <c r="E60" s="351"/>
      <c r="F60" s="305"/>
      <c r="G60" s="305"/>
      <c r="H60" s="305"/>
      <c r="I60" s="77"/>
    </row>
    <row r="61" spans="1:12" s="306" customFormat="1" ht="10.9" customHeight="1">
      <c r="A61" s="596" t="str">
        <f>Titles!$A$10</f>
        <v>Source: CMHC Starts and Completion Survey, Market Absorption Survey</v>
      </c>
      <c r="B61" s="307"/>
      <c r="C61" s="307"/>
      <c r="D61" s="307"/>
      <c r="E61" s="320"/>
      <c r="F61" s="307"/>
      <c r="G61" s="307"/>
      <c r="H61" s="307"/>
    </row>
    <row r="62" spans="1:12" s="306" customFormat="1" ht="10.9" customHeight="1">
      <c r="A62" s="596"/>
      <c r="B62" s="170"/>
      <c r="C62" s="170"/>
      <c r="D62" s="170"/>
      <c r="E62" s="170"/>
      <c r="F62" s="320"/>
      <c r="G62" s="170"/>
      <c r="H62" s="170"/>
    </row>
    <row r="63" spans="1:12" s="353" customFormat="1" ht="10.9" customHeight="1">
      <c r="A63" s="597"/>
    </row>
    <row r="64" spans="1:12"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11:IV11" numberStoredAsText="1"/>
    <ignoredError sqref="H23:H58"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268345901C414290F5AB9B4A27D819" ma:contentTypeVersion="42" ma:contentTypeDescription="Create a new document." ma:contentTypeScope="" ma:versionID="2836afa2ad89cd1a9974c821ea6ca31f">
  <xsd:schema xmlns:xsd="http://www.w3.org/2001/XMLSchema" xmlns:xs="http://www.w3.org/2001/XMLSchema" xmlns:p="http://schemas.microsoft.com/office/2006/metadata/properties" xmlns:ns1="http://schemas.microsoft.com/sharepoint/v3" xmlns:ns2="ad292d12-caaa-4b48-a936-eec22d1e4f51" xmlns:ns3="c3b1918a-198b-48d1-b0da-aca0aa25c2ca" targetNamespace="http://schemas.microsoft.com/office/2006/metadata/properties" ma:root="true" ma:fieldsID="72112189ded125af93d7956cc4ab0526" ns1:_="" ns2:_="" ns3:_="">
    <xsd:import namespace="http://schemas.microsoft.com/sharepoint/v3"/>
    <xsd:import namespace="ad292d12-caaa-4b48-a936-eec22d1e4f51"/>
    <xsd:import namespace="c3b1918a-198b-48d1-b0da-aca0aa25c2ca"/>
    <xsd:element name="properties">
      <xsd:complexType>
        <xsd:sequence>
          <xsd:element name="documentManagement">
            <xsd:complexType>
              <xsd:all>
                <xsd:element ref="ns2:Dissemination_x0020_Tag" minOccurs="0"/>
                <xsd:element ref="ns3:Survey_x0020_Type" minOccurs="0"/>
                <xsd:element ref="ns3:Year" minOccurs="0"/>
                <xsd:element ref="ns3:MediaServiceMetadata" minOccurs="0"/>
                <xsd:element ref="ns3:MediaServiceFastMetadata" minOccurs="0"/>
                <xsd:element ref="ns2:SharedWithUsers" minOccurs="0"/>
                <xsd:element ref="ns2:SharedWithDetails"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LengthInSeconds" minOccurs="0"/>
                <xsd:element ref="ns2:TaxCatchAll" minOccurs="0"/>
                <xsd:element ref="ns3:MediaServiceOCR" minOccurs="0"/>
                <xsd:element ref="ns3:lcf76f155ced4ddcb4097134ff3c332f" minOccurs="0"/>
                <xsd:element ref="ns1:_ip_UnifiedCompliancePolicyProperties" minOccurs="0"/>
                <xsd:element ref="ns1:_ip_UnifiedCompliancePolicyUIAction" minOccurs="0"/>
                <xsd:element ref="ns3:MediaServiceObjectDetectorVersions" minOccurs="0"/>
                <xsd:element ref="ns3:MediaServiceSearchProperties" minOccurs="0"/>
                <xsd:element ref="ns3:DataSer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6" nillable="true" ma:displayName="Unified Compliance Policy Properties" ma:hidden="true" ma:internalName="_ip_UnifiedCompliancePolicyProperties" ma:readOnly="false">
      <xsd:simpleType>
        <xsd:restriction base="dms:Note"/>
      </xsd:simpleType>
    </xsd:element>
    <xsd:element name="_ip_UnifiedCompliancePolicyUIAction" ma:index="27"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292d12-caaa-4b48-a936-eec22d1e4f51" elementFormDefault="qualified">
    <xsd:import namespace="http://schemas.microsoft.com/office/2006/documentManagement/types"/>
    <xsd:import namespace="http://schemas.microsoft.com/office/infopath/2007/PartnerControls"/>
    <xsd:element name="Dissemination_x0020_Tag" ma:index="2" nillable="true" ma:displayName="Dissemination Tag" ma:format="Dropdown" ma:internalName="Dissemination_x0020_Tag">
      <xsd:complexType>
        <xsd:complexContent>
          <xsd:extension base="dms:MultiChoice">
            <xsd:sequence>
              <xsd:element name="Value" maxOccurs="unbounded" minOccurs="0" nillable="true">
                <xsd:simpleType>
                  <xsd:restriction base="dms:Choice">
                    <xsd:enumeration value="Awareness Sessions"/>
                    <xsd:enumeration value="Clients"/>
                    <xsd:enumeration value="Documentation"/>
                    <xsd:enumeration value="Products"/>
                    <xsd:enumeration value="Team Meetings"/>
                    <xsd:enumeration value="Training"/>
                    <xsd:enumeration value="Website"/>
                    <xsd:enumeration value="Admin"/>
                    <xsd:enumeration value="Agreements - External"/>
                    <xsd:enumeration value="Agreements - Internal"/>
                    <xsd:enumeration value="CRM-HMinformation"/>
                    <xsd:enumeration value="Development-Learning"/>
                    <xsd:enumeration value="Dictionaries"/>
                    <xsd:enumeration value="Knowledge Transfer-Teambuilding"/>
                    <xsd:enumeration value="Metrics"/>
                    <xsd:enumeration value="Planning"/>
                    <xsd:enumeration value="Presentations"/>
                    <xsd:enumeration value="Projects-Priorities"/>
                    <xsd:enumeration value="Staffing"/>
                  </xsd:restriction>
                </xsd:simpleType>
              </xsd:element>
            </xsd:sequence>
          </xsd:extension>
        </xsd:complexContent>
      </xsd:complexType>
    </xsd:element>
    <xsd:element name="SharedWithUsers" ma:index="9"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hidden="true" ma:internalName="SharedWithDetails" ma:readOnly="true">
      <xsd:simpleType>
        <xsd:restriction base="dms:Note"/>
      </xsd:simpleType>
    </xsd:element>
    <xsd:element name="TaxCatchAll" ma:index="22" nillable="true" ma:displayName="Taxonomy Catch All Column" ma:hidden="true" ma:list="{a6737142-b554-4252-a457-5493fbb74df1}" ma:internalName="TaxCatchAll" ma:readOnly="false" ma:showField="CatchAllData" ma:web="ad292d12-caaa-4b48-a936-eec22d1e4f5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3b1918a-198b-48d1-b0da-aca0aa25c2ca" elementFormDefault="qualified">
    <xsd:import namespace="http://schemas.microsoft.com/office/2006/documentManagement/types"/>
    <xsd:import namespace="http://schemas.microsoft.com/office/infopath/2007/PartnerControls"/>
    <xsd:element name="Survey_x0020_Type" ma:index="3" nillable="true" ma:displayName="Data Products" ma:format="Dropdown" ma:internalName="Survey_x0020_Type" ma:readOnly="false">
      <xsd:simpleType>
        <xsd:restriction base="dms:Choice">
          <xsd:enumeration value="Condo Apartment Survey"/>
          <xsd:enumeration value="Interest Rates - CANNEX"/>
          <xsd:enumeration value="Time Series"/>
          <xsd:enumeration value="D3"/>
          <xsd:enumeration value="Eviews"/>
          <xsd:enumeration value="HMIPortal"/>
          <xsd:enumeration value="Monthly Housing Starts-SCS Data Products"/>
          <xsd:enumeration value="Mortgage-Consumer Credit Trends"/>
          <xsd:enumeration value="Open Government"/>
          <xsd:enumeration value="RMS-CAS Data Products"/>
          <xsd:enumeration value="SAHS-RS Data Products"/>
          <xsd:enumeration value="Time Series"/>
          <xsd:enumeration value="Visualizations"/>
          <xsd:enumeration value="Not applicable"/>
        </xsd:restriction>
      </xsd:simpleType>
    </xsd:element>
    <xsd:element name="Year" ma:index="4" nillable="true" ma:displayName="Data Series" ma:format="Dropdown" ma:internalName="Year" ma:readOnly="false">
      <xsd:simpleType>
        <xsd:restriction base="dms:Choice">
          <xsd:enumeration value="CAS-SRMS"/>
          <xsd:enumeration value="Census-CHN"/>
          <xsd:enumeration value="Equifax"/>
          <xsd:enumeration value="RMS"/>
          <xsd:enumeration value="SAHS-RS"/>
          <xsd:enumeration value="SCS-MAS"/>
          <xsd:enumeration value="SHS"/>
          <xsd:enumeration value="Other - Third Party"/>
          <xsd:enumeration value="Not applicable"/>
        </xsd:restriction>
      </xsd:simpleType>
    </xsd:element>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true">
      <xsd:simpleType>
        <xsd:restriction base="dms:Note"/>
      </xsd:simpleType>
    </xsd:element>
    <xsd:element name="MediaServiceAutoTags" ma:index="18" nillable="true" ma:displayName="Tags" ma:hidden="true"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CR" ma:index="23" nillable="true" ma:displayName="Extracted Text" ma:hidden="true" ma:internalName="MediaServiceOCR"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07fd80b5-5c51-4f3a-abc1-25962529aad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DataSeries" ma:index="30" nillable="true" ma:displayName="Other " ma:format="Dropdown" ma:hidden="true" ma:internalName="DataSeries" ma:readOnly="false">
      <xsd:simpleType>
        <xsd:restriction base="dms:Text">
          <xsd:maxLength value="255"/>
        </xsd:restriction>
      </xsd:simpleType>
    </xsd:element>
    <xsd:element name="MediaServiceBillingMetadata" ma:index="31"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issemination_x0020_Tag xmlns="ad292d12-caaa-4b48-a936-eec22d1e4f51" xsi:nil="true"/>
    <lcf76f155ced4ddcb4097134ff3c332f xmlns="c3b1918a-198b-48d1-b0da-aca0aa25c2ca">
      <Terms xmlns="http://schemas.microsoft.com/office/infopath/2007/PartnerControls"/>
    </lcf76f155ced4ddcb4097134ff3c332f>
    <Survey_x0020_Type xmlns="c3b1918a-198b-48d1-b0da-aca0aa25c2ca" xsi:nil="true"/>
    <_ip_UnifiedCompliancePolicyProperties xmlns="http://schemas.microsoft.com/sharepoint/v3" xsi:nil="true"/>
    <Year xmlns="c3b1918a-198b-48d1-b0da-aca0aa25c2ca" xsi:nil="true"/>
    <DataSeries xmlns="c3b1918a-198b-48d1-b0da-aca0aa25c2ca" xsi:nil="true"/>
    <TaxCatchAll xmlns="ad292d12-caaa-4b48-a936-eec22d1e4f51" xsi:nil="true"/>
  </documentManagement>
</p:properties>
</file>

<file path=customXml/itemProps1.xml><?xml version="1.0" encoding="utf-8"?>
<ds:datastoreItem xmlns:ds="http://schemas.openxmlformats.org/officeDocument/2006/customXml" ds:itemID="{D7CBA3FE-3B2C-491F-9861-FFF4DDE66633}"/>
</file>

<file path=customXml/itemProps2.xml><?xml version="1.0" encoding="utf-8"?>
<ds:datastoreItem xmlns:ds="http://schemas.openxmlformats.org/officeDocument/2006/customXml" ds:itemID="{27655826-808F-45D8-934A-759980B0132E}"/>
</file>

<file path=customXml/itemProps3.xml><?xml version="1.0" encoding="utf-8"?>
<ds:datastoreItem xmlns:ds="http://schemas.openxmlformats.org/officeDocument/2006/customXml" ds:itemID="{3CE75C24-EE34-4A2D-B543-0EF95656D68C}"/>
</file>

<file path=docMetadata/LabelInfo.xml><?xml version="1.0" encoding="utf-8"?>
<clbl:labelList xmlns:clbl="http://schemas.microsoft.com/office/2020/mipLabelMetadata">
  <clbl:label id="{6cc8ad0b-a31c-418f-b944-b1763ed17eb2}" enabled="1" method="Privileged" siteId="{38b7fc89-dbe8-4ed1-a78b-39dfb6a217a8}"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19</vt:i4>
      </vt:variant>
    </vt:vector>
  </HeadingPairs>
  <TitlesOfParts>
    <vt:vector size="44" baseType="lpstr">
      <vt:lpstr>Titles</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Tables 17-18</vt:lpstr>
      <vt:lpstr>Tables 19-20</vt:lpstr>
      <vt:lpstr>Symbols</vt:lpstr>
      <vt:lpstr>Coverage and Geography</vt:lpstr>
      <vt:lpstr>Concepts and Definitions</vt:lpstr>
      <vt:lpstr> </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'Tables 17-18'!Print_Area</vt:lpstr>
      <vt:lpstr>'Tables 19-20'!Print_Area</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Josee Normand</dc:creator>
  <cp:lastModifiedBy>Natasha Nakhleh</cp:lastModifiedBy>
  <cp:lastPrinted>2019-12-02T19:21:02Z</cp:lastPrinted>
  <dcterms:created xsi:type="dcterms:W3CDTF">2010-02-01T20:46:31Z</dcterms:created>
  <dcterms:modified xsi:type="dcterms:W3CDTF">2025-04-09T13:19:52Z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0x010100CD268345901C414290F5AB9B4A27D819</vt:lpwstr>
  </property>
</Properties>
</file>