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teway\OneDrive\Escritorio\Quinto_Trimestre\Exel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48" i="1"/>
  <c r="G49" i="1" l="1"/>
  <c r="I49" i="1"/>
  <c r="K49" i="1"/>
  <c r="G50" i="1" s="1"/>
  <c r="E49" i="1"/>
  <c r="L44" i="1"/>
  <c r="L45" i="1"/>
  <c r="L46" i="1"/>
  <c r="L47" i="1"/>
  <c r="L43" i="1"/>
  <c r="K48" i="1"/>
  <c r="I48" i="1"/>
  <c r="G48" i="1"/>
  <c r="E48" i="1"/>
  <c r="J44" i="1"/>
  <c r="J48" i="1" s="1"/>
  <c r="J45" i="1"/>
  <c r="J46" i="1"/>
  <c r="J47" i="1"/>
  <c r="J43" i="1"/>
  <c r="H44" i="1"/>
  <c r="H48" i="1" s="1"/>
  <c r="H45" i="1"/>
  <c r="H46" i="1"/>
  <c r="H47" i="1"/>
  <c r="H43" i="1"/>
  <c r="F47" i="1"/>
  <c r="F48" i="1" s="1"/>
  <c r="F46" i="1"/>
  <c r="F45" i="1"/>
  <c r="F44" i="1"/>
  <c r="F43" i="1"/>
  <c r="L39" i="1"/>
  <c r="K39" i="1"/>
  <c r="L38" i="1"/>
  <c r="L36" i="1"/>
  <c r="L35" i="1"/>
  <c r="L34" i="1"/>
  <c r="J39" i="1"/>
  <c r="I39" i="1"/>
  <c r="J38" i="1"/>
  <c r="J37" i="1"/>
  <c r="J36" i="1"/>
  <c r="J35" i="1"/>
  <c r="J34" i="1"/>
  <c r="H39" i="1"/>
  <c r="G39" i="1"/>
  <c r="F39" i="1"/>
  <c r="E39" i="1"/>
  <c r="H38" i="1"/>
  <c r="H37" i="1"/>
  <c r="H36" i="1"/>
  <c r="H35" i="1"/>
  <c r="H34" i="1"/>
  <c r="F38" i="1"/>
  <c r="F37" i="1"/>
  <c r="F36" i="1"/>
  <c r="F35" i="1"/>
  <c r="F16" i="1"/>
  <c r="L29" i="1"/>
  <c r="L28" i="1"/>
  <c r="L27" i="1"/>
  <c r="L26" i="1"/>
  <c r="J29" i="1"/>
  <c r="J28" i="1"/>
  <c r="J27" i="1"/>
  <c r="J26" i="1"/>
  <c r="H29" i="1"/>
  <c r="H28" i="1"/>
  <c r="H30" i="1" s="1"/>
  <c r="H27" i="1"/>
  <c r="H26" i="1"/>
  <c r="F29" i="1"/>
  <c r="F28" i="1"/>
  <c r="F27" i="1"/>
  <c r="F26" i="1"/>
  <c r="L21" i="1"/>
  <c r="L20" i="1"/>
  <c r="L19" i="1"/>
  <c r="L18" i="1"/>
  <c r="L17" i="1"/>
  <c r="L16" i="1"/>
  <c r="L15" i="1"/>
  <c r="L14" i="1"/>
  <c r="L13" i="1"/>
  <c r="L12" i="1"/>
  <c r="L11" i="1"/>
  <c r="L10" i="1"/>
  <c r="J21" i="1"/>
  <c r="J20" i="1"/>
  <c r="J19" i="1"/>
  <c r="J18" i="1"/>
  <c r="J17" i="1"/>
  <c r="J16" i="1"/>
  <c r="J15" i="1"/>
  <c r="J14" i="1"/>
  <c r="J13" i="1"/>
  <c r="J12" i="1"/>
  <c r="J11" i="1"/>
  <c r="J10" i="1"/>
  <c r="F34" i="1"/>
  <c r="D39" i="1"/>
  <c r="D48" i="1"/>
  <c r="C49" i="1"/>
  <c r="K30" i="1"/>
  <c r="I30" i="1"/>
  <c r="G30" i="1"/>
  <c r="F30" i="1"/>
  <c r="E30" i="1"/>
  <c r="K22" i="1"/>
  <c r="I22" i="1"/>
  <c r="H21" i="1"/>
  <c r="H20" i="1"/>
  <c r="H19" i="1"/>
  <c r="H18" i="1"/>
  <c r="H17" i="1"/>
  <c r="H16" i="1"/>
  <c r="H15" i="1"/>
  <c r="H14" i="1"/>
  <c r="H13" i="1"/>
  <c r="H12" i="1"/>
  <c r="H11" i="1"/>
  <c r="H10" i="1"/>
  <c r="E22" i="1"/>
  <c r="F21" i="1"/>
  <c r="F20" i="1"/>
  <c r="F19" i="1"/>
  <c r="F18" i="1"/>
  <c r="F17" i="1"/>
  <c r="F15" i="1"/>
  <c r="F14" i="1"/>
  <c r="F13" i="1"/>
  <c r="F12" i="1"/>
  <c r="F10" i="1"/>
  <c r="F11" i="1"/>
  <c r="D22" i="1"/>
  <c r="I50" i="1" l="1"/>
  <c r="E50" i="1"/>
  <c r="K50" i="1"/>
  <c r="L30" i="1"/>
  <c r="J30" i="1"/>
  <c r="L22" i="1"/>
  <c r="J22" i="1"/>
  <c r="H22" i="1"/>
  <c r="F22" i="1"/>
  <c r="G22" i="1"/>
  <c r="D30" i="1"/>
</calcChain>
</file>

<file path=xl/sharedStrings.xml><?xml version="1.0" encoding="utf-8"?>
<sst xmlns="http://schemas.openxmlformats.org/spreadsheetml/2006/main" count="112" uniqueCount="80">
  <si>
    <t>EVALUACIÓN DE PROPUESTAS</t>
  </si>
  <si>
    <t>CÓDIGO: 01</t>
  </si>
  <si>
    <t>VERSIÓN 1.0</t>
  </si>
  <si>
    <t>Pag. 1 de 1</t>
  </si>
  <si>
    <t>I. DATOS DE LA EVALUACIÓN</t>
  </si>
  <si>
    <t>Item</t>
  </si>
  <si>
    <t>Peso del</t>
  </si>
  <si>
    <t xml:space="preserve"> Item</t>
  </si>
  <si>
    <t xml:space="preserve">% </t>
  </si>
  <si>
    <t>Cap.</t>
  </si>
  <si>
    <t>Comentarios</t>
  </si>
  <si>
    <t>Acceder a la plataforma</t>
  </si>
  <si>
    <t>Realizar Registro</t>
  </si>
  <si>
    <t>Iniciar Sesión</t>
  </si>
  <si>
    <t>Escoger Rol</t>
  </si>
  <si>
    <t xml:space="preserve">Crear listas de Asistencia </t>
  </si>
  <si>
    <t>Registrar datos de Aprendices</t>
  </si>
  <si>
    <t>Llenar listas de Asistencia</t>
  </si>
  <si>
    <t>Categorizar y señalar asistencias y notas de los aprendices</t>
  </si>
  <si>
    <t>Saber que procedimiento continuar</t>
  </si>
  <si>
    <t>Realizar en días de formación</t>
  </si>
  <si>
    <t>Modificar Datos</t>
  </si>
  <si>
    <t>Recuperar Usuario</t>
  </si>
  <si>
    <t>Presentar GUI</t>
  </si>
  <si>
    <t>Garantizar buen desempeño con los datos almacenados</t>
  </si>
  <si>
    <t>Garantizar el acceso de información y edición de datos</t>
  </si>
  <si>
    <t>Seguridad</t>
  </si>
  <si>
    <t>Capital de Trabajo (AC-PC)</t>
  </si>
  <si>
    <t>Índice de Edeudamiento (PT/AT)</t>
  </si>
  <si>
    <t>Índice Liquidez (AC/PC)</t>
  </si>
  <si>
    <t xml:space="preserve">Precio Evento </t>
  </si>
  <si>
    <t>III. EVALUACIÓN DE LOS REQUERIMIENTOS NO FUNCIONALES</t>
  </si>
  <si>
    <t xml:space="preserve">II. EVALUACIÓN DE LOS REQUERIMIENTOS FUNCIONALES </t>
  </si>
  <si>
    <t>V. EVALUACIÓN DE ASPECTOS GENERAL</t>
  </si>
  <si>
    <t>TOTALES</t>
  </si>
  <si>
    <t>Orden de Eligiendo*</t>
  </si>
  <si>
    <t>Sub Totales</t>
  </si>
  <si>
    <t>Experiencia Previa- Casos de Éxito</t>
  </si>
  <si>
    <t>Equipo de Trabajo</t>
  </si>
  <si>
    <t>Tiempo de Garantía</t>
  </si>
  <si>
    <t xml:space="preserve">Servicio de Soporte </t>
  </si>
  <si>
    <t xml:space="preserve">LÍDER TÉCNICO: LEIDY KATHERINE CALDERÓN CASTAÑO </t>
  </si>
  <si>
    <t>GERENTE DE PROYECTO:  CAMILO ANDRES TIRIA CORREDOR</t>
  </si>
  <si>
    <t>ABGS</t>
  </si>
  <si>
    <t>U.C.I</t>
  </si>
  <si>
    <r>
      <t xml:space="preserve">NOMBRE DEL PROYECTO: </t>
    </r>
    <r>
      <rPr>
        <b/>
        <sz val="8"/>
        <color theme="1"/>
        <rFont val="Times New Roman"/>
        <family val="1"/>
      </rPr>
      <t xml:space="preserve">ABSENCE AND BAD GRADES SOFTWARE                                                                                                                                     </t>
    </r>
    <r>
      <rPr>
        <sz val="8"/>
        <color theme="1"/>
        <rFont val="Times New Roman"/>
        <family val="1"/>
      </rPr>
      <t xml:space="preserve">EMPRESA: </t>
    </r>
    <r>
      <rPr>
        <b/>
        <sz val="8"/>
        <color theme="1"/>
        <rFont val="Times New Roman"/>
        <family val="1"/>
      </rPr>
      <t>OPERACIONES C&amp;C</t>
    </r>
  </si>
  <si>
    <t>U.P.C</t>
  </si>
  <si>
    <t>MUNICIPAL</t>
  </si>
  <si>
    <t xml:space="preserve">U.P.I </t>
  </si>
  <si>
    <t>Documento para la oferta y firma de contrato</t>
  </si>
  <si>
    <t>La propuesta del proveedor U.C.I y U.P.C no son tan favorables porque no tienen un buen acceso a la plataforma</t>
  </si>
  <si>
    <t>La propuesta del proveedor U.C.I no es la indicada ya que no se encuentra registrando los usuarios adecuadamente</t>
  </si>
  <si>
    <t xml:space="preserve">La propuesta del proveedor MUNICIPAL demostro que no se inicia sesion de manera correcta y esto afecta mucho </t>
  </si>
  <si>
    <t>La propuesta del proveedor MUNICIPAL tiene incoveniencias al dar la opcion de elegir el rol al usuario</t>
  </si>
  <si>
    <t>La propuesta del proveedor U.P.C tiene unos defectos con el formulario para crear las listas de asistencia</t>
  </si>
  <si>
    <t xml:space="preserve">La propuesta del proveedor U.C.I demostro que presenta incovenientes al agregar aprendices </t>
  </si>
  <si>
    <t>La propuesta del proveedor MUNICIPAL y U.C.I presentan fallas en los formularios al agregar asistencia de los estudiantes</t>
  </si>
  <si>
    <t>La propuesta del proveedor U.P.C  no cumple con las notificaciones requeridas para señalar las fallas de los aprendices</t>
  </si>
  <si>
    <t xml:space="preserve">La propuesta del proveedor MUNICIPAL y U.P.C demostraron que tienen inconvenientes con las fechas al guardar información </t>
  </si>
  <si>
    <t>La propuesta del proveedor U.C.I no es la indicada ya que no señala adecuadamente los procedimientos a seguir</t>
  </si>
  <si>
    <t>La propuesta del proveedor U.C.I no cuenta con la correcta modificacion de datos , ya que al editar un dato no me lleva los registros anteriores</t>
  </si>
  <si>
    <t>La propuesta del proveedor U.P.C y ABGS no cuentan con el formulario de recuperar usuario</t>
  </si>
  <si>
    <t>IV. EVALUACIÓN DE ASPECTOS FINANCIEROS</t>
  </si>
  <si>
    <t>La propuesta del proveedor U.P.C demostro que no cumple con una buena interfaz para el usuario</t>
  </si>
  <si>
    <t>Todas las propuestas de proveedores estuvieron iguales , es decir que garantizan buen desempeño</t>
  </si>
  <si>
    <t>Relación Precio de Venta/Ventas</t>
  </si>
  <si>
    <t>La propuesta del proveedor U.C.I y U.P.C presentan fallas al mostrar la información requerida por el usuario</t>
  </si>
  <si>
    <t>La propuesta del proveedor U.C.I  representa un peligro a la seguridad de la información personal constituida en el proyecto.</t>
  </si>
  <si>
    <t>La propuesta del proveedor U.C.I no cumple con los estándares para hacer frente a las obligaciones de pagos.</t>
  </si>
  <si>
    <t>La propuesta del proveedor MUNICIPAL no cuenta con una relación de venta favorecedora.</t>
  </si>
  <si>
    <t>La propuesta del proveedor U.C.I plantea una capacidad de endeudamiento mínima a comparación de las demas ofertas.</t>
  </si>
  <si>
    <t>La propuesta del proveedor MUNICIPAL  refleja poca capacidad para generar flujo de efectivo</t>
  </si>
  <si>
    <t xml:space="preserve">La propuesta del proveedor U.P.C no favorece el precio de proyecto </t>
  </si>
  <si>
    <t>La propuesta del proveedor MUNICIPAL demuestra poca capacidad de éxito dentro de las pruebas establecidas</t>
  </si>
  <si>
    <t>La propuesta del proveedor U.C.I deja en evidencia falta de compromiso en el equipo de trabajo</t>
  </si>
  <si>
    <t>La propuesta del proveedor U.P.C manifiesta un balance de tiempo mínimo en cuanto a garantía del producto</t>
  </si>
  <si>
    <t>La propuesta del proveedor U.C.I no presenta confiabilidad respecto a soporte técnico si fuese requerido</t>
  </si>
  <si>
    <t>La propuesta del proveedor MUNICIPAL presenta fallas dentro del contrato así como mala presentación del mismo</t>
  </si>
  <si>
    <t>BIEN O SERVICIO A CONTRATAR:  Base de información para control de asistencia y notas</t>
  </si>
  <si>
    <t>A partir de los resultados finales, se puede determinar que ABGS es la empresa con mayor porcentaje de participación o interés dentro de cada uno de los apartados de evaluación, de igual manera, el proveedor U.C.I es el menos indicado para llevar a cabo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</si>
</sst>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202124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3">
    <xf numFmtId="0" fontId="0" fillId="0" borderId="0" xfId="0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10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9" fontId="10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9" fontId="0" fillId="0" borderId="10" xfId="0" applyNumberFormat="1" applyBorder="1" applyAlignment="1">
      <alignment horizontal="left" vertical="center"/>
    </xf>
    <xf numFmtId="9" fontId="0" fillId="0" borderId="12" xfId="0" applyNumberFormat="1" applyBorder="1" applyAlignment="1">
      <alignment horizontal="left" vertical="center"/>
    </xf>
    <xf numFmtId="9" fontId="0" fillId="0" borderId="11" xfId="0" applyNumberForma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0" xfId="0" applyNumberFormat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9" fontId="10" fillId="0" borderId="2" xfId="0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0</xdr:rowOff>
    </xdr:from>
    <xdr:to>
      <xdr:col>1</xdr:col>
      <xdr:colOff>1225550</xdr:colOff>
      <xdr:row>2</xdr:row>
      <xdr:rowOff>9096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0" y="0"/>
          <a:ext cx="908050" cy="466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16" zoomScaleNormal="100" workbookViewId="0">
      <selection activeCell="L57" sqref="L57"/>
    </sheetView>
  </sheetViews>
  <sheetFormatPr baseColWidth="10" defaultRowHeight="14.5" x14ac:dyDescent="0.35"/>
  <cols>
    <col min="1" max="1" width="4.26953125" customWidth="1"/>
    <col min="2" max="2" width="27.54296875" customWidth="1"/>
    <col min="3" max="3" width="4.81640625" customWidth="1"/>
    <col min="4" max="4" width="6.81640625" customWidth="1"/>
    <col min="5" max="5" width="4.453125" customWidth="1"/>
    <col min="6" max="6" width="10.1796875" customWidth="1"/>
    <col min="7" max="7" width="4.453125" customWidth="1"/>
    <col min="8" max="8" width="10.1796875" customWidth="1"/>
    <col min="9" max="9" width="4.1796875" customWidth="1"/>
    <col min="10" max="10" width="10.1796875" customWidth="1"/>
    <col min="11" max="11" width="4.26953125" customWidth="1"/>
    <col min="12" max="12" width="10" customWidth="1"/>
    <col min="13" max="13" width="36.26953125" customWidth="1"/>
  </cols>
  <sheetData>
    <row r="1" spans="1:13" ht="21" customHeight="1" thickBot="1" x14ac:dyDescent="0.4">
      <c r="A1" s="70"/>
      <c r="B1" s="70"/>
      <c r="C1" s="68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7" t="s">
        <v>2</v>
      </c>
    </row>
    <row r="2" spans="1:13" ht="15" thickBot="1" x14ac:dyDescent="0.4">
      <c r="A2" s="70"/>
      <c r="B2" s="70"/>
      <c r="C2" s="68" t="s">
        <v>1</v>
      </c>
      <c r="D2" s="80"/>
      <c r="E2" s="80"/>
      <c r="F2" s="80"/>
      <c r="G2" s="80"/>
      <c r="H2" s="80"/>
      <c r="I2" s="80"/>
      <c r="J2" s="80"/>
      <c r="K2" s="80"/>
      <c r="L2" s="80"/>
      <c r="M2" s="8" t="s">
        <v>3</v>
      </c>
    </row>
    <row r="3" spans="1:13" ht="15" thickBot="1" x14ac:dyDescent="0.4">
      <c r="A3" s="83" t="s">
        <v>45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ht="16" thickBot="1" x14ac:dyDescent="0.4">
      <c r="A4" s="56" t="s">
        <v>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15" thickBot="1" x14ac:dyDescent="0.4">
      <c r="A5" s="65" t="s">
        <v>78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7"/>
    </row>
    <row r="6" spans="1:13" ht="15" thickBot="1" x14ac:dyDescent="0.4">
      <c r="A6" s="65" t="s">
        <v>42</v>
      </c>
      <c r="B6" s="66"/>
      <c r="C6" s="66"/>
      <c r="D6" s="66"/>
      <c r="E6" s="66"/>
      <c r="F6" s="66"/>
      <c r="G6" s="66"/>
      <c r="H6" s="66"/>
      <c r="I6" s="67"/>
      <c r="J6" s="65" t="s">
        <v>41</v>
      </c>
      <c r="K6" s="66"/>
      <c r="L6" s="66"/>
      <c r="M6" s="67"/>
    </row>
    <row r="7" spans="1:13" ht="15" thickBot="1" x14ac:dyDescent="0.4">
      <c r="A7" s="58" t="s">
        <v>32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4.25" customHeight="1" x14ac:dyDescent="0.35">
      <c r="A8" s="81" t="s">
        <v>5</v>
      </c>
      <c r="B8" s="82"/>
      <c r="C8" s="4" t="s">
        <v>8</v>
      </c>
      <c r="D8" s="5" t="s">
        <v>6</v>
      </c>
      <c r="E8" s="42" t="s">
        <v>47</v>
      </c>
      <c r="F8" s="43"/>
      <c r="G8" s="42" t="s">
        <v>44</v>
      </c>
      <c r="H8" s="43"/>
      <c r="I8" s="42" t="s">
        <v>46</v>
      </c>
      <c r="J8" s="43"/>
      <c r="K8" s="42" t="s">
        <v>43</v>
      </c>
      <c r="L8" s="43"/>
      <c r="M8" s="74" t="s">
        <v>10</v>
      </c>
    </row>
    <row r="9" spans="1:13" ht="14.25" customHeight="1" thickBot="1" x14ac:dyDescent="0.4">
      <c r="A9" s="81"/>
      <c r="B9" s="82"/>
      <c r="C9" s="4" t="s">
        <v>9</v>
      </c>
      <c r="D9" s="4" t="s">
        <v>7</v>
      </c>
      <c r="E9" s="44"/>
      <c r="F9" s="45"/>
      <c r="G9" s="44"/>
      <c r="H9" s="45"/>
      <c r="I9" s="44"/>
      <c r="J9" s="45"/>
      <c r="K9" s="44"/>
      <c r="L9" s="45"/>
      <c r="M9" s="75"/>
    </row>
    <row r="10" spans="1:13" ht="47.25" customHeight="1" thickBot="1" x14ac:dyDescent="0.4">
      <c r="A10" s="6">
        <v>1</v>
      </c>
      <c r="B10" s="9" t="s">
        <v>11</v>
      </c>
      <c r="C10" s="77">
        <v>0.4</v>
      </c>
      <c r="D10" s="11">
        <v>8.3299999999999999E-2</v>
      </c>
      <c r="E10" s="6">
        <v>5</v>
      </c>
      <c r="F10" s="12">
        <f t="shared" ref="F10:F21" si="0">E10%</f>
        <v>0.05</v>
      </c>
      <c r="G10" s="6">
        <v>1</v>
      </c>
      <c r="H10" s="12">
        <f t="shared" ref="H10:H21" si="1">G10%</f>
        <v>0.01</v>
      </c>
      <c r="I10" s="6">
        <v>1</v>
      </c>
      <c r="J10" s="12">
        <f t="shared" ref="J10:J21" si="2">I10%</f>
        <v>0.01</v>
      </c>
      <c r="K10" s="6">
        <v>5</v>
      </c>
      <c r="L10" s="12">
        <f t="shared" ref="L10:L21" si="3">K10%</f>
        <v>0.05</v>
      </c>
      <c r="M10" s="10" t="s">
        <v>50</v>
      </c>
    </row>
    <row r="11" spans="1:13" ht="49.5" customHeight="1" thickBot="1" x14ac:dyDescent="0.4">
      <c r="A11" s="6">
        <v>2</v>
      </c>
      <c r="B11" s="9" t="s">
        <v>12</v>
      </c>
      <c r="C11" s="78"/>
      <c r="D11" s="11">
        <v>8.3299999999999999E-2</v>
      </c>
      <c r="E11" s="6">
        <v>3</v>
      </c>
      <c r="F11" s="12">
        <f t="shared" si="0"/>
        <v>0.03</v>
      </c>
      <c r="G11" s="6">
        <v>2</v>
      </c>
      <c r="H11" s="12">
        <f t="shared" si="1"/>
        <v>0.02</v>
      </c>
      <c r="I11" s="6">
        <v>3</v>
      </c>
      <c r="J11" s="12">
        <f t="shared" si="2"/>
        <v>0.03</v>
      </c>
      <c r="K11" s="6">
        <v>5</v>
      </c>
      <c r="L11" s="12">
        <f t="shared" si="3"/>
        <v>0.05</v>
      </c>
      <c r="M11" s="16" t="s">
        <v>51</v>
      </c>
    </row>
    <row r="12" spans="1:13" ht="46.5" customHeight="1" thickBot="1" x14ac:dyDescent="0.4">
      <c r="A12" s="6">
        <v>3</v>
      </c>
      <c r="B12" s="9" t="s">
        <v>13</v>
      </c>
      <c r="C12" s="78"/>
      <c r="D12" s="11">
        <v>8.3299999999999999E-2</v>
      </c>
      <c r="E12" s="6">
        <v>2</v>
      </c>
      <c r="F12" s="12">
        <f t="shared" si="0"/>
        <v>0.02</v>
      </c>
      <c r="G12" s="6">
        <v>3</v>
      </c>
      <c r="H12" s="12">
        <f t="shared" si="1"/>
        <v>0.03</v>
      </c>
      <c r="I12" s="6">
        <v>4</v>
      </c>
      <c r="J12" s="12">
        <f t="shared" si="2"/>
        <v>0.04</v>
      </c>
      <c r="K12" s="6">
        <v>4</v>
      </c>
      <c r="L12" s="12">
        <f t="shared" si="3"/>
        <v>0.04</v>
      </c>
      <c r="M12" s="16" t="s">
        <v>52</v>
      </c>
    </row>
    <row r="13" spans="1:13" ht="45" customHeight="1" thickBot="1" x14ac:dyDescent="0.4">
      <c r="A13" s="6">
        <v>4</v>
      </c>
      <c r="B13" s="9" t="s">
        <v>14</v>
      </c>
      <c r="C13" s="78"/>
      <c r="D13" s="11">
        <v>8.3299999999999999E-2</v>
      </c>
      <c r="E13" s="6">
        <v>1</v>
      </c>
      <c r="F13" s="12">
        <f t="shared" si="0"/>
        <v>0.01</v>
      </c>
      <c r="G13" s="6">
        <v>5</v>
      </c>
      <c r="H13" s="12">
        <f t="shared" si="1"/>
        <v>0.05</v>
      </c>
      <c r="I13" s="6">
        <v>2</v>
      </c>
      <c r="J13" s="12">
        <f t="shared" si="2"/>
        <v>0.02</v>
      </c>
      <c r="K13" s="6">
        <v>5</v>
      </c>
      <c r="L13" s="12">
        <f t="shared" si="3"/>
        <v>0.05</v>
      </c>
      <c r="M13" s="16" t="s">
        <v>53</v>
      </c>
    </row>
    <row r="14" spans="1:13" ht="44" thickBot="1" x14ac:dyDescent="0.4">
      <c r="A14" s="6">
        <v>5</v>
      </c>
      <c r="B14" s="9" t="s">
        <v>15</v>
      </c>
      <c r="C14" s="78"/>
      <c r="D14" s="11">
        <v>8.3299999999999999E-2</v>
      </c>
      <c r="E14" s="6">
        <v>4</v>
      </c>
      <c r="F14" s="12">
        <f t="shared" si="0"/>
        <v>0.04</v>
      </c>
      <c r="G14" s="6">
        <v>5</v>
      </c>
      <c r="H14" s="12">
        <f t="shared" si="1"/>
        <v>0.05</v>
      </c>
      <c r="I14" s="6">
        <v>1</v>
      </c>
      <c r="J14" s="12">
        <f t="shared" si="2"/>
        <v>0.01</v>
      </c>
      <c r="K14" s="6">
        <v>5</v>
      </c>
      <c r="L14" s="12">
        <f t="shared" si="3"/>
        <v>0.05</v>
      </c>
      <c r="M14" s="16" t="s">
        <v>54</v>
      </c>
    </row>
    <row r="15" spans="1:13" ht="44" thickBot="1" x14ac:dyDescent="0.4">
      <c r="A15" s="6">
        <v>6</v>
      </c>
      <c r="B15" s="9" t="s">
        <v>16</v>
      </c>
      <c r="C15" s="78"/>
      <c r="D15" s="11">
        <v>8.3599999999999994E-2</v>
      </c>
      <c r="E15" s="6">
        <v>5</v>
      </c>
      <c r="F15" s="12">
        <f t="shared" si="0"/>
        <v>0.05</v>
      </c>
      <c r="G15" s="6">
        <v>2</v>
      </c>
      <c r="H15" s="12">
        <f t="shared" si="1"/>
        <v>0.02</v>
      </c>
      <c r="I15" s="6">
        <v>5</v>
      </c>
      <c r="J15" s="12">
        <f t="shared" si="2"/>
        <v>0.05</v>
      </c>
      <c r="K15" s="6">
        <v>5</v>
      </c>
      <c r="L15" s="12">
        <f t="shared" si="3"/>
        <v>0.05</v>
      </c>
      <c r="M15" s="16" t="s">
        <v>55</v>
      </c>
    </row>
    <row r="16" spans="1:13" ht="44" thickBot="1" x14ac:dyDescent="0.4">
      <c r="A16" s="6">
        <v>7</v>
      </c>
      <c r="B16" s="9" t="s">
        <v>17</v>
      </c>
      <c r="C16" s="78"/>
      <c r="D16" s="11">
        <v>8.3299999999999999E-2</v>
      </c>
      <c r="E16" s="6">
        <v>2</v>
      </c>
      <c r="F16" s="12">
        <f>E16%</f>
        <v>0.02</v>
      </c>
      <c r="G16" s="6">
        <v>2</v>
      </c>
      <c r="H16" s="12">
        <f t="shared" si="1"/>
        <v>0.02</v>
      </c>
      <c r="I16" s="6">
        <v>3</v>
      </c>
      <c r="J16" s="12">
        <f t="shared" si="2"/>
        <v>0.03</v>
      </c>
      <c r="K16" s="6">
        <v>4</v>
      </c>
      <c r="L16" s="12">
        <f t="shared" si="3"/>
        <v>0.04</v>
      </c>
      <c r="M16" s="16" t="s">
        <v>56</v>
      </c>
    </row>
    <row r="17" spans="1:13" ht="44" thickBot="1" x14ac:dyDescent="0.4">
      <c r="A17" s="6">
        <v>8</v>
      </c>
      <c r="B17" s="16" t="s">
        <v>18</v>
      </c>
      <c r="C17" s="78"/>
      <c r="D17" s="11">
        <v>8.3299999999999999E-2</v>
      </c>
      <c r="E17" s="6">
        <v>3</v>
      </c>
      <c r="F17" s="12">
        <f t="shared" si="0"/>
        <v>0.03</v>
      </c>
      <c r="G17" s="6">
        <v>5</v>
      </c>
      <c r="H17" s="12">
        <f t="shared" si="1"/>
        <v>0.05</v>
      </c>
      <c r="I17" s="6">
        <v>2</v>
      </c>
      <c r="J17" s="12">
        <f t="shared" si="2"/>
        <v>0.02</v>
      </c>
      <c r="K17" s="6">
        <v>4</v>
      </c>
      <c r="L17" s="12">
        <f t="shared" si="3"/>
        <v>0.04</v>
      </c>
      <c r="M17" s="16" t="s">
        <v>57</v>
      </c>
    </row>
    <row r="18" spans="1:13" ht="58.5" thickBot="1" x14ac:dyDescent="0.4">
      <c r="A18" s="6">
        <v>9</v>
      </c>
      <c r="B18" s="16" t="s">
        <v>19</v>
      </c>
      <c r="C18" s="78"/>
      <c r="D18" s="11">
        <v>8.3299999999999999E-2</v>
      </c>
      <c r="E18" s="6">
        <v>4</v>
      </c>
      <c r="F18" s="12">
        <f t="shared" si="0"/>
        <v>0.04</v>
      </c>
      <c r="G18" s="6">
        <v>1</v>
      </c>
      <c r="H18" s="12">
        <f t="shared" si="1"/>
        <v>0.01</v>
      </c>
      <c r="I18" s="6">
        <v>4</v>
      </c>
      <c r="J18" s="12">
        <f t="shared" si="2"/>
        <v>0.04</v>
      </c>
      <c r="K18" s="6">
        <v>4</v>
      </c>
      <c r="L18" s="12">
        <f t="shared" si="3"/>
        <v>0.04</v>
      </c>
      <c r="M18" s="16" t="s">
        <v>59</v>
      </c>
    </row>
    <row r="19" spans="1:13" ht="58.5" thickBot="1" x14ac:dyDescent="0.4">
      <c r="A19" s="6">
        <v>10</v>
      </c>
      <c r="B19" s="9" t="s">
        <v>20</v>
      </c>
      <c r="C19" s="78"/>
      <c r="D19" s="11">
        <v>8.3299999999999999E-2</v>
      </c>
      <c r="E19" s="6">
        <v>1</v>
      </c>
      <c r="F19" s="12">
        <f t="shared" si="0"/>
        <v>0.01</v>
      </c>
      <c r="G19" s="6">
        <v>3</v>
      </c>
      <c r="H19" s="12">
        <f t="shared" si="1"/>
        <v>0.03</v>
      </c>
      <c r="I19" s="6">
        <v>1</v>
      </c>
      <c r="J19" s="12">
        <f t="shared" si="2"/>
        <v>0.01</v>
      </c>
      <c r="K19" s="6">
        <v>3</v>
      </c>
      <c r="L19" s="12">
        <f t="shared" si="3"/>
        <v>0.03</v>
      </c>
      <c r="M19" s="16" t="s">
        <v>58</v>
      </c>
    </row>
    <row r="20" spans="1:13" ht="58.5" thickBot="1" x14ac:dyDescent="0.4">
      <c r="A20" s="6">
        <v>11</v>
      </c>
      <c r="B20" s="9" t="s">
        <v>21</v>
      </c>
      <c r="C20" s="78"/>
      <c r="D20" s="11">
        <v>8.3299999999999999E-2</v>
      </c>
      <c r="E20" s="6">
        <v>5</v>
      </c>
      <c r="F20" s="12">
        <f t="shared" si="0"/>
        <v>0.05</v>
      </c>
      <c r="G20" s="6">
        <v>2</v>
      </c>
      <c r="H20" s="12">
        <f t="shared" si="1"/>
        <v>0.02</v>
      </c>
      <c r="I20" s="6">
        <v>5</v>
      </c>
      <c r="J20" s="12">
        <f t="shared" si="2"/>
        <v>0.05</v>
      </c>
      <c r="K20" s="6">
        <v>5</v>
      </c>
      <c r="L20" s="12">
        <f t="shared" si="3"/>
        <v>0.05</v>
      </c>
      <c r="M20" s="16" t="s">
        <v>60</v>
      </c>
    </row>
    <row r="21" spans="1:13" ht="44" thickBot="1" x14ac:dyDescent="0.4">
      <c r="A21" s="6">
        <v>12</v>
      </c>
      <c r="B21" s="9" t="s">
        <v>22</v>
      </c>
      <c r="C21" s="78"/>
      <c r="D21" s="11">
        <v>8.3299999999999999E-2</v>
      </c>
      <c r="E21" s="6">
        <v>2</v>
      </c>
      <c r="F21" s="12">
        <f t="shared" si="0"/>
        <v>0.02</v>
      </c>
      <c r="G21" s="6">
        <v>5</v>
      </c>
      <c r="H21" s="12">
        <f t="shared" si="1"/>
        <v>0.05</v>
      </c>
      <c r="I21" s="6">
        <v>1</v>
      </c>
      <c r="J21" s="12">
        <f t="shared" si="2"/>
        <v>0.01</v>
      </c>
      <c r="K21" s="6">
        <v>1</v>
      </c>
      <c r="L21" s="12">
        <f t="shared" si="3"/>
        <v>0.01</v>
      </c>
      <c r="M21" s="16" t="s">
        <v>61</v>
      </c>
    </row>
    <row r="22" spans="1:13" ht="15" thickBot="1" x14ac:dyDescent="0.4">
      <c r="A22" s="76" t="s">
        <v>36</v>
      </c>
      <c r="B22" s="76"/>
      <c r="C22" s="79"/>
      <c r="D22" s="13">
        <f>+SUM(D10:D21)</f>
        <v>0.99990000000000023</v>
      </c>
      <c r="E22" s="14">
        <f>+SUM(E10:E21)</f>
        <v>37</v>
      </c>
      <c r="F22" s="15">
        <f t="shared" ref="F22:L22" si="4">SUM(F10:F21)</f>
        <v>0.37</v>
      </c>
      <c r="G22" s="14">
        <f t="shared" si="4"/>
        <v>36</v>
      </c>
      <c r="H22" s="15">
        <f t="shared" si="4"/>
        <v>0.36000000000000004</v>
      </c>
      <c r="I22" s="14">
        <f t="shared" si="4"/>
        <v>32</v>
      </c>
      <c r="J22" s="15">
        <f t="shared" si="4"/>
        <v>0.32</v>
      </c>
      <c r="K22" s="14">
        <f t="shared" si="4"/>
        <v>50</v>
      </c>
      <c r="L22" s="15">
        <f t="shared" si="4"/>
        <v>0.49999999999999994</v>
      </c>
      <c r="M22" s="16"/>
    </row>
    <row r="23" spans="1:13" ht="15" thickBot="1" x14ac:dyDescent="0.4">
      <c r="A23" s="58" t="s">
        <v>31</v>
      </c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59"/>
    </row>
    <row r="24" spans="1:13" ht="15" thickBot="1" x14ac:dyDescent="0.4">
      <c r="A24" s="48" t="s">
        <v>5</v>
      </c>
      <c r="B24" s="49"/>
      <c r="C24" s="1" t="s">
        <v>8</v>
      </c>
      <c r="D24" s="3" t="s">
        <v>6</v>
      </c>
      <c r="E24" s="42" t="s">
        <v>47</v>
      </c>
      <c r="F24" s="43"/>
      <c r="G24" s="42" t="s">
        <v>44</v>
      </c>
      <c r="H24" s="43"/>
      <c r="I24" s="42" t="s">
        <v>46</v>
      </c>
      <c r="J24" s="43"/>
      <c r="K24" s="42" t="s">
        <v>43</v>
      </c>
      <c r="L24" s="43"/>
      <c r="M24" s="50" t="s">
        <v>10</v>
      </c>
    </row>
    <row r="25" spans="1:13" ht="15" thickBot="1" x14ac:dyDescent="0.4">
      <c r="A25" s="48"/>
      <c r="B25" s="49"/>
      <c r="C25" s="2" t="s">
        <v>9</v>
      </c>
      <c r="D25" s="2" t="s">
        <v>7</v>
      </c>
      <c r="E25" s="44"/>
      <c r="F25" s="45"/>
      <c r="G25" s="44"/>
      <c r="H25" s="45"/>
      <c r="I25" s="44"/>
      <c r="J25" s="45"/>
      <c r="K25" s="44"/>
      <c r="L25" s="45"/>
      <c r="M25" s="50"/>
    </row>
    <row r="26" spans="1:13" ht="44" thickBot="1" x14ac:dyDescent="0.4">
      <c r="A26" s="19">
        <v>1</v>
      </c>
      <c r="B26" s="19" t="s">
        <v>23</v>
      </c>
      <c r="C26" s="62">
        <v>0.3</v>
      </c>
      <c r="D26" s="17">
        <v>0.1</v>
      </c>
      <c r="E26" s="18">
        <v>5</v>
      </c>
      <c r="F26" s="11">
        <f>E26%</f>
        <v>0.05</v>
      </c>
      <c r="G26" s="18">
        <v>4</v>
      </c>
      <c r="H26" s="11">
        <f>G26%</f>
        <v>0.04</v>
      </c>
      <c r="I26" s="18">
        <v>3</v>
      </c>
      <c r="J26" s="11">
        <f>I26%</f>
        <v>0.03</v>
      </c>
      <c r="K26" s="18">
        <v>5</v>
      </c>
      <c r="L26" s="11">
        <f>K26%</f>
        <v>0.05</v>
      </c>
      <c r="M26" s="20" t="s">
        <v>63</v>
      </c>
    </row>
    <row r="27" spans="1:13" ht="44" thickBot="1" x14ac:dyDescent="0.4">
      <c r="A27" s="19">
        <v>2</v>
      </c>
      <c r="B27" s="20" t="s">
        <v>24</v>
      </c>
      <c r="C27" s="63"/>
      <c r="D27" s="17">
        <v>0.3</v>
      </c>
      <c r="E27" s="18">
        <v>4</v>
      </c>
      <c r="F27" s="11">
        <f>E27%</f>
        <v>0.04</v>
      </c>
      <c r="G27" s="18">
        <v>4</v>
      </c>
      <c r="H27" s="11">
        <f>G27%</f>
        <v>0.04</v>
      </c>
      <c r="I27" s="18">
        <v>4</v>
      </c>
      <c r="J27" s="11">
        <f>I27%</f>
        <v>0.04</v>
      </c>
      <c r="K27" s="18">
        <v>4</v>
      </c>
      <c r="L27" s="11">
        <f>K27%</f>
        <v>0.04</v>
      </c>
      <c r="M27" s="20" t="s">
        <v>64</v>
      </c>
    </row>
    <row r="28" spans="1:13" ht="49" customHeight="1" thickBot="1" x14ac:dyDescent="0.4">
      <c r="A28" s="19">
        <v>3</v>
      </c>
      <c r="B28" s="20" t="s">
        <v>25</v>
      </c>
      <c r="C28" s="63"/>
      <c r="D28" s="17">
        <v>0.3</v>
      </c>
      <c r="E28" s="18">
        <v>5</v>
      </c>
      <c r="F28" s="11">
        <f>E28%</f>
        <v>0.05</v>
      </c>
      <c r="G28" s="18">
        <v>3</v>
      </c>
      <c r="H28" s="11">
        <f>G28%</f>
        <v>0.03</v>
      </c>
      <c r="I28" s="18">
        <v>3</v>
      </c>
      <c r="J28" s="11">
        <f>I28%</f>
        <v>0.03</v>
      </c>
      <c r="K28" s="18">
        <v>5</v>
      </c>
      <c r="L28" s="11">
        <f>K28%</f>
        <v>0.05</v>
      </c>
      <c r="M28" s="20" t="s">
        <v>66</v>
      </c>
    </row>
    <row r="29" spans="1:13" s="27" customFormat="1" ht="64.5" customHeight="1" thickBot="1" x14ac:dyDescent="0.4">
      <c r="A29" s="20">
        <v>4</v>
      </c>
      <c r="B29" s="20" t="s">
        <v>26</v>
      </c>
      <c r="C29" s="63"/>
      <c r="D29" s="24">
        <v>0.3</v>
      </c>
      <c r="E29" s="25">
        <v>5</v>
      </c>
      <c r="F29" s="26">
        <f>E29%</f>
        <v>0.05</v>
      </c>
      <c r="G29" s="25">
        <v>2</v>
      </c>
      <c r="H29" s="26">
        <f>G29%</f>
        <v>0.02</v>
      </c>
      <c r="I29" s="25">
        <v>4</v>
      </c>
      <c r="J29" s="26">
        <f>I29%</f>
        <v>0.04</v>
      </c>
      <c r="K29" s="25">
        <v>5</v>
      </c>
      <c r="L29" s="26">
        <f>K29%</f>
        <v>0.05</v>
      </c>
      <c r="M29" s="20" t="s">
        <v>67</v>
      </c>
    </row>
    <row r="30" spans="1:13" ht="15" thickBot="1" x14ac:dyDescent="0.4">
      <c r="A30" s="61" t="s">
        <v>36</v>
      </c>
      <c r="B30" s="61"/>
      <c r="C30" s="64"/>
      <c r="D30" s="21">
        <f t="shared" ref="D30:L30" si="5">SUM(D26:D29)</f>
        <v>1</v>
      </c>
      <c r="E30" s="22">
        <f t="shared" si="5"/>
        <v>19</v>
      </c>
      <c r="F30" s="23">
        <f t="shared" si="5"/>
        <v>0.19</v>
      </c>
      <c r="G30" s="22">
        <f t="shared" si="5"/>
        <v>13</v>
      </c>
      <c r="H30" s="23">
        <f t="shared" si="5"/>
        <v>0.13</v>
      </c>
      <c r="I30" s="22">
        <f t="shared" si="5"/>
        <v>14</v>
      </c>
      <c r="J30" s="23">
        <f t="shared" si="5"/>
        <v>0.14000000000000001</v>
      </c>
      <c r="K30" s="22">
        <f t="shared" si="5"/>
        <v>19</v>
      </c>
      <c r="L30" s="23">
        <f t="shared" si="5"/>
        <v>0.19</v>
      </c>
      <c r="M30" s="19"/>
    </row>
    <row r="31" spans="1:13" ht="15" thickBot="1" x14ac:dyDescent="0.4">
      <c r="A31" s="46" t="s">
        <v>62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</row>
    <row r="32" spans="1:13" ht="15" thickBot="1" x14ac:dyDescent="0.4">
      <c r="A32" s="48" t="s">
        <v>5</v>
      </c>
      <c r="B32" s="49"/>
      <c r="C32" s="1" t="s">
        <v>8</v>
      </c>
      <c r="D32" s="3" t="s">
        <v>6</v>
      </c>
      <c r="E32" s="42" t="s">
        <v>47</v>
      </c>
      <c r="F32" s="43"/>
      <c r="G32" s="42" t="s">
        <v>44</v>
      </c>
      <c r="H32" s="43"/>
      <c r="I32" s="42" t="s">
        <v>46</v>
      </c>
      <c r="J32" s="43"/>
      <c r="K32" s="42" t="s">
        <v>43</v>
      </c>
      <c r="L32" s="43"/>
      <c r="M32" s="50" t="s">
        <v>10</v>
      </c>
    </row>
    <row r="33" spans="1:13" ht="15" thickBot="1" x14ac:dyDescent="0.4">
      <c r="A33" s="48"/>
      <c r="B33" s="49"/>
      <c r="C33" s="2" t="s">
        <v>9</v>
      </c>
      <c r="D33" s="2" t="s">
        <v>7</v>
      </c>
      <c r="E33" s="44"/>
      <c r="F33" s="45"/>
      <c r="G33" s="44"/>
      <c r="H33" s="45"/>
      <c r="I33" s="44"/>
      <c r="J33" s="45"/>
      <c r="K33" s="44"/>
      <c r="L33" s="45"/>
      <c r="M33" s="50"/>
    </row>
    <row r="34" spans="1:13" s="31" customFormat="1" ht="48" customHeight="1" thickBot="1" x14ac:dyDescent="0.4">
      <c r="A34" s="25">
        <v>1</v>
      </c>
      <c r="B34" s="28" t="s">
        <v>27</v>
      </c>
      <c r="C34" s="51">
        <v>0.2</v>
      </c>
      <c r="D34" s="24">
        <v>0.5</v>
      </c>
      <c r="E34" s="25">
        <v>3</v>
      </c>
      <c r="F34" s="26">
        <f>E34%</f>
        <v>0.03</v>
      </c>
      <c r="G34" s="25">
        <v>1</v>
      </c>
      <c r="H34" s="29">
        <f>G34%</f>
        <v>0.01</v>
      </c>
      <c r="I34" s="25">
        <v>5</v>
      </c>
      <c r="J34" s="30">
        <f>I34%</f>
        <v>0.05</v>
      </c>
      <c r="K34" s="25">
        <v>4</v>
      </c>
      <c r="L34" s="29">
        <f>K34%</f>
        <v>0.04</v>
      </c>
      <c r="M34" s="16" t="s">
        <v>68</v>
      </c>
    </row>
    <row r="35" spans="1:13" ht="44" thickBot="1" x14ac:dyDescent="0.4">
      <c r="A35" s="25">
        <v>2</v>
      </c>
      <c r="B35" s="28" t="s">
        <v>65</v>
      </c>
      <c r="C35" s="52"/>
      <c r="D35" s="24">
        <v>0.15</v>
      </c>
      <c r="E35" s="25">
        <v>2</v>
      </c>
      <c r="F35" s="32">
        <f>E35%</f>
        <v>0.02</v>
      </c>
      <c r="G35" s="25">
        <v>3</v>
      </c>
      <c r="H35" s="29">
        <f>G35%</f>
        <v>0.03</v>
      </c>
      <c r="I35" s="25">
        <v>4</v>
      </c>
      <c r="J35" s="29">
        <f>I35%</f>
        <v>0.04</v>
      </c>
      <c r="K35" s="25">
        <v>3</v>
      </c>
      <c r="L35" s="29">
        <f>K35%</f>
        <v>0.03</v>
      </c>
      <c r="M35" s="16" t="s">
        <v>69</v>
      </c>
    </row>
    <row r="36" spans="1:13" ht="44" thickBot="1" x14ac:dyDescent="0.4">
      <c r="A36" s="25">
        <v>3</v>
      </c>
      <c r="B36" s="28" t="s">
        <v>28</v>
      </c>
      <c r="C36" s="52"/>
      <c r="D36" s="24">
        <v>0.1</v>
      </c>
      <c r="E36" s="25">
        <v>2</v>
      </c>
      <c r="F36" s="29">
        <f>E36%</f>
        <v>0.02</v>
      </c>
      <c r="G36" s="25">
        <v>1</v>
      </c>
      <c r="H36" s="29">
        <f>G36%</f>
        <v>0.01</v>
      </c>
      <c r="I36" s="25">
        <v>2</v>
      </c>
      <c r="J36" s="29">
        <f>I36%</f>
        <v>0.02</v>
      </c>
      <c r="K36" s="25">
        <v>5</v>
      </c>
      <c r="L36" s="29">
        <f>K36%</f>
        <v>0.05</v>
      </c>
      <c r="M36" s="16" t="s">
        <v>70</v>
      </c>
    </row>
    <row r="37" spans="1:13" ht="44" thickBot="1" x14ac:dyDescent="0.4">
      <c r="A37" s="25">
        <v>4</v>
      </c>
      <c r="B37" s="33" t="s">
        <v>29</v>
      </c>
      <c r="C37" s="52"/>
      <c r="D37" s="24">
        <v>0.15</v>
      </c>
      <c r="E37" s="25">
        <v>1</v>
      </c>
      <c r="F37" s="29">
        <f>E37%</f>
        <v>0.01</v>
      </c>
      <c r="G37" s="25">
        <v>2</v>
      </c>
      <c r="H37" s="29">
        <f>G37%</f>
        <v>0.02</v>
      </c>
      <c r="I37" s="25">
        <v>3</v>
      </c>
      <c r="J37" s="29">
        <f>I37%</f>
        <v>0.03</v>
      </c>
      <c r="K37" s="25">
        <v>5</v>
      </c>
      <c r="L37" s="29">
        <f>K37%</f>
        <v>0.05</v>
      </c>
      <c r="M37" s="16" t="s">
        <v>71</v>
      </c>
    </row>
    <row r="38" spans="1:13" ht="29.5" thickBot="1" x14ac:dyDescent="0.4">
      <c r="A38" s="25">
        <v>5</v>
      </c>
      <c r="B38" s="28" t="s">
        <v>30</v>
      </c>
      <c r="C38" s="52"/>
      <c r="D38" s="24">
        <v>0.1</v>
      </c>
      <c r="E38" s="25">
        <v>5</v>
      </c>
      <c r="F38" s="29">
        <f>E38%</f>
        <v>0.05</v>
      </c>
      <c r="G38" s="25">
        <v>4</v>
      </c>
      <c r="H38" s="29">
        <f>G38%</f>
        <v>0.04</v>
      </c>
      <c r="I38" s="25">
        <v>1</v>
      </c>
      <c r="J38" s="29">
        <f>I38%</f>
        <v>0.01</v>
      </c>
      <c r="K38" s="25">
        <v>3</v>
      </c>
      <c r="L38" s="29">
        <f>K38%</f>
        <v>0.03</v>
      </c>
      <c r="M38" s="16" t="s">
        <v>72</v>
      </c>
    </row>
    <row r="39" spans="1:13" ht="15" thickBot="1" x14ac:dyDescent="0.4">
      <c r="A39" s="53" t="s">
        <v>36</v>
      </c>
      <c r="B39" s="54"/>
      <c r="C39" s="52"/>
      <c r="D39" s="34">
        <f t="shared" ref="D39:L39" si="6">SUM(D34:D38)</f>
        <v>1</v>
      </c>
      <c r="E39" s="35">
        <f t="shared" si="6"/>
        <v>13</v>
      </c>
      <c r="F39" s="36">
        <f t="shared" si="6"/>
        <v>0.13</v>
      </c>
      <c r="G39" s="35">
        <f t="shared" si="6"/>
        <v>11</v>
      </c>
      <c r="H39" s="36">
        <f t="shared" si="6"/>
        <v>0.11000000000000001</v>
      </c>
      <c r="I39" s="35">
        <f t="shared" si="6"/>
        <v>15</v>
      </c>
      <c r="J39" s="36">
        <f t="shared" si="6"/>
        <v>0.15000000000000002</v>
      </c>
      <c r="K39" s="35">
        <f t="shared" si="6"/>
        <v>20</v>
      </c>
      <c r="L39" s="37">
        <f t="shared" si="6"/>
        <v>0.2</v>
      </c>
      <c r="M39" s="16"/>
    </row>
    <row r="40" spans="1:13" ht="15" thickBot="1" x14ac:dyDescent="0.4">
      <c r="A40" s="46" t="s">
        <v>33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ht="15" thickBot="1" x14ac:dyDescent="0.4">
      <c r="A41" s="48" t="s">
        <v>5</v>
      </c>
      <c r="B41" s="49"/>
      <c r="C41" s="1" t="s">
        <v>8</v>
      </c>
      <c r="D41" s="3" t="s">
        <v>6</v>
      </c>
      <c r="E41" s="42" t="s">
        <v>47</v>
      </c>
      <c r="F41" s="43"/>
      <c r="G41" s="42" t="s">
        <v>44</v>
      </c>
      <c r="H41" s="43"/>
      <c r="I41" s="42" t="s">
        <v>48</v>
      </c>
      <c r="J41" s="43"/>
      <c r="K41" s="42" t="s">
        <v>43</v>
      </c>
      <c r="L41" s="43"/>
      <c r="M41" s="50" t="s">
        <v>10</v>
      </c>
    </row>
    <row r="42" spans="1:13" ht="15" thickBot="1" x14ac:dyDescent="0.4">
      <c r="A42" s="48"/>
      <c r="B42" s="49"/>
      <c r="C42" s="2" t="s">
        <v>9</v>
      </c>
      <c r="D42" s="2" t="s">
        <v>7</v>
      </c>
      <c r="E42" s="44"/>
      <c r="F42" s="45"/>
      <c r="G42" s="44"/>
      <c r="H42" s="45"/>
      <c r="I42" s="44"/>
      <c r="J42" s="45"/>
      <c r="K42" s="44"/>
      <c r="L42" s="45"/>
      <c r="M42" s="50"/>
    </row>
    <row r="43" spans="1:13" ht="44" thickBot="1" x14ac:dyDescent="0.4">
      <c r="A43" s="25">
        <v>1</v>
      </c>
      <c r="B43" s="39" t="s">
        <v>37</v>
      </c>
      <c r="C43" s="71">
        <v>0.1</v>
      </c>
      <c r="D43" s="24">
        <v>0.1</v>
      </c>
      <c r="E43" s="25">
        <v>1</v>
      </c>
      <c r="F43" s="29">
        <f>E43%</f>
        <v>0.01</v>
      </c>
      <c r="G43" s="25">
        <v>4</v>
      </c>
      <c r="H43" s="29">
        <f>G43%</f>
        <v>0.04</v>
      </c>
      <c r="I43" s="25">
        <v>3</v>
      </c>
      <c r="J43" s="29">
        <f>I43%</f>
        <v>0.03</v>
      </c>
      <c r="K43" s="25">
        <v>4</v>
      </c>
      <c r="L43" s="29">
        <f>K43%</f>
        <v>0.04</v>
      </c>
      <c r="M43" s="16" t="s">
        <v>73</v>
      </c>
    </row>
    <row r="44" spans="1:13" ht="44" thickBot="1" x14ac:dyDescent="0.4">
      <c r="A44" s="25">
        <v>2</v>
      </c>
      <c r="B44" s="39" t="s">
        <v>38</v>
      </c>
      <c r="C44" s="72"/>
      <c r="D44" s="24">
        <v>0.2</v>
      </c>
      <c r="E44" s="25">
        <v>4</v>
      </c>
      <c r="F44" s="29">
        <f>E44%</f>
        <v>0.04</v>
      </c>
      <c r="G44" s="25">
        <v>2</v>
      </c>
      <c r="H44" s="29">
        <f t="shared" ref="H44:H47" si="7">G44%</f>
        <v>0.02</v>
      </c>
      <c r="I44" s="25">
        <v>3</v>
      </c>
      <c r="J44" s="29">
        <f t="shared" ref="J44:J47" si="8">I44%</f>
        <v>0.03</v>
      </c>
      <c r="K44" s="25">
        <v>5</v>
      </c>
      <c r="L44" s="29">
        <f t="shared" ref="L44:L47" si="9">K44%</f>
        <v>0.05</v>
      </c>
      <c r="M44" s="16" t="s">
        <v>74</v>
      </c>
    </row>
    <row r="45" spans="1:13" ht="44" thickBot="1" x14ac:dyDescent="0.4">
      <c r="A45" s="25">
        <v>3</v>
      </c>
      <c r="B45" s="39" t="s">
        <v>39</v>
      </c>
      <c r="C45" s="72"/>
      <c r="D45" s="24">
        <v>0.2</v>
      </c>
      <c r="E45" s="25">
        <v>5</v>
      </c>
      <c r="F45" s="29">
        <f>E45%</f>
        <v>0.05</v>
      </c>
      <c r="G45" s="25">
        <v>2</v>
      </c>
      <c r="H45" s="29">
        <f t="shared" si="7"/>
        <v>0.02</v>
      </c>
      <c r="I45" s="25">
        <v>1</v>
      </c>
      <c r="J45" s="29">
        <f t="shared" si="8"/>
        <v>0.01</v>
      </c>
      <c r="K45" s="25">
        <v>4</v>
      </c>
      <c r="L45" s="29">
        <f t="shared" si="9"/>
        <v>0.04</v>
      </c>
      <c r="M45" s="16" t="s">
        <v>75</v>
      </c>
    </row>
    <row r="46" spans="1:13" ht="44" thickBot="1" x14ac:dyDescent="0.4">
      <c r="A46" s="25">
        <v>4</v>
      </c>
      <c r="B46" s="39" t="s">
        <v>40</v>
      </c>
      <c r="C46" s="72"/>
      <c r="D46" s="24">
        <v>0.2</v>
      </c>
      <c r="E46" s="25">
        <v>3</v>
      </c>
      <c r="F46" s="29">
        <f>E46%</f>
        <v>0.03</v>
      </c>
      <c r="G46" s="25">
        <v>1</v>
      </c>
      <c r="H46" s="29">
        <f t="shared" si="7"/>
        <v>0.01</v>
      </c>
      <c r="I46" s="25">
        <v>5</v>
      </c>
      <c r="J46" s="29">
        <f t="shared" si="8"/>
        <v>0.05</v>
      </c>
      <c r="K46" s="25">
        <v>3</v>
      </c>
      <c r="L46" s="29">
        <f t="shared" si="9"/>
        <v>0.03</v>
      </c>
      <c r="M46" s="16" t="s">
        <v>76</v>
      </c>
    </row>
    <row r="47" spans="1:13" ht="44" thickBot="1" x14ac:dyDescent="0.4">
      <c r="A47" s="25">
        <v>5</v>
      </c>
      <c r="B47" s="39" t="s">
        <v>49</v>
      </c>
      <c r="C47" s="72"/>
      <c r="D47" s="24">
        <v>0.3</v>
      </c>
      <c r="E47" s="25">
        <v>1</v>
      </c>
      <c r="F47" s="29">
        <f>E47%</f>
        <v>0.01</v>
      </c>
      <c r="G47" s="25">
        <v>3</v>
      </c>
      <c r="H47" s="29">
        <f t="shared" si="7"/>
        <v>0.03</v>
      </c>
      <c r="I47" s="25">
        <v>2</v>
      </c>
      <c r="J47" s="29">
        <f t="shared" si="8"/>
        <v>0.02</v>
      </c>
      <c r="K47" s="25">
        <v>5</v>
      </c>
      <c r="L47" s="29">
        <f t="shared" si="9"/>
        <v>0.05</v>
      </c>
      <c r="M47" s="16" t="s">
        <v>77</v>
      </c>
    </row>
    <row r="48" spans="1:13" ht="34" customHeight="1" thickBot="1" x14ac:dyDescent="0.4">
      <c r="A48" s="40" t="s">
        <v>36</v>
      </c>
      <c r="B48" s="41"/>
      <c r="C48" s="73"/>
      <c r="D48" s="38">
        <f t="shared" ref="D48:K48" si="10">SUM(D43:D47)</f>
        <v>1</v>
      </c>
      <c r="E48" s="35">
        <f t="shared" si="10"/>
        <v>14</v>
      </c>
      <c r="F48" s="36">
        <f t="shared" si="10"/>
        <v>0.14000000000000001</v>
      </c>
      <c r="G48" s="35">
        <f t="shared" si="10"/>
        <v>12</v>
      </c>
      <c r="H48" s="36">
        <f t="shared" si="10"/>
        <v>0.12</v>
      </c>
      <c r="I48" s="35">
        <f t="shared" si="10"/>
        <v>14</v>
      </c>
      <c r="J48" s="37">
        <f t="shared" si="10"/>
        <v>0.13999999999999999</v>
      </c>
      <c r="K48" s="35">
        <f t="shared" si="10"/>
        <v>21</v>
      </c>
      <c r="L48" s="36">
        <f>SUM(L43:L47)</f>
        <v>0.21000000000000002</v>
      </c>
      <c r="M48" s="90" t="s">
        <v>79</v>
      </c>
    </row>
    <row r="49" spans="1:13" ht="36.5" customHeight="1" thickBot="1" x14ac:dyDescent="0.4">
      <c r="A49" s="41" t="s">
        <v>34</v>
      </c>
      <c r="B49" s="41"/>
      <c r="C49" s="84">
        <f>SUM(C43,C34,C26,C10)</f>
        <v>1</v>
      </c>
      <c r="D49" s="85"/>
      <c r="E49" s="86">
        <f>(F22*$C$10)+(F30*$C$26)+(F39*$C$34)+(F48*$C$43)</f>
        <v>0.245</v>
      </c>
      <c r="F49" s="41"/>
      <c r="G49" s="86">
        <f>(H22*$C$10)+(H30*$C$26)+(H39*$C$34)+(H48*$C$43)</f>
        <v>0.21700000000000003</v>
      </c>
      <c r="H49" s="41"/>
      <c r="I49" s="86">
        <f t="shared" ref="I49" si="11">(J22*$C$10)+(J30*$C$26)+(J39*$C$34)+(J48*$C$43)</f>
        <v>0.21400000000000002</v>
      </c>
      <c r="J49" s="41"/>
      <c r="K49" s="86">
        <f t="shared" ref="K49" si="12">(L22*$C$10)+(L30*$C$26)+(L39*$C$34)+(L48*$C$43)</f>
        <v>0.31800000000000006</v>
      </c>
      <c r="L49" s="41"/>
      <c r="M49" s="91"/>
    </row>
    <row r="50" spans="1:13" ht="34.5" customHeight="1" thickBot="1" x14ac:dyDescent="0.4">
      <c r="A50" s="87" t="s">
        <v>35</v>
      </c>
      <c r="B50" s="88"/>
      <c r="C50" s="88"/>
      <c r="D50" s="89"/>
      <c r="E50" s="41">
        <f>RANK(E49,$E$49:L49)</f>
        <v>2</v>
      </c>
      <c r="F50" s="41"/>
      <c r="G50" s="41">
        <f>RANK(G49,$E$49:N49)</f>
        <v>3</v>
      </c>
      <c r="H50" s="41"/>
      <c r="I50" s="41">
        <f>RANK(I49,$E$49:P49)</f>
        <v>4</v>
      </c>
      <c r="J50" s="41"/>
      <c r="K50" s="41">
        <f>RANK(K49,$E$49:R49)</f>
        <v>1</v>
      </c>
      <c r="L50" s="41"/>
      <c r="M50" s="92"/>
    </row>
    <row r="51" spans="1:13" ht="20.149999999999999" customHeight="1" x14ac:dyDescent="0.35"/>
    <row r="52" spans="1:13" ht="17.149999999999999" customHeight="1" x14ac:dyDescent="0.35"/>
  </sheetData>
  <mergeCells count="56">
    <mergeCell ref="M48:M50"/>
    <mergeCell ref="C1:L1"/>
    <mergeCell ref="A1:B2"/>
    <mergeCell ref="C43:C48"/>
    <mergeCell ref="M8:M9"/>
    <mergeCell ref="A22:B22"/>
    <mergeCell ref="C10:C22"/>
    <mergeCell ref="C2:L2"/>
    <mergeCell ref="A8:B9"/>
    <mergeCell ref="A7:M7"/>
    <mergeCell ref="A6:I6"/>
    <mergeCell ref="J6:M6"/>
    <mergeCell ref="E8:F9"/>
    <mergeCell ref="G8:H9"/>
    <mergeCell ref="I8:J9"/>
    <mergeCell ref="K8:L9"/>
    <mergeCell ref="A3:M3"/>
    <mergeCell ref="A4:M4"/>
    <mergeCell ref="A23:M23"/>
    <mergeCell ref="A24:B25"/>
    <mergeCell ref="M24:M25"/>
    <mergeCell ref="A30:B30"/>
    <mergeCell ref="C26:C30"/>
    <mergeCell ref="E24:F25"/>
    <mergeCell ref="G24:H25"/>
    <mergeCell ref="I24:J25"/>
    <mergeCell ref="K24:L25"/>
    <mergeCell ref="A5:M5"/>
    <mergeCell ref="E41:F42"/>
    <mergeCell ref="G41:H42"/>
    <mergeCell ref="I41:J42"/>
    <mergeCell ref="K41:L42"/>
    <mergeCell ref="A31:M31"/>
    <mergeCell ref="A32:B33"/>
    <mergeCell ref="M32:M33"/>
    <mergeCell ref="C34:C39"/>
    <mergeCell ref="A39:B39"/>
    <mergeCell ref="A40:M40"/>
    <mergeCell ref="E32:F33"/>
    <mergeCell ref="G32:H33"/>
    <mergeCell ref="I32:J33"/>
    <mergeCell ref="K32:L33"/>
    <mergeCell ref="A41:B42"/>
    <mergeCell ref="M41:M42"/>
    <mergeCell ref="A50:D50"/>
    <mergeCell ref="E50:F50"/>
    <mergeCell ref="G50:H50"/>
    <mergeCell ref="I50:J50"/>
    <mergeCell ref="K50:L50"/>
    <mergeCell ref="I49:J49"/>
    <mergeCell ref="K49:L49"/>
    <mergeCell ref="A48:B48"/>
    <mergeCell ref="A49:B49"/>
    <mergeCell ref="C49:D49"/>
    <mergeCell ref="E49:F49"/>
    <mergeCell ref="G49:H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Gateway</dc:creator>
  <cp:lastModifiedBy>Gateway</cp:lastModifiedBy>
  <dcterms:created xsi:type="dcterms:W3CDTF">2021-08-23T19:40:21Z</dcterms:created>
  <dcterms:modified xsi:type="dcterms:W3CDTF">2021-08-27T11:29:25Z</dcterms:modified>
</cp:coreProperties>
</file>