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2024-2\0 ASIGNATURAS\CAPSTONE\EVALUACIÓN SUMATIVA 4\GRUPO 4\"/>
    </mc:Choice>
  </mc:AlternateContent>
  <xr:revisionPtr revIDLastSave="0" documentId="13_ncr:1_{48AD7C06-BF29-4E07-8762-A1A3C974846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E80" i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G67" i="1"/>
  <c r="E67" i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E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G41" i="1"/>
  <c r="E41" i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G28" i="1"/>
  <c r="E28" i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E15" i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G15" i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<sst xmlns="http://schemas.openxmlformats.org/spreadsheetml/2006/main" count="171" uniqueCount="68">
  <si>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</si>
  <si>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</si>
  <si>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</si>
  <si>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</si>
  <si>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</si>
  <si>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</si>
  <si>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</si>
  <si>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</si>
  <si>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</si>
  <si>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</si>
  <si>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</si>
  <si>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</si>
  <si>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</si>
  <si>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</si>
  <si>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</si>
  <si>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</si>
  <si>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</si>
  <si>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</si>
  <si>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</si>
  <si>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</si>
  <si>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</si>
  <si>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</si>
  <si>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</si>
  <si>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</si>
  <si>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</si>
  <si>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</si>
  <si>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</si>
  <si>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</si>
  <si>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</si>
  <si>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</si>
  <si>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</si>
  <si>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</si>
  <si>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</si>
  <si>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</si>
  <si>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</si>
  <si>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</si>
  <si>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</si>
  <si>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</si>
  <si>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</si>
  <si>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</si>
  <si>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</si>
  <si>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</si>
  <si>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</si>
  <si>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</si>
  <si>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</si>
  <si>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</si>
  <si>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</si>
  <si>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</si>
  <si>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</si>
  <si>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</si>
  <si>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</si>
  <si>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</si>
  <si>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</si>
  <si>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</si>
  <si>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</si>
  <si>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</si>
  <si>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</si>
  <si>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</si>
  <si>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</si>
  <si>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</si>
  <si>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</si>
  <si>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</si>
  <si>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</si>
  <si>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IGNACIA SCARLETT RAMIREZ CALDERON</t>
  </si>
  <si>
    <t>DAVID ISAAC GODOY IBACACHE</t>
  </si>
  <si>
    <t>CAMILO BENJAMIN HUAQUIMPAN SILVA</t>
  </si>
  <si>
    <t>MICHAEL APAZA RODRIGUEZ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</si>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</sst>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7" fillId="0" borderId="16" xfId="0" applyFont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E9" sqref="E9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8">
        <v>0.7</v>
      </c>
      <c r="D2" s="31">
        <v>0.3</v>
      </c>
      <c r="E2" s="32">
        <v>1</v>
      </c>
    </row>
    <row r="3" spans="1:11" ht="14.4" x14ac:dyDescent="0.3">
      <c r="B3" s="2" t="s">
        <v>0</v>
      </c>
      <c r="C3" s="29" t="s">
        <v>1</v>
      </c>
      <c r="D3" s="33" t="s">
        <v>2</v>
      </c>
      <c r="E3" s="34" t="s">
        <v>3</v>
      </c>
    </row>
    <row r="4" spans="1:11" ht="14.4" x14ac:dyDescent="0.3">
      <c r="A4" s="3">
        <v>1</v>
      </c>
      <c r="B4" s="38" t="s">
        <v>63</v>
      </c>
      <c r="C4" s="30">
        <f>C21</f>
        <v>6.4</v>
      </c>
      <c r="D4" s="36">
        <f>C60</f>
        <v>6.4</v>
      </c>
      <c r="E4" s="35">
        <f>C4*C$2+D4*D$2</f>
        <v>6.3999999999999995</v>
      </c>
    </row>
    <row r="5" spans="1:11" ht="14.4" x14ac:dyDescent="0.3">
      <c r="A5" s="3">
        <v>2</v>
      </c>
      <c r="B5" s="38" t="s">
        <v>64</v>
      </c>
      <c r="C5" s="30">
        <f>C34</f>
        <v>6.4</v>
      </c>
      <c r="D5" s="36">
        <f>C73</f>
        <v>6.4</v>
      </c>
      <c r="E5" s="35">
        <f t="shared" ref="E5:E7" si="0">C5*C$2+D5*D$2</f>
        <v>6.3999999999999995</v>
      </c>
    </row>
    <row r="6" spans="1:11" ht="14.4" x14ac:dyDescent="0.3">
      <c r="A6" s="3">
        <v>3</v>
      </c>
      <c r="B6" s="38" t="s">
        <v>65</v>
      </c>
      <c r="C6" s="30">
        <f>C47</f>
        <v>6.4</v>
      </c>
      <c r="D6" s="36">
        <f>C86</f>
        <v>6.4</v>
      </c>
      <c r="E6" s="35">
        <f t="shared" si="0"/>
        <v>6.3999999999999995</v>
      </c>
    </row>
    <row r="7" spans="1:11" ht="15" customHeight="1" x14ac:dyDescent="0.3">
      <c r="A7" s="3">
        <v>4</v>
      </c>
      <c r="B7" s="38" t="s">
        <v>66</v>
      </c>
      <c r="C7" s="30">
        <v>6.4</v>
      </c>
      <c r="D7" s="36">
        <v>6.4</v>
      </c>
      <c r="E7" s="35">
        <v>6.3999999999999995</v>
      </c>
    </row>
    <row r="11" spans="1:11" ht="18" outlineLevel="1" x14ac:dyDescent="0.3">
      <c r="A11" s="39" t="s">
        <v>4</v>
      </c>
      <c r="B11" s="11" t="str">
        <f>B4</f>
        <v>IGNACIA SCARLETT RAMIREZ CALDERON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ht="14.4" outlineLevel="1" x14ac:dyDescent="0.3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3">
      <c r="A13" s="41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" customHeight="1" outlineLevel="1" x14ac:dyDescent="0.3">
      <c r="A14" s="41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3">
      <c r="A15" s="41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/>
      <c r="E15" s="12" t="str">
        <f>IF(D15="X",100*0.2,"")</f>
        <v/>
      </c>
      <c r="F15" s="12" t="s">
        <v>67</v>
      </c>
      <c r="G15" s="12">
        <f>IF(F15="X",60*0.2,"")</f>
        <v>12</v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3">
      <c r="A16" s="41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3">
      <c r="A17" s="41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4" outlineLevel="1" x14ac:dyDescent="0.3">
      <c r="A18" s="41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3">
      <c r="A19" s="41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5">
      <c r="A20" s="40"/>
      <c r="B20" s="17" t="s">
        <v>12</v>
      </c>
      <c r="C20" s="21">
        <f>E20+G20+I20+K20</f>
        <v>92</v>
      </c>
      <c r="D20" s="13"/>
      <c r="E20" s="13">
        <f>SUM(E13:E19)</f>
        <v>80</v>
      </c>
      <c r="F20" s="13"/>
      <c r="G20" s="13">
        <f>SUM(G13:G19)</f>
        <v>12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5">
      <c r="A21" s="42"/>
      <c r="B21" s="20" t="s">
        <v>13</v>
      </c>
      <c r="C21" s="14">
        <f>VLOOKUP(C20,ESCALA_IEP!A2:B202,2,FALSE)</f>
        <v>6.4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39" t="s">
        <v>4</v>
      </c>
      <c r="B24" s="11" t="str">
        <f>B5</f>
        <v>DAVID ISAAC GODOY IBACACHE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3">
      <c r="A26" s="41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3">
      <c r="A27" s="41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3">
      <c r="A28" s="41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/>
      <c r="E28" s="12" t="str">
        <f>IF(D28="X",100*0.2,"")</f>
        <v/>
      </c>
      <c r="F28" s="12" t="s">
        <v>67</v>
      </c>
      <c r="G28" s="12">
        <f>IF(F28="X",60*0.2,"")</f>
        <v>12</v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3">
      <c r="A29" s="41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3">
      <c r="A30" s="41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3">
      <c r="A31" s="41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3">
      <c r="A32" s="41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35">
      <c r="A33" s="40"/>
      <c r="B33" s="17" t="s">
        <v>12</v>
      </c>
      <c r="C33" s="21">
        <f>E33+G33+I33+K33</f>
        <v>92</v>
      </c>
      <c r="D33" s="13"/>
      <c r="E33" s="13">
        <f>SUM(E26:E32)</f>
        <v>80</v>
      </c>
      <c r="F33" s="13"/>
      <c r="G33" s="13">
        <f>SUM(G26:G32)</f>
        <v>12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2"/>
      <c r="B34" s="20" t="s">
        <v>13</v>
      </c>
      <c r="C34" s="14">
        <f>VLOOKUP(C33,ESCALA_IEP!A15:B215,2,FALSE)</f>
        <v>6.4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39" t="s">
        <v>4</v>
      </c>
      <c r="B37" s="11" t="str">
        <f>B6</f>
        <v>CAMILO BENJAMIN HUAQUIMPAN SILVA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3">
      <c r="A39" s="41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3">
      <c r="A40" s="41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3">
      <c r="A41" s="41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/>
      <c r="E41" s="12" t="str">
        <f>IF(D41="X",100*0.2,"")</f>
        <v/>
      </c>
      <c r="F41" s="12" t="s">
        <v>67</v>
      </c>
      <c r="G41" s="12">
        <f>IF(F41="X",60*0.2,"")</f>
        <v>12</v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3">
      <c r="A42" s="41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3">
      <c r="A43" s="41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3">
      <c r="A44" s="41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3">
      <c r="A45" s="41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5">
      <c r="A46" s="40"/>
      <c r="B46" s="17" t="s">
        <v>12</v>
      </c>
      <c r="C46" s="21">
        <f>E46+G46+I46+K46</f>
        <v>92</v>
      </c>
      <c r="D46" s="13"/>
      <c r="E46" s="13">
        <f>SUM(E39:E45)</f>
        <v>80</v>
      </c>
      <c r="F46" s="13"/>
      <c r="G46" s="13">
        <f>SUM(G39:G45)</f>
        <v>12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2"/>
      <c r="B47" s="20" t="s">
        <v>13</v>
      </c>
      <c r="C47" s="14">
        <f>VLOOKUP(C46,ESCALA_IEP!A28:B228,2,FALSE)</f>
        <v>6.4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48" t="s">
        <v>14</v>
      </c>
      <c r="B50" s="11" t="str">
        <f>B4</f>
        <v>IGNACIA SCARLETT RAMIREZ CALDERON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3">
      <c r="A52" s="41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3">
      <c r="A53" s="41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3">
      <c r="A54" s="41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/>
      <c r="E54" s="12" t="str">
        <f>IF(D54="X",100*0.2,"")</f>
        <v/>
      </c>
      <c r="F54" s="12" t="s">
        <v>67</v>
      </c>
      <c r="G54" s="12">
        <f>IF(F54="X",60*0.2,"")</f>
        <v>12</v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3">
      <c r="A55" s="41"/>
      <c r="B55" s="18" t="str">
        <f>RUBRICA!A7</f>
        <v>4. Expone el Proyecto APT, considerando el formato y el tiempo establecido para la presentación.</v>
      </c>
      <c r="C55" s="16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3">
      <c r="A56" s="41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3">
      <c r="A57" s="41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3">
      <c r="A58" s="41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5">
      <c r="A59" s="40"/>
      <c r="B59" s="17" t="s">
        <v>12</v>
      </c>
      <c r="C59" s="21">
        <f>E59+G59+I59+K59</f>
        <v>92</v>
      </c>
      <c r="D59" s="13"/>
      <c r="E59" s="13">
        <f>SUM(E52:E58)</f>
        <v>80</v>
      </c>
      <c r="F59" s="13"/>
      <c r="G59" s="13">
        <f>SUM(G52:G58)</f>
        <v>12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2"/>
      <c r="B60" s="20" t="s">
        <v>13</v>
      </c>
      <c r="C60" s="14">
        <f>VLOOKUP(C59,ESCALA_IEP!A41:B241,2,FALSE)</f>
        <v>6.4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48" t="s">
        <v>15</v>
      </c>
      <c r="B63" s="11" t="str">
        <f>B5</f>
        <v>DAVID ISAAC GODOY IBACACHE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3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3">
      <c r="A65" s="41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3">
      <c r="A66" s="41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8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3">
      <c r="A67" s="41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/>
      <c r="E67" s="12" t="str">
        <f>IF(D67="X",100*0.2,"")</f>
        <v/>
      </c>
      <c r="F67" s="12" t="s">
        <v>67</v>
      </c>
      <c r="G67" s="12">
        <f>IF(F67="X",60*0.2,"")</f>
        <v>12</v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3">
      <c r="A68" s="41"/>
      <c r="B68" s="18" t="str">
        <f>RUBRICA!A7</f>
        <v>4. Expone el Proyecto APT, considerando el formato y el tiempo establecido para la presentación.</v>
      </c>
      <c r="C68" s="16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3">
      <c r="A69" s="41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3">
      <c r="A70" s="41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3">
      <c r="A71" s="41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5">
      <c r="A72" s="40"/>
      <c r="B72" s="17" t="s">
        <v>12</v>
      </c>
      <c r="C72" s="21">
        <f>E72+G72+I72+K72</f>
        <v>92</v>
      </c>
      <c r="D72" s="13"/>
      <c r="E72" s="13">
        <f>SUM(E65:E71)</f>
        <v>80</v>
      </c>
      <c r="F72" s="13"/>
      <c r="G72" s="13">
        <f>SUM(G65:G71)</f>
        <v>12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2"/>
      <c r="B73" s="20" t="s">
        <v>13</v>
      </c>
      <c r="C73" s="14">
        <f>VLOOKUP(C72,ESCALA_IEP!A54:B254,2,FALSE)</f>
        <v>6.4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48" t="s">
        <v>16</v>
      </c>
      <c r="B76" s="11" t="str">
        <f>B6</f>
        <v>CAMILO BENJAMIN HUAQUIMPAN SILVA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3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3">
      <c r="A78" s="41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3">
      <c r="A79" s="41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8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3">
      <c r="A80" s="41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/>
      <c r="E80" s="12" t="str">
        <f>IF(D80="X",100*0.2,"")</f>
        <v/>
      </c>
      <c r="F80" s="12" t="s">
        <v>67</v>
      </c>
      <c r="G80" s="12">
        <f>IF(F80="X",60*0.2,"")</f>
        <v>12</v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3">
      <c r="A81" s="41"/>
      <c r="B81" s="18" t="str">
        <f>RUBRICA!A7</f>
        <v>4. Expone el Proyecto APT, considerando el formato y el tiempo establecido para la presentación.</v>
      </c>
      <c r="C81" s="16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3">
      <c r="A82" s="41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3">
      <c r="A83" s="41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3">
      <c r="A84" s="41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5">
      <c r="A85" s="40"/>
      <c r="B85" s="17" t="s">
        <v>12</v>
      </c>
      <c r="C85" s="21">
        <f>E85+G85+I85+K85</f>
        <v>92</v>
      </c>
      <c r="D85" s="13"/>
      <c r="E85" s="13">
        <f>SUM(E78:E84)</f>
        <v>80</v>
      </c>
      <c r="F85" s="13"/>
      <c r="G85" s="13">
        <f>SUM(G78:G84)</f>
        <v>12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2"/>
      <c r="B86" s="20" t="s">
        <v>13</v>
      </c>
      <c r="C86" s="14">
        <f>VLOOKUP(C85,ESCALA_IEP!A67:B267,2,FALSE)</f>
        <v>6.4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7">
    <cfRule type="cellIs" dxfId="1" priority="1" operator="lessThan">
      <formula>4</formula>
    </cfRule>
    <cfRule type="cellIs" dxfId="0" priority="2" operator="lessThan">
      <formula>1</formula>
    </cfRule>
  </conditionalFormatting>
  <dataValidations disablePrompts="1" count="1">
    <dataValidation type="decimal" allowBlank="1" showInputMessage="1" showErrorMessage="1" prompt="Error de Ingreso - Nota debe estar entre 1,0 y 7,0" sqref="C4:C7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4140625" defaultRowHeight="14.4" x14ac:dyDescent="0.3"/>
  <cols>
    <col min="1" max="1" width="45.5546875" customWidth="1"/>
    <col min="2" max="2" width="31.33203125" customWidth="1"/>
    <col min="3" max="3" width="24.109375" customWidth="1"/>
    <col min="4" max="4" width="29.88671875" customWidth="1"/>
    <col min="5" max="5" width="30.6640625" customWidth="1"/>
    <col min="6" max="6" width="15.33203125" customWidth="1"/>
  </cols>
  <sheetData>
    <row r="1" spans="1:6" ht="15" thickBot="1" x14ac:dyDescent="0.3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3">
      <c r="A2" s="50"/>
      <c r="B2" s="54" t="s">
        <v>20</v>
      </c>
      <c r="C2" s="54" t="s">
        <v>21</v>
      </c>
      <c r="D2" s="24" t="s">
        <v>22</v>
      </c>
      <c r="E2" s="25" t="s">
        <v>11</v>
      </c>
      <c r="F2" s="50"/>
    </row>
    <row r="3" spans="1:6" x14ac:dyDescent="0.3">
      <c r="A3" s="50"/>
      <c r="B3" s="55"/>
      <c r="C3" s="55"/>
      <c r="D3" s="26">
        <v>0.3</v>
      </c>
      <c r="E3" s="26">
        <v>0</v>
      </c>
      <c r="F3" s="50"/>
    </row>
    <row r="4" spans="1:6" ht="110.4" x14ac:dyDescent="0.3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6.94999999999999" customHeight="1" x14ac:dyDescent="0.3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3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96.6" x14ac:dyDescent="0.3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96.6" x14ac:dyDescent="0.3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96.6" x14ac:dyDescent="0.3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3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58</v>
      </c>
      <c r="B1" t="s">
        <v>59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60</v>
      </c>
      <c r="B1" s="4" t="s">
        <v>12</v>
      </c>
      <c r="C1" s="5"/>
      <c r="D1" s="5"/>
      <c r="E1" s="6"/>
    </row>
    <row r="2" spans="1:5" ht="43.8" thickBot="1" x14ac:dyDescent="0.35">
      <c r="A2" s="57"/>
      <c r="B2" s="7" t="s">
        <v>8</v>
      </c>
      <c r="C2" s="8" t="s">
        <v>9</v>
      </c>
      <c r="D2" s="19" t="s">
        <v>61</v>
      </c>
      <c r="E2" s="37" t="s">
        <v>11</v>
      </c>
    </row>
    <row r="3" spans="1:5" ht="29.4" thickBot="1" x14ac:dyDescent="0.3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thickBot="1" x14ac:dyDescent="0.35">
      <c r="A4" s="9"/>
      <c r="B4" s="10"/>
      <c r="C4" s="10"/>
      <c r="D4" s="10"/>
      <c r="E4" s="10"/>
    </row>
    <row r="5" spans="1:5" thickBot="1" x14ac:dyDescent="0.35">
      <c r="A5" s="9"/>
      <c r="B5" s="10"/>
      <c r="C5" s="10"/>
      <c r="D5" s="10"/>
      <c r="E5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Fernando Pacheco Yañez</cp:lastModifiedBy>
  <cp:revision/>
  <dcterms:created xsi:type="dcterms:W3CDTF">2023-08-07T04:08:01Z</dcterms:created>
  <dcterms:modified xsi:type="dcterms:W3CDTF">2024-12-14T04:26:06Z</dcterms:modified>
  <cp:category/>
  <cp:contentStatus/>
</cp:coreProperties>
</file>