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lo\Desktop\"/>
    </mc:Choice>
  </mc:AlternateContent>
  <bookViews>
    <workbookView xWindow="0" yWindow="0" windowWidth="23040" windowHeight="8808"/>
  </bookViews>
  <sheets>
    <sheet name="Elasticidad" sheetId="1" r:id="rId1"/>
    <sheet name="N Servici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8" i="2" l="1"/>
  <c r="E27" i="2"/>
  <c r="E22" i="2"/>
  <c r="E21" i="2"/>
  <c r="E20" i="2"/>
  <c r="E16" i="2"/>
  <c r="E15" i="2"/>
  <c r="E14" i="2"/>
  <c r="E13" i="2"/>
  <c r="E10" i="2"/>
  <c r="D10" i="2"/>
  <c r="C10" i="2"/>
  <c r="C18" i="2" s="1"/>
  <c r="P27" i="1"/>
  <c r="I27" i="1"/>
  <c r="B27" i="1"/>
  <c r="Q25" i="1"/>
  <c r="P25" i="1"/>
  <c r="J25" i="1"/>
  <c r="I25" i="1"/>
  <c r="C25" i="1"/>
  <c r="B25" i="1"/>
  <c r="C11" i="2" l="1"/>
  <c r="C13" i="2" s="1"/>
  <c r="C25" i="2"/>
  <c r="C28" i="2" s="1"/>
  <c r="C21" i="2"/>
  <c r="C22" i="2"/>
  <c r="C20" i="2"/>
  <c r="C15" i="2"/>
  <c r="Q24" i="1"/>
  <c r="Q23" i="1"/>
  <c r="P24" i="1"/>
  <c r="P23" i="1"/>
  <c r="J24" i="1"/>
  <c r="I24" i="1"/>
  <c r="J23" i="1"/>
  <c r="I23" i="1"/>
  <c r="C24" i="1"/>
  <c r="C23" i="1"/>
  <c r="B24" i="1"/>
  <c r="B23" i="1"/>
  <c r="P20" i="1"/>
  <c r="P18" i="1"/>
  <c r="P16" i="1"/>
  <c r="P15" i="1"/>
  <c r="I18" i="1"/>
  <c r="I15" i="1"/>
  <c r="I16" i="1"/>
  <c r="I20" i="1"/>
  <c r="J12" i="1"/>
  <c r="B20" i="1"/>
  <c r="B16" i="1"/>
  <c r="B18" i="1" s="1"/>
  <c r="C12" i="1"/>
  <c r="B15" i="1"/>
  <c r="C14" i="2" l="1"/>
  <c r="C30" i="2" s="1"/>
  <c r="C27" i="2"/>
  <c r="C16" i="2"/>
  <c r="C31" i="2" s="1"/>
</calcChain>
</file>

<file path=xl/sharedStrings.xml><?xml version="1.0" encoding="utf-8"?>
<sst xmlns="http://schemas.openxmlformats.org/spreadsheetml/2006/main" count="71" uniqueCount="39">
  <si>
    <t>El precio inicial de una marca de jabón para manos es $12000. A este precio la planta 
de producción realiza 325000 unidades de jabón al mes. Cuando el precio sufre un 
aumento de $1200, la producción cambia a 290000 unidades de jabón al mes. Con la 
información anterior, calcule el factor de elasticidad de la oferta y el tipo</t>
  </si>
  <si>
    <t xml:space="preserve">Realizar el ejercicio anterior, pero considere ahora que, cuando el precio sufre un 
aumento de $1200, la producción cambia a 367000 unidades de jabón al mes.
</t>
  </si>
  <si>
    <t xml:space="preserve">Dada la escasez de microprocesadores el precio y la cantidad demandada del producto 
disco duro han sido afectados. A un precio de $210000, la cantidad demandada es 
125000 unidades al mes. Sin embargo, si el precio disminuye a $180000, la cantidad 
demandada aumenta a 131000. Con la información anterior, determine el factor de 
elasticidad de la demanda y el tipo.
</t>
  </si>
  <si>
    <t>Pi1</t>
  </si>
  <si>
    <t>Ci1</t>
  </si>
  <si>
    <t>Pf2</t>
  </si>
  <si>
    <t>Cf2</t>
  </si>
  <si>
    <t>Cantidad</t>
  </si>
  <si>
    <t>Precio</t>
  </si>
  <si>
    <t>EO</t>
  </si>
  <si>
    <t>Inicial</t>
  </si>
  <si>
    <t>Final</t>
  </si>
  <si>
    <t>Q</t>
  </si>
  <si>
    <t>P</t>
  </si>
  <si>
    <t>delta</t>
  </si>
  <si>
    <t>E</t>
  </si>
  <si>
    <t>NS Cantidad</t>
  </si>
  <si>
    <t>NS Tiempo</t>
  </si>
  <si>
    <t xml:space="preserve">Empresa </t>
  </si>
  <si>
    <t>Grund GmbH</t>
  </si>
  <si>
    <t>Agotado</t>
  </si>
  <si>
    <t>Dias</t>
  </si>
  <si>
    <t>BB</t>
  </si>
  <si>
    <t>BC</t>
  </si>
  <si>
    <t>BLS</t>
  </si>
  <si>
    <t>PedidoF</t>
  </si>
  <si>
    <t>Bogota</t>
  </si>
  <si>
    <t>Cuidad</t>
  </si>
  <si>
    <t>%</t>
  </si>
  <si>
    <t>Numero de Pedidos</t>
  </si>
  <si>
    <t>Observaciones</t>
  </si>
  <si>
    <t>Colombia</t>
  </si>
  <si>
    <t>Leticia/S.A</t>
  </si>
  <si>
    <t>Cumple 1 caracteristica NST</t>
  </si>
  <si>
    <t>Cumple 1 caracteristica NSC</t>
  </si>
  <si>
    <t>No Cumple Ninguna Caracteristica</t>
  </si>
  <si>
    <t>Nivel de Servicio Cantidad</t>
  </si>
  <si>
    <t>Nivel de Servicio Tiempo</t>
  </si>
  <si>
    <t>Nivel de Servicio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</si>
</sst>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$&quot;\ * #,##0_-;\-&quot;$&quot;\ * #,##0_-;_-&quot;$&quot;\ 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60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20">
    <xf numFmtId="0" fontId="0" fillId="0" borderId="0" xfId="0"/>
    <xf numFmtId="42" fontId="0" fillId="0" borderId="0" xfId="1" applyFont="1"/>
    <xf numFmtId="42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/>
    <xf numFmtId="0" fontId="0" fillId="0" borderId="1" xfId="0" applyBorder="1"/>
    <xf numFmtId="9" fontId="0" fillId="0" borderId="1" xfId="0" applyNumberFormat="1" applyBorder="1"/>
    <xf numFmtId="1" fontId="0" fillId="0" borderId="1" xfId="0" applyNumberFormat="1" applyBorder="1"/>
    <xf numFmtId="0" fontId="3" fillId="2" borderId="1" xfId="0" applyFont="1" applyFill="1" applyBorder="1"/>
    <xf numFmtId="9" fontId="3" fillId="2" borderId="1" xfId="0" applyNumberFormat="1" applyFont="1" applyFill="1" applyBorder="1"/>
    <xf numFmtId="1" fontId="3" fillId="2" borderId="1" xfId="0" applyNumberFormat="1" applyFont="1" applyFill="1" applyBorder="1"/>
    <xf numFmtId="9" fontId="0" fillId="3" borderId="1" xfId="0" applyNumberFormat="1" applyFill="1" applyBorder="1"/>
    <xf numFmtId="9" fontId="0" fillId="4" borderId="1" xfId="0" applyNumberFormat="1" applyFill="1" applyBorder="1"/>
    <xf numFmtId="0" fontId="0" fillId="3" borderId="1" xfId="0" applyFill="1" applyBorder="1"/>
    <xf numFmtId="0" fontId="0" fillId="4" borderId="1" xfId="0" applyFill="1" applyBorder="1"/>
    <xf numFmtId="42" fontId="0" fillId="0" borderId="1" xfId="0" applyNumberFormat="1" applyBorder="1"/>
    <xf numFmtId="0" fontId="0" fillId="0" borderId="1" xfId="0" applyFont="1" applyBorder="1" applyAlignment="1">
      <alignment horizontal="left" vertical="center"/>
    </xf>
    <xf numFmtId="0" fontId="0" fillId="5" borderId="1" xfId="0" applyFill="1" applyBorder="1" applyAlignment="1">
      <alignment horizontal="center"/>
    </xf>
    <xf numFmtId="1" fontId="0" fillId="0" borderId="1" xfId="0" applyNumberFormat="1" applyBorder="1" applyAlignment="1">
      <alignment horizontal="left" indent="1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colors>
    <mruColors>
      <color rgb="FFE6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Grafica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Elasticidad!$B$23:$B$24</c:f>
              <c:numCache>
                <c:formatCode>General</c:formatCode>
                <c:ptCount val="2"/>
                <c:pt idx="0">
                  <c:v>325000</c:v>
                </c:pt>
                <c:pt idx="1">
                  <c:v>290000</c:v>
                </c:pt>
              </c:numCache>
            </c:numRef>
          </c:xVal>
          <c:yVal>
            <c:numRef>
              <c:f>Elasticidad!$C$23:$C$24</c:f>
              <c:numCache>
                <c:formatCode>_("$"* #,##0_);_("$"* \(#,##0\);_("$"* "-"_);_(@_)</c:formatCode>
                <c:ptCount val="2"/>
                <c:pt idx="0">
                  <c:v>12000</c:v>
                </c:pt>
                <c:pt idx="1">
                  <c:v>13200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4824528"/>
        <c:axId val="1685532048"/>
      </c:scatterChart>
      <c:valAx>
        <c:axId val="1584824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85532048"/>
        <c:crosses val="autoZero"/>
        <c:crossBetween val="midCat"/>
      </c:valAx>
      <c:valAx>
        <c:axId val="168553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84824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Grafica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Elasticidad!$I$23:$I$24</c:f>
              <c:numCache>
                <c:formatCode>General</c:formatCode>
                <c:ptCount val="2"/>
                <c:pt idx="0">
                  <c:v>325000</c:v>
                </c:pt>
                <c:pt idx="1">
                  <c:v>367000</c:v>
                </c:pt>
              </c:numCache>
            </c:numRef>
          </c:xVal>
          <c:yVal>
            <c:numRef>
              <c:f>Elasticidad!$J$23:$J$24</c:f>
              <c:numCache>
                <c:formatCode>_("$"* #,##0_);_("$"* \(#,##0\);_("$"* "-"_);_(@_)</c:formatCode>
                <c:ptCount val="2"/>
                <c:pt idx="0">
                  <c:v>12000</c:v>
                </c:pt>
                <c:pt idx="1">
                  <c:v>13200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0249776"/>
        <c:axId val="1690245424"/>
      </c:scatterChart>
      <c:valAx>
        <c:axId val="1690249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90245424"/>
        <c:crosses val="autoZero"/>
        <c:crossBetween val="midCat"/>
      </c:valAx>
      <c:valAx>
        <c:axId val="169024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90249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Grafica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Elasticidad!$P$23:$P$24</c:f>
              <c:numCache>
                <c:formatCode>General</c:formatCode>
                <c:ptCount val="2"/>
                <c:pt idx="0">
                  <c:v>125000</c:v>
                </c:pt>
                <c:pt idx="1">
                  <c:v>131000</c:v>
                </c:pt>
              </c:numCache>
            </c:numRef>
          </c:xVal>
          <c:yVal>
            <c:numRef>
              <c:f>Elasticidad!$Q$23:$Q$24</c:f>
              <c:numCache>
                <c:formatCode>_("$"* #,##0_);_("$"* \(#,##0\);_("$"* "-"_);_(@_)</c:formatCode>
                <c:ptCount val="2"/>
                <c:pt idx="0">
                  <c:v>210000</c:v>
                </c:pt>
                <c:pt idx="1">
                  <c:v>180000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0249232"/>
        <c:axId val="1690255216"/>
      </c:scatterChart>
      <c:valAx>
        <c:axId val="169024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90255216"/>
        <c:crosses val="autoZero"/>
        <c:crossBetween val="midCat"/>
      </c:valAx>
      <c:valAx>
        <c:axId val="169025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90249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9797</xdr:colOff>
      <xdr:row>28</xdr:row>
      <xdr:rowOff>23405</xdr:rowOff>
    </xdr:from>
    <xdr:to>
      <xdr:col>5</xdr:col>
      <xdr:colOff>619397</xdr:colOff>
      <xdr:row>43</xdr:row>
      <xdr:rowOff>23405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10886</xdr:colOff>
      <xdr:row>28</xdr:row>
      <xdr:rowOff>10886</xdr:rowOff>
    </xdr:from>
    <xdr:to>
      <xdr:col>12</xdr:col>
      <xdr:colOff>620486</xdr:colOff>
      <xdr:row>43</xdr:row>
      <xdr:rowOff>10886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28</xdr:row>
      <xdr:rowOff>0</xdr:rowOff>
    </xdr:from>
    <xdr:to>
      <xdr:col>19</xdr:col>
      <xdr:colOff>609600</xdr:colOff>
      <xdr:row>43</xdr:row>
      <xdr:rowOff>0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abSelected="1" zoomScale="70" zoomScaleNormal="70" workbookViewId="0">
      <selection activeCell="U18" sqref="U18"/>
    </sheetView>
  </sheetViews>
  <sheetFormatPr baseColWidth="10" defaultRowHeight="14.4" x14ac:dyDescent="0.3"/>
  <cols>
    <col min="2" max="2" width="14.6640625" bestFit="1" customWidth="1"/>
  </cols>
  <sheetData>
    <row r="1" spans="1:20" x14ac:dyDescent="0.3">
      <c r="A1" s="3" t="s">
        <v>0</v>
      </c>
      <c r="B1" s="4"/>
      <c r="C1" s="4"/>
      <c r="D1" s="4"/>
      <c r="E1" s="4"/>
      <c r="F1" s="4"/>
      <c r="H1" s="3" t="s">
        <v>1</v>
      </c>
      <c r="I1" s="4"/>
      <c r="J1" s="4"/>
      <c r="K1" s="4"/>
      <c r="L1" s="4"/>
      <c r="M1" s="4"/>
      <c r="O1" s="3" t="s">
        <v>2</v>
      </c>
      <c r="P1" s="4"/>
      <c r="Q1" s="4"/>
      <c r="R1" s="4"/>
      <c r="S1" s="4"/>
      <c r="T1" s="4"/>
    </row>
    <row r="2" spans="1:20" x14ac:dyDescent="0.3">
      <c r="A2" s="4"/>
      <c r="B2" s="4"/>
      <c r="C2" s="4"/>
      <c r="D2" s="4"/>
      <c r="E2" s="4"/>
      <c r="F2" s="4"/>
      <c r="H2" s="4"/>
      <c r="I2" s="4"/>
      <c r="J2" s="4"/>
      <c r="K2" s="4"/>
      <c r="L2" s="4"/>
      <c r="M2" s="4"/>
      <c r="O2" s="4"/>
      <c r="P2" s="4"/>
      <c r="Q2" s="4"/>
      <c r="R2" s="4"/>
      <c r="S2" s="4"/>
      <c r="T2" s="4"/>
    </row>
    <row r="3" spans="1:20" x14ac:dyDescent="0.3">
      <c r="A3" s="4"/>
      <c r="B3" s="4"/>
      <c r="C3" s="4"/>
      <c r="D3" s="4"/>
      <c r="E3" s="4"/>
      <c r="F3" s="4"/>
      <c r="H3" s="4"/>
      <c r="I3" s="4"/>
      <c r="J3" s="4"/>
      <c r="K3" s="4"/>
      <c r="L3" s="4"/>
      <c r="M3" s="4"/>
      <c r="O3" s="4"/>
      <c r="P3" s="4"/>
      <c r="Q3" s="4"/>
      <c r="R3" s="4"/>
      <c r="S3" s="4"/>
      <c r="T3" s="4"/>
    </row>
    <row r="4" spans="1:20" x14ac:dyDescent="0.3">
      <c r="A4" s="4"/>
      <c r="B4" s="4"/>
      <c r="C4" s="4"/>
      <c r="D4" s="4"/>
      <c r="E4" s="4"/>
      <c r="F4" s="4"/>
      <c r="H4" s="4"/>
      <c r="I4" s="4"/>
      <c r="J4" s="4"/>
      <c r="K4" s="4"/>
      <c r="L4" s="4"/>
      <c r="M4" s="4"/>
      <c r="O4" s="4"/>
      <c r="P4" s="4"/>
      <c r="Q4" s="4"/>
      <c r="R4" s="4"/>
      <c r="S4" s="4"/>
      <c r="T4" s="4"/>
    </row>
    <row r="5" spans="1:20" x14ac:dyDescent="0.3">
      <c r="A5" s="4"/>
      <c r="B5" s="4"/>
      <c r="C5" s="4"/>
      <c r="D5" s="4"/>
      <c r="E5" s="4"/>
      <c r="F5" s="4"/>
      <c r="H5" s="4"/>
      <c r="I5" s="4"/>
      <c r="J5" s="4"/>
      <c r="K5" s="4"/>
      <c r="L5" s="4"/>
      <c r="M5" s="4"/>
      <c r="O5" s="4"/>
      <c r="P5" s="4"/>
      <c r="Q5" s="4"/>
      <c r="R5" s="4"/>
      <c r="S5" s="4"/>
      <c r="T5" s="4"/>
    </row>
    <row r="6" spans="1:20" x14ac:dyDescent="0.3">
      <c r="A6" s="4"/>
      <c r="B6" s="4"/>
      <c r="C6" s="4"/>
      <c r="D6" s="4"/>
      <c r="E6" s="4"/>
      <c r="F6" s="4"/>
      <c r="H6" s="4"/>
      <c r="I6" s="4"/>
      <c r="J6" s="4"/>
      <c r="K6" s="4"/>
      <c r="L6" s="4"/>
      <c r="M6" s="4"/>
      <c r="O6" s="4"/>
      <c r="P6" s="4"/>
      <c r="Q6" s="4"/>
      <c r="R6" s="4"/>
      <c r="S6" s="4"/>
      <c r="T6" s="4"/>
    </row>
    <row r="7" spans="1:20" x14ac:dyDescent="0.3">
      <c r="A7" s="4"/>
      <c r="B7" s="4"/>
      <c r="C7" s="4"/>
      <c r="D7" s="4"/>
      <c r="E7" s="4"/>
      <c r="F7" s="4"/>
      <c r="H7" s="4"/>
      <c r="I7" s="4"/>
      <c r="J7" s="4"/>
      <c r="K7" s="4"/>
      <c r="L7" s="4"/>
      <c r="M7" s="4"/>
      <c r="O7" s="4"/>
      <c r="P7" s="4"/>
      <c r="Q7" s="4"/>
      <c r="R7" s="4"/>
      <c r="S7" s="4"/>
      <c r="T7" s="4"/>
    </row>
    <row r="9" spans="1:20" x14ac:dyDescent="0.3">
      <c r="A9" t="s">
        <v>3</v>
      </c>
      <c r="B9" s="1">
        <v>12000</v>
      </c>
      <c r="H9" t="s">
        <v>3</v>
      </c>
      <c r="I9" s="1">
        <v>12000</v>
      </c>
      <c r="O9" t="s">
        <v>3</v>
      </c>
      <c r="P9" s="1">
        <v>210000</v>
      </c>
    </row>
    <row r="10" spans="1:20" x14ac:dyDescent="0.3">
      <c r="A10" t="s">
        <v>4</v>
      </c>
      <c r="B10">
        <v>325000</v>
      </c>
      <c r="H10" t="s">
        <v>4</v>
      </c>
      <c r="I10">
        <v>325000</v>
      </c>
      <c r="O10" t="s">
        <v>4</v>
      </c>
      <c r="P10">
        <v>125000</v>
      </c>
    </row>
    <row r="12" spans="1:20" x14ac:dyDescent="0.3">
      <c r="A12" t="s">
        <v>5</v>
      </c>
      <c r="B12" s="1">
        <v>1200</v>
      </c>
      <c r="C12" s="2">
        <f>B9+B12</f>
        <v>13200</v>
      </c>
      <c r="H12" t="s">
        <v>5</v>
      </c>
      <c r="I12" s="1">
        <v>1200</v>
      </c>
      <c r="J12" s="2">
        <f>I9+I12</f>
        <v>13200</v>
      </c>
      <c r="O12" t="s">
        <v>5</v>
      </c>
      <c r="P12" s="1">
        <v>180000</v>
      </c>
    </row>
    <row r="13" spans="1:20" x14ac:dyDescent="0.3">
      <c r="A13" t="s">
        <v>6</v>
      </c>
      <c r="B13">
        <v>290000</v>
      </c>
      <c r="H13" t="s">
        <v>6</v>
      </c>
      <c r="I13">
        <v>367000</v>
      </c>
      <c r="O13" t="s">
        <v>6</v>
      </c>
      <c r="P13">
        <v>131000</v>
      </c>
    </row>
    <row r="15" spans="1:20" x14ac:dyDescent="0.3">
      <c r="A15" t="s">
        <v>7</v>
      </c>
      <c r="B15">
        <f>(((B13-B10)/B10)*100)</f>
        <v>-10.76923076923077</v>
      </c>
      <c r="H15" t="s">
        <v>7</v>
      </c>
      <c r="I15">
        <f>(((I13-I10)/I10)*100)</f>
        <v>12.923076923076923</v>
      </c>
      <c r="O15" t="s">
        <v>7</v>
      </c>
      <c r="P15">
        <f>(((P13-P10)/P10)*100)</f>
        <v>4.8</v>
      </c>
    </row>
    <row r="16" spans="1:20" x14ac:dyDescent="0.3">
      <c r="A16" t="s">
        <v>8</v>
      </c>
      <c r="B16">
        <f>(((C12-B9)/B9)*100)</f>
        <v>10</v>
      </c>
      <c r="H16" t="s">
        <v>8</v>
      </c>
      <c r="I16">
        <f>(((J12-I9)/I9)*100)</f>
        <v>10</v>
      </c>
      <c r="O16" t="s">
        <v>8</v>
      </c>
      <c r="P16">
        <f>(((P12-P9)/P9)*100)</f>
        <v>-14.285714285714285</v>
      </c>
    </row>
    <row r="18" spans="1:17" x14ac:dyDescent="0.3">
      <c r="A18" t="s">
        <v>9</v>
      </c>
      <c r="B18">
        <f>B15/B16</f>
        <v>-1.0769230769230771</v>
      </c>
      <c r="H18" t="s">
        <v>9</v>
      </c>
      <c r="I18">
        <f>I15/I16</f>
        <v>1.2923076923076924</v>
      </c>
      <c r="O18" t="s">
        <v>9</v>
      </c>
      <c r="P18">
        <f>P15/P16</f>
        <v>-0.33600000000000002</v>
      </c>
    </row>
    <row r="20" spans="1:17" x14ac:dyDescent="0.3">
      <c r="B20">
        <f>ABS(B18)</f>
        <v>1.0769230769230771</v>
      </c>
      <c r="I20">
        <f>ABS(I18)</f>
        <v>1.2923076923076924</v>
      </c>
      <c r="P20">
        <f>ABS(P18)</f>
        <v>0.33600000000000002</v>
      </c>
    </row>
    <row r="22" spans="1:17" x14ac:dyDescent="0.3">
      <c r="A22" s="6"/>
      <c r="B22" s="6" t="s">
        <v>12</v>
      </c>
      <c r="C22" s="6" t="s">
        <v>13</v>
      </c>
      <c r="H22" s="6"/>
      <c r="I22" s="6" t="s">
        <v>12</v>
      </c>
      <c r="J22" s="6" t="s">
        <v>13</v>
      </c>
      <c r="O22" s="6"/>
      <c r="P22" s="6" t="s">
        <v>12</v>
      </c>
      <c r="Q22" s="6" t="s">
        <v>13</v>
      </c>
    </row>
    <row r="23" spans="1:17" x14ac:dyDescent="0.3">
      <c r="A23" s="6" t="s">
        <v>10</v>
      </c>
      <c r="B23" s="6">
        <f>B10</f>
        <v>325000</v>
      </c>
      <c r="C23" s="16">
        <f>B9</f>
        <v>12000</v>
      </c>
      <c r="H23" s="6" t="s">
        <v>10</v>
      </c>
      <c r="I23" s="6">
        <f>I10</f>
        <v>325000</v>
      </c>
      <c r="J23" s="16">
        <f>I9</f>
        <v>12000</v>
      </c>
      <c r="O23" s="6" t="s">
        <v>10</v>
      </c>
      <c r="P23" s="6">
        <f>P10</f>
        <v>125000</v>
      </c>
      <c r="Q23" s="16">
        <f>P9</f>
        <v>210000</v>
      </c>
    </row>
    <row r="24" spans="1:17" x14ac:dyDescent="0.3">
      <c r="A24" s="6" t="s">
        <v>11</v>
      </c>
      <c r="B24" s="6">
        <f>B13</f>
        <v>290000</v>
      </c>
      <c r="C24" s="16">
        <f>C12</f>
        <v>13200</v>
      </c>
      <c r="H24" s="6" t="s">
        <v>11</v>
      </c>
      <c r="I24" s="6">
        <f>I13</f>
        <v>367000</v>
      </c>
      <c r="J24" s="16">
        <f>J12</f>
        <v>13200</v>
      </c>
      <c r="O24" s="6" t="s">
        <v>11</v>
      </c>
      <c r="P24" s="6">
        <f>P13</f>
        <v>131000</v>
      </c>
      <c r="Q24" s="16">
        <f>P12</f>
        <v>180000</v>
      </c>
    </row>
    <row r="25" spans="1:17" x14ac:dyDescent="0.3">
      <c r="A25" s="6" t="s">
        <v>14</v>
      </c>
      <c r="B25" s="6">
        <f>(B24-B23)/B23</f>
        <v>-0.1076923076923077</v>
      </c>
      <c r="C25" s="6">
        <f>(C24-C23)/C23</f>
        <v>0.1</v>
      </c>
      <c r="H25" s="6" t="s">
        <v>14</v>
      </c>
      <c r="I25" s="6">
        <f>(I24-I23)/I23</f>
        <v>0.12923076923076923</v>
      </c>
      <c r="J25" s="6">
        <f>(J24-J23)/J23</f>
        <v>0.1</v>
      </c>
      <c r="O25" s="6" t="s">
        <v>14</v>
      </c>
      <c r="P25" s="6">
        <f>(P24-P23)/P23</f>
        <v>4.8000000000000001E-2</v>
      </c>
      <c r="Q25" s="6">
        <f>(Q24-Q23)/Q23</f>
        <v>-0.14285714285714285</v>
      </c>
    </row>
    <row r="27" spans="1:17" x14ac:dyDescent="0.3">
      <c r="A27" s="6" t="s">
        <v>15</v>
      </c>
      <c r="B27" s="19">
        <f>ABS(B25/C25)</f>
        <v>1.0769230769230769</v>
      </c>
      <c r="C27" s="6"/>
      <c r="H27" s="6" t="s">
        <v>15</v>
      </c>
      <c r="I27" s="8">
        <f>ABS(I25/J25)</f>
        <v>1.2923076923076922</v>
      </c>
      <c r="J27" s="6"/>
      <c r="O27" s="6" t="s">
        <v>15</v>
      </c>
      <c r="P27" s="8">
        <f>ABS(P25/Q25)</f>
        <v>0.33600000000000002</v>
      </c>
      <c r="Q27" s="6"/>
    </row>
  </sheetData>
  <mergeCells count="3">
    <mergeCell ref="A1:F7"/>
    <mergeCell ref="H1:M7"/>
    <mergeCell ref="O1:T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80" zoomScaleNormal="80" workbookViewId="0">
      <selection activeCell="G33" sqref="G33"/>
    </sheetView>
  </sheetViews>
  <sheetFormatPr baseColWidth="10" defaultRowHeight="14.4" x14ac:dyDescent="0.3"/>
  <cols>
    <col min="3" max="3" width="17.6640625" bestFit="1" customWidth="1"/>
    <col min="4" max="4" width="12.44140625" bestFit="1" customWidth="1"/>
    <col min="6" max="6" width="30.6640625" bestFit="1" customWidth="1"/>
  </cols>
  <sheetData>
    <row r="1" spans="1:6" x14ac:dyDescent="0.3">
      <c r="A1" s="17" t="s">
        <v>18</v>
      </c>
      <c r="B1" s="17" t="s">
        <v>19</v>
      </c>
    </row>
    <row r="2" spans="1:6" x14ac:dyDescent="0.3">
      <c r="A2" s="6" t="s">
        <v>20</v>
      </c>
      <c r="B2" s="7">
        <v>0.05</v>
      </c>
    </row>
    <row r="3" spans="1:6" x14ac:dyDescent="0.3">
      <c r="A3" s="6" t="s">
        <v>21</v>
      </c>
      <c r="B3" s="6">
        <v>5</v>
      </c>
    </row>
    <row r="4" spans="1:6" x14ac:dyDescent="0.3">
      <c r="A4" s="6" t="s">
        <v>22</v>
      </c>
      <c r="B4" s="6">
        <v>4</v>
      </c>
    </row>
    <row r="5" spans="1:6" x14ac:dyDescent="0.3">
      <c r="A5" s="6" t="s">
        <v>23</v>
      </c>
      <c r="B5" s="6">
        <v>6</v>
      </c>
    </row>
    <row r="6" spans="1:6" x14ac:dyDescent="0.3">
      <c r="A6" s="6" t="s">
        <v>24</v>
      </c>
      <c r="B6" s="6">
        <v>8</v>
      </c>
    </row>
    <row r="7" spans="1:6" x14ac:dyDescent="0.3">
      <c r="A7" s="6" t="s">
        <v>25</v>
      </c>
      <c r="B7" s="6">
        <v>20180</v>
      </c>
    </row>
    <row r="9" spans="1:6" x14ac:dyDescent="0.3">
      <c r="A9" s="5" t="s">
        <v>27</v>
      </c>
      <c r="B9" s="5" t="s">
        <v>28</v>
      </c>
      <c r="C9" s="5" t="s">
        <v>29</v>
      </c>
      <c r="D9" s="5" t="s">
        <v>16</v>
      </c>
      <c r="E9" s="5" t="s">
        <v>17</v>
      </c>
      <c r="F9" s="5" t="s">
        <v>30</v>
      </c>
    </row>
    <row r="10" spans="1:6" x14ac:dyDescent="0.3">
      <c r="A10" s="6"/>
      <c r="B10" s="6"/>
      <c r="C10" s="6">
        <f>B7</f>
        <v>20180</v>
      </c>
      <c r="D10" s="7">
        <f>100%-B2</f>
        <v>0.95</v>
      </c>
      <c r="E10" s="6">
        <f>B3</f>
        <v>5</v>
      </c>
      <c r="F10" s="6"/>
    </row>
    <row r="11" spans="1:6" x14ac:dyDescent="0.3">
      <c r="A11" s="9" t="s">
        <v>26</v>
      </c>
      <c r="B11" s="10">
        <v>0.5</v>
      </c>
      <c r="C11" s="9">
        <f>C10*B11</f>
        <v>10090</v>
      </c>
      <c r="D11" s="9"/>
      <c r="E11" s="9"/>
      <c r="F11" s="9"/>
    </row>
    <row r="12" spans="1:6" x14ac:dyDescent="0.3">
      <c r="A12" s="6"/>
      <c r="B12" s="6"/>
      <c r="C12" s="6"/>
      <c r="D12" s="6"/>
      <c r="E12" s="6"/>
      <c r="F12" s="6"/>
    </row>
    <row r="13" spans="1:6" x14ac:dyDescent="0.3">
      <c r="A13" s="6"/>
      <c r="B13" s="7">
        <v>0.15</v>
      </c>
      <c r="C13" s="8">
        <f>$C$11*B13</f>
        <v>1513.5</v>
      </c>
      <c r="D13" s="13">
        <v>0.9</v>
      </c>
      <c r="E13" s="14">
        <f>4+1</f>
        <v>5</v>
      </c>
      <c r="F13" s="6" t="s">
        <v>33</v>
      </c>
    </row>
    <row r="14" spans="1:6" x14ac:dyDescent="0.3">
      <c r="A14" s="6"/>
      <c r="B14" s="7">
        <v>0.45</v>
      </c>
      <c r="C14" s="8">
        <f>$C$11*B14</f>
        <v>4540.5</v>
      </c>
      <c r="D14" s="12">
        <v>0.95</v>
      </c>
      <c r="E14" s="15">
        <f>4+3</f>
        <v>7</v>
      </c>
      <c r="F14" s="6" t="s">
        <v>34</v>
      </c>
    </row>
    <row r="15" spans="1:6" x14ac:dyDescent="0.3">
      <c r="A15" s="6"/>
      <c r="B15" s="7">
        <v>0.2</v>
      </c>
      <c r="C15" s="8">
        <f>$C$11*B15</f>
        <v>2018</v>
      </c>
      <c r="D15" s="12">
        <v>0.95</v>
      </c>
      <c r="E15" s="15">
        <f>4+2</f>
        <v>6</v>
      </c>
      <c r="F15" s="6" t="s">
        <v>34</v>
      </c>
    </row>
    <row r="16" spans="1:6" x14ac:dyDescent="0.3">
      <c r="A16" s="6"/>
      <c r="B16" s="7">
        <v>0.2</v>
      </c>
      <c r="C16" s="8">
        <f>$C$11*B16</f>
        <v>2018</v>
      </c>
      <c r="D16" s="13">
        <v>0.9</v>
      </c>
      <c r="E16" s="14">
        <f>4+1</f>
        <v>5</v>
      </c>
      <c r="F16" s="6" t="s">
        <v>33</v>
      </c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9" t="s">
        <v>31</v>
      </c>
      <c r="B18" s="10">
        <v>0.3</v>
      </c>
      <c r="C18" s="11">
        <f>C10*B18</f>
        <v>6054</v>
      </c>
      <c r="D18" s="9"/>
      <c r="E18" s="9"/>
      <c r="F18" s="9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7">
        <v>0.15</v>
      </c>
      <c r="C20" s="8">
        <f>$C$18*B20</f>
        <v>908.1</v>
      </c>
      <c r="D20" s="12">
        <v>0.95</v>
      </c>
      <c r="E20" s="15">
        <f>6+2</f>
        <v>8</v>
      </c>
      <c r="F20" s="6" t="s">
        <v>34</v>
      </c>
    </row>
    <row r="21" spans="1:6" x14ac:dyDescent="0.3">
      <c r="A21" s="6"/>
      <c r="B21" s="7">
        <v>0.6</v>
      </c>
      <c r="C21" s="8">
        <f t="shared" ref="C21:C22" si="0">$C$18*B21</f>
        <v>3632.4</v>
      </c>
      <c r="D21" s="13">
        <v>0.9</v>
      </c>
      <c r="E21" s="15">
        <f>6</f>
        <v>6</v>
      </c>
      <c r="F21" s="6" t="s">
        <v>35</v>
      </c>
    </row>
    <row r="22" spans="1:6" x14ac:dyDescent="0.3">
      <c r="A22" s="6"/>
      <c r="B22" s="7">
        <v>0.25</v>
      </c>
      <c r="C22" s="8">
        <f t="shared" si="0"/>
        <v>1513.5</v>
      </c>
      <c r="D22" s="13">
        <v>0.9</v>
      </c>
      <c r="E22" s="15">
        <f>6+1</f>
        <v>7</v>
      </c>
      <c r="F22" s="6" t="s">
        <v>35</v>
      </c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9" t="s">
        <v>32</v>
      </c>
      <c r="B25" s="10">
        <v>0.2</v>
      </c>
      <c r="C25" s="11">
        <f>C10*B25</f>
        <v>4036</v>
      </c>
      <c r="D25" s="9"/>
      <c r="E25" s="9"/>
      <c r="F25" s="9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7">
        <v>0.3</v>
      </c>
      <c r="C27" s="8">
        <f>$C$25*B27</f>
        <v>1210.8</v>
      </c>
      <c r="D27" s="13">
        <v>0.9</v>
      </c>
      <c r="E27" s="15">
        <f>8+1</f>
        <v>9</v>
      </c>
      <c r="F27" s="6" t="s">
        <v>35</v>
      </c>
    </row>
    <row r="28" spans="1:6" x14ac:dyDescent="0.3">
      <c r="A28" s="6"/>
      <c r="B28" s="7">
        <v>0.7</v>
      </c>
      <c r="C28" s="8">
        <f>$C$25*B28</f>
        <v>2825.2</v>
      </c>
      <c r="D28" s="12">
        <v>0.96</v>
      </c>
      <c r="E28" s="15">
        <f>8+2</f>
        <v>10</v>
      </c>
      <c r="F28" s="6" t="s">
        <v>34</v>
      </c>
    </row>
    <row r="30" spans="1:6" x14ac:dyDescent="0.3">
      <c r="A30" s="18" t="s">
        <v>36</v>
      </c>
      <c r="B30" s="18"/>
      <c r="C30" s="8">
        <f>((C14+C15+C20+C28)/C10)*100</f>
        <v>51</v>
      </c>
    </row>
    <row r="31" spans="1:6" x14ac:dyDescent="0.3">
      <c r="A31" s="18" t="s">
        <v>37</v>
      </c>
      <c r="B31" s="18"/>
      <c r="C31" s="8">
        <f>((C13+C16)/C10)*100</f>
        <v>17.5</v>
      </c>
    </row>
    <row r="32" spans="1:6" x14ac:dyDescent="0.3">
      <c r="A32" s="18" t="s">
        <v>38</v>
      </c>
      <c r="B32" s="18"/>
      <c r="C32" s="6">
        <v>0</v>
      </c>
    </row>
  </sheetData>
  <mergeCells count="3">
    <mergeCell ref="A30:B30"/>
    <mergeCell ref="A31:B31"/>
    <mergeCell ref="A32:B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Elasticidad</vt:lpstr>
      <vt:lpstr>N Servicio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</dc:creator>
  <cp:lastModifiedBy>Danilo</cp:lastModifiedBy>
  <dcterms:created xsi:type="dcterms:W3CDTF">2022-02-26T16:39:06Z</dcterms:created>
  <dcterms:modified xsi:type="dcterms:W3CDTF">2022-02-28T01:42:51Z</dcterms:modified>
</cp:coreProperties>
</file>