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mki\Desktop\Data_Class_Homework\"/>
    </mc:Choice>
  </mc:AlternateContent>
  <xr:revisionPtr revIDLastSave="0" documentId="8_{5FD3A9EF-26B1-4F18-BCED-417403B8F821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Sheet1" sheetId="1" r:id="rId1"/>
    <sheet name="Pivot Table" sheetId="3" r:id="rId2"/>
    <sheet name="Pivot Table 2" sheetId="4" r:id="rId3"/>
    <sheet name="Pivot Table 3" sheetId="5" r:id="rId4"/>
    <sheet name="Bonus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6" l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3" i="6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G2" i="6" s="1"/>
  <c r="D12" i="6"/>
  <c r="D11" i="6"/>
  <c r="D10" i="6"/>
  <c r="D9" i="6"/>
  <c r="D8" i="6"/>
  <c r="D7" i="6"/>
  <c r="D6" i="6"/>
  <c r="D5" i="6"/>
  <c r="D13" i="6"/>
  <c r="C13" i="6"/>
  <c r="B13" i="6"/>
  <c r="C12" i="6"/>
  <c r="C11" i="6"/>
  <c r="C10" i="6"/>
  <c r="C9" i="6"/>
  <c r="C8" i="6"/>
  <c r="C5" i="6"/>
  <c r="C7" i="6"/>
  <c r="C6" i="6"/>
  <c r="B6" i="6"/>
  <c r="B7" i="6"/>
  <c r="B8" i="6"/>
  <c r="B9" i="6"/>
  <c r="B10" i="6"/>
  <c r="B11" i="6"/>
  <c r="B12" i="6"/>
  <c r="D4" i="6"/>
  <c r="C4" i="6"/>
  <c r="B4" i="6"/>
  <c r="D3" i="6"/>
  <c r="C3" i="6"/>
  <c r="B3" i="6"/>
  <c r="C2" i="6"/>
  <c r="B2" i="6"/>
  <c r="B5" i="6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<sst xmlns="http://schemas.openxmlformats.org/spreadsheetml/2006/main" count="33048" uniqueCount="8400">
  <si>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</si>
  <si>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</si>
  <si>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</si>
  <si>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</si>
  <si>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</si>
  <si>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</si>
  <si>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</si>
  <si>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</si>
  <si>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</si>
  <si>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</si>
  <si>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</si>
  <si>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</si>
  <si>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</si>
  <si>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</si>
  <si>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</si>
  <si>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</si>
  <si>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</si>
  <si>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</si>
  <si>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</si>
  <si>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</si>
  <si>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</si>
  <si>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</si>
  <si>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</si>
  <si>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</si>
  <si>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</si>
  <si>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</si>
  <si>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</si>
  <si>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</si>
  <si>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</si>
  <si>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</si>
  <si>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</si>
  <si>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</si>
  <si>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</si>
  <si>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</si>
  <si>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</si>
  <si>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</si>
  <si>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</si>
  <si>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</si>
  <si>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</si>
  <si>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</si>
  <si>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</si>
  <si>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</si>
  <si>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</si>
  <si>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</si>
  <si>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</si>
  <si>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</si>
  <si>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</si>
  <si>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</si>
  <si>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</si>
  <si>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</si>
  <si>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</si>
  <si>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</si>
  <si>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</si>
  <si>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</si>
  <si>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</si>
  <si>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</si>
  <si>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</si>
  <si>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</si>
  <si>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</si>
  <si>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</si>
  <si>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</si>
  <si>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</si>
  <si>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</si>
  <si>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</si>
  <si>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</si>
  <si>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</si>
  <si>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</si>
  <si>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</si>
  <si>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</si>
  <si>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</si>
  <si>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</si>
  <si>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</si>
  <si>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</si>
  <si>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</si>
  <si>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</si>
  <si>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</si>
  <si>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</si>
  <si>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</si>
  <si>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</si>
  <si>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</si>
  <si>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</si>
  <si>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</si>
  <si>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</si>
  <si>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</si>
  <si>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</si>
  <si>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</si>
  <si>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</si>
  <si>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</si>
  <si>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</si>
  <si>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</si>
  <si>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</si>
  <si>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</si>
  <si>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</si>
  <si>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</si>
  <si>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</si>
  <si>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</si>
  <si>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</si>
  <si>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</si>
  <si>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</si>
  <si>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</si>
  <si>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</si>
  <si>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</si>
  <si>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</si>
  <si>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</si>
  <si>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</si>
  <si>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</si>
  <si>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</si>
  <si>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</si>
  <si>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</si>
  <si>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</si>
  <si>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</si>
  <si>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</si>
  <si>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</si>
  <si>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</si>
  <si>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</si>
  <si>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</si>
  <si>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</si>
  <si>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</si>
  <si>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</si>
  <si>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</si>
  <si>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</si>
  <si>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</si>
  <si>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</si>
  <si>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</si>
  <si>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</si>
  <si>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</si>
  <si>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</si>
  <si>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</si>
  <si>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</si>
  <si>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</si>
  <si>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</si>
  <si>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</si>
  <si>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</si>
  <si>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</si>
  <si>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</si>
  <si>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</si>
  <si>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</si>
  <si>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</si>
  <si>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</si>
  <si>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</si>
  <si>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</si>
  <si>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</si>
  <si>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</si>
  <si>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</si>
  <si>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</si>
  <si>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</si>
  <si>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</si>
  <si>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</si>
  <si>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</si>
  <si>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</si>
  <si>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</si>
  <si>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</si>
  <si>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</si>
  <si>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</si>
  <si>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</si>
  <si>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</si>
  <si>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</si>
  <si>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</si>
  <si>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</si>
  <si>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</si>
  <si>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</si>
  <si>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</si>
  <si>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</si>
  <si>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</si>
  <si>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</si>
  <si>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</si>
  <si>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</si>
  <si>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</si>
  <si>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</si>
  <si>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</si>
  <si>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</si>
  <si>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</si>
  <si>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</si>
  <si>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</si>
  <si>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</si>
  <si>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</si>
  <si>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</si>
  <si>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</si>
  <si>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</si>
  <si>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</si>
  <si>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</si>
  <si>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</si>
  <si>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</si>
  <si>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</si>
  <si>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</si>
  <si>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</si>
  <si>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</si>
  <si>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</si>
  <si>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</si>
  <si>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</si>
  <si>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</si>
  <si>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</si>
  <si>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</si>
  <si>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</si>
  <si>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</si>
  <si>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</si>
  <si>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</si>
  <si>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</si>
  <si>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</si>
  <si>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</si>
  <si>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</si>
  <si>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</si>
  <si>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</si>
  <si>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</si>
  <si>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</si>
  <si>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</si>
  <si>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</si>
  <si>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</si>
  <si>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</si>
  <si>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</si>
  <si>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</si>
  <si>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</si>
  <si>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</si>
  <si>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</si>
  <si>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</si>
  <si>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</si>
  <si>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</si>
  <si>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</si>
  <si>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</si>
  <si>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</si>
  <si>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</si>
  <si>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</si>
  <si>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</si>
  <si>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</si>
  <si>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</si>
  <si>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</si>
  <si>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</si>
  <si>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</si>
  <si>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</si>
  <si>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</si>
  <si>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</si>
  <si>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</si>
  <si>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</si>
  <si>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</si>
  <si>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</si>
  <si>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</si>
  <si>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</si>
  <si>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</si>
  <si>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</si>
  <si>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</si>
  <si>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</si>
  <si>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</si>
  <si>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</si>
  <si>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</si>
  <si>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</si>
  <si>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</si>
  <si>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</si>
  <si>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</si>
  <si>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</si>
  <si>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</si>
  <si>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</si>
  <si>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</si>
  <si>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</si>
  <si>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</si>
  <si>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</si>
  <si>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</si>
  <si>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</si>
  <si>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</si>
  <si>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</si>
  <si>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</si>
  <si>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</si>
  <si>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</si>
  <si>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</si>
  <si>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</si>
  <si>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</si>
  <si>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</si>
  <si>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</si>
  <si>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</si>
  <si>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</si>
  <si>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</si>
  <si>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</si>
  <si>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</si>
  <si>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</si>
  <si>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</si>
  <si>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</si>
  <si>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</si>
  <si>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</si>
  <si>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</si>
  <si>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</si>
  <si>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</si>
  <si>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</si>
  <si>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</si>
  <si>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</si>
  <si>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</si>
  <si>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</si>
  <si>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</si>
  <si>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</si>
  <si>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</si>
  <si>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</si>
  <si>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</si>
  <si>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</si>
  <si>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</si>
  <si>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</si>
  <si>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</si>
  <si>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</si>
  <si>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</si>
  <si>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</si>
  <si>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</si>
  <si>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</si>
  <si>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</si>
  <si>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</si>
  <si>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</si>
  <si>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</si>
  <si>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</si>
  <si>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</si>
  <si>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</si>
  <si>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</si>
  <si>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</si>
  <si>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</si>
  <si>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</si>
  <si>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</si>
  <si>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</si>
  <si>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</si>
  <si>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</si>
  <si>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</si>
  <si>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</si>
  <si>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</si>
  <si>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</si>
  <si>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</si>
  <si>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</si>
  <si>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</si>
  <si>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</si>
  <si>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</si>
  <si>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</si>
  <si>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</si>
  <si>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</si>
  <si>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</si>
  <si>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</si>
  <si>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</si>
  <si>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</si>
  <si>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</si>
  <si>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</si>
  <si>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</si>
  <si>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</si>
  <si>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</si>
  <si>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</si>
  <si>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</si>
  <si>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</si>
  <si>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</si>
  <si>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</si>
  <si>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</si>
  <si>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</si>
  <si>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</si>
  <si>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</si>
  <si>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</si>
  <si>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</si>
  <si>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</si>
  <si>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</si>
  <si>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</si>
  <si>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</si>
  <si>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</si>
  <si>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</si>
  <si>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</si>
  <si>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</si>
  <si>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</si>
  <si>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</si>
  <si>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</si>
  <si>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</si>
  <si>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</si>
  <si>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</si>
  <si>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</si>
  <si>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</si>
  <si>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</si>
  <si>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</si>
  <si>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</si>
  <si>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</si>
  <si>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</si>
  <si>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</si>
  <si>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</si>
  <si>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</si>
  <si>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</si>
  <si>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</si>
  <si>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</si>
  <si>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</si>
  <si>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</si>
  <si>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</si>
  <si>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</si>
  <si>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</si>
  <si>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</si>
  <si>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</si>
  <si>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</si>
  <si>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</si>
  <si>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</si>
  <si>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</si>
  <si>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</si>
  <si>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</si>
  <si>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</si>
  <si>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</si>
  <si>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</si>
  <si>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</si>
  <si>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</si>
  <si>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</si>
  <si>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</si>
  <si>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</si>
  <si>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</si>
  <si>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</si>
  <si>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</si>
  <si>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</si>
  <si>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</si>
  <si>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</si>
  <si>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</si>
  <si>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</si>
  <si>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</si>
  <si>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</si>
  <si>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</si>
  <si>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</si>
  <si>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</si>
  <si>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</si>
  <si>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</si>
  <si>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</si>
  <si>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</si>
  <si>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</si>
  <si>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</si>
  <si>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</si>
  <si>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</si>
  <si>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</si>
  <si>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</si>
  <si>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</si>
  <si>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</si>
  <si>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</si>
  <si>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</si>
  <si>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</si>
  <si>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</si>
  <si>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</si>
  <si>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</si>
  <si>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</si>
  <si>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</si>
  <si>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</si>
  <si>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</si>
  <si>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</si>
  <si>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</si>
  <si>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</si>
  <si>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</si>
  <si>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</si>
  <si>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</si>
  <si>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</si>
  <si>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</si>
  <si>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</si>
  <si>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</si>
  <si>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</si>
  <si>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</si>
  <si>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</si>
  <si>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</si>
  <si>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</si>
  <si>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</si>
  <si>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</si>
  <si>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</si>
  <si>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</si>
  <si>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</si>
  <si>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</si>
  <si>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</si>
  <si>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</si>
  <si>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</si>
  <si>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</si>
  <si>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</si>
  <si>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</si>
  <si>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</si>
  <si>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</si>
  <si>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</si>
  <si>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</si>
  <si>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</si>
  <si>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</si>
  <si>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</si>
  <si>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</si>
  <si>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</si>
  <si>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</si>
  <si>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</si>
  <si>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</si>
  <si>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</si>
  <si>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</si>
  <si>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</si>
  <si>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</si>
  <si>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</si>
  <si>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</si>
  <si>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</si>
  <si>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</si>
  <si>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</si>
  <si>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</si>
  <si>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</si>
  <si>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</si>
  <si>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</si>
  <si>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</si>
  <si>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</si>
  <si>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</si>
  <si>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</si>
  <si>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</si>
  <si>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</si>
  <si>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</si>
  <si>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</si>
  <si>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</si>
  <si>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</si>
  <si>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</si>
  <si>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</si>
  <si>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</si>
  <si>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</si>
  <si>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</si>
  <si>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</si>
  <si>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</si>
  <si>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</si>
  <si>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</si>
  <si>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</si>
  <si>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</si>
  <si>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</si>
  <si>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</si>
  <si>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</si>
  <si>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</si>
  <si>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</si>
  <si>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</si>
  <si>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</si>
  <si>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</si>
  <si>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</si>
  <si>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</si>
  <si>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</si>
  <si>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</si>
  <si>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</si>
  <si>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</si>
  <si>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</si>
  <si>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</si>
  <si>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</si>
  <si>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</si>
  <si>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</si>
  <si>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</si>
  <si>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</si>
  <si>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</si>
  <si>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</si>
  <si>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</si>
  <si>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</si>
  <si>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</si>
  <si>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</si>
  <si>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</si>
  <si>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</si>
  <si>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</si>
  <si>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</si>
  <si>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</si>
  <si>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</si>
  <si>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</si>
  <si>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</si>
  <si>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</si>
  <si>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</si>
  <si>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</si>
  <si>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</si>
  <si>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</si>
  <si>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</si>
  <si>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</si>
  <si>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</si>
  <si>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</si>
  <si>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</si>
  <si>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</si>
  <si>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</si>
  <si>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</si>
  <si>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</si>
  <si>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</si>
  <si>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</si>
  <si>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</si>
  <si>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</si>
  <si>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</si>
  <si>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</si>
  <si>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</si>
  <si>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</si>
  <si>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</si>
  <si>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</si>
  <si>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</si>
  <si>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</si>
  <si>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</si>
  <si>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</si>
  <si>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</si>
  <si>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</si>
  <si>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</si>
  <si>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</si>
  <si>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</si>
  <si>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</si>
  <si>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</si>
  <si>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</si>
  <si>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</si>
  <si>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</si>
  <si>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</si>
  <si>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</si>
  <si>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</si>
  <si>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</si>
  <si>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</si>
  <si>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</si>
  <si>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</si>
  <si>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</si>
  <si>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</si>
  <si>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</si>
  <si>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</si>
  <si>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</si>
  <si>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</si>
  <si>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</si>
  <si>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</si>
  <si>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</si>
  <si>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</si>
  <si>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</si>
  <si>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</si>
  <si>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</si>
  <si>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</si>
  <si>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</si>
  <si>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</si>
  <si>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</si>
  <si>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</si>
  <si>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</si>
  <si>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</si>
  <si>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</si>
  <si>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</si>
  <si>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</si>
  <si>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</si>
  <si>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</si>
  <si>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</si>
  <si>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</si>
  <si>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</si>
  <si>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</si>
  <si>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</si>
  <si>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</si>
  <si>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</si>
  <si>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</si>
  <si>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</si>
  <si>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</si>
  <si>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</si>
  <si>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</si>
  <si>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</si>
  <si>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</si>
  <si>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</si>
  <si>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</si>
  <si>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</si>
  <si>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</si>
  <si>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</si>
  <si>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</si>
  <si>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</si>
  <si>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</si>
  <si>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</si>
  <si>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</si>
  <si>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</si>
  <si>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</si>
  <si>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</si>
  <si>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</si>
  <si>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</si>
  <si>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</si>
  <si>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</si>
  <si>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</si>
  <si>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</si>
  <si>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</si>
  <si>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</si>
  <si>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</si>
  <si>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</si>
  <si>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</si>
  <si>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</si>
  <si>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</si>
  <si>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</si>
  <si>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</si>
  <si>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</si>
  <si>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</si>
  <si>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</si>
  <si>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</si>
  <si>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</si>
  <si>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</si>
  <si>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</si>
  <si>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</si>
  <si>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</si>
  <si>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</si>
  <si>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</si>
  <si>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</si>
  <si>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</si>
  <si>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</si>
  <si>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</si>
  <si>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</si>
  <si>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</si>
  <si>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</si>
  <si>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</si>
  <si>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</si>
  <si>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</si>
  <si>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</si>
  <si>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</si>
  <si>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</si>
  <si>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</si>
  <si>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</si>
  <si>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</si>
  <si>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</si>
  <si>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</si>
  <si>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</si>
  <si>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</si>
  <si>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</si>
  <si>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</si>
  <si>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</si>
  <si>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</si>
  <si>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</si>
  <si>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</si>
  <si>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</si>
  <si>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</si>
  <si>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</si>
  <si>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</si>
  <si>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</si>
  <si>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</si>
  <si>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</si>
  <si>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</si>
  <si>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</si>
  <si>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</si>
  <si>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</si>
  <si>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</si>
  <si>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</si>
  <si>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</si>
  <si>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</si>
  <si>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</si>
  <si>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</si>
  <si>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</si>
  <si>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</si>
  <si>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</si>
  <si>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</si>
  <si>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</si>
  <si>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</si>
  <si>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</si>
  <si>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</si>
  <si>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</si>
  <si>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</si>
  <si>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</si>
  <si>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</si>
  <si>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</si>
  <si>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</si>
  <si>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</si>
  <si>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</si>
  <si>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</si>
  <si>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</si>
  <si>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</si>
  <si>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</si>
  <si>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</si>
  <si>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</si>
  <si>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</si>
  <si>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</si>
  <si>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</si>
  <si>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</si>
  <si>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</si>
  <si>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</si>
  <si>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</si>
  <si>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</si>
  <si>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</si>
  <si>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</si>
  <si>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</si>
  <si>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</si>
  <si>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</si>
  <si>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</si>
  <si>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</si>
  <si>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</si>
  <si>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</si>
  <si>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</si>
  <si>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</si>
  <si>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</si>
  <si>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</si>
  <si>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</si>
  <si>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</si>
  <si>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</si>
  <si>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</si>
  <si>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</si>
  <si>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</si>
  <si>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</si>
  <si>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</si>
  <si>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</si>
  <si>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</si>
  <si>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</si>
  <si>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</si>
  <si>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</si>
  <si>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</si>
  <si>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</si>
  <si>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</si>
  <si>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</si>
  <si>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</si>
  <si>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</si>
  <si>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</si>
  <si>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</si>
  <si>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</si>
  <si>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</si>
  <si>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</si>
  <si>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</si>
  <si>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</si>
  <si>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</si>
  <si>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</si>
  <si>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</si>
  <si>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</si>
  <si>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</si>
  <si>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</si>
  <si>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</si>
  <si>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</si>
  <si>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</si>
  <si>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</si>
  <si>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</si>
  <si>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</si>
  <si>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</si>
  <si>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</si>
  <si>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</si>
  <si>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</si>
  <si>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</si>
  <si>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</si>
  <si>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</si>
  <si>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</si>
  <si>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</si>
  <si>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</si>
  <si>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</si>
  <si>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</si>
  <si>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</si>
  <si>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</si>
  <si>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</si>
  <si>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</si>
  <si>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</si>
  <si>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</si>
  <si>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</si>
  <si>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</si>
  <si>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</si>
  <si>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</si>
  <si>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</si>
  <si>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</si>
  <si>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</si>
  <si>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</si>
  <si>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</si>
  <si>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</si>
  <si>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</si>
  <si>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</si>
  <si>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</si>
  <si>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</si>
  <si>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</si>
  <si>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</si>
  <si>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</si>
  <si>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</si>
  <si>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</si>
  <si>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</si>
  <si>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</si>
  <si>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</si>
  <si>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</si>
  <si>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</si>
  <si>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</si>
  <si>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</si>
  <si>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</si>
  <si>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</si>
  <si>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</si>
  <si>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</si>
  <si>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</si>
  <si>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</si>
  <si>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</si>
  <si>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</si>
  <si>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</si>
  <si>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</si>
  <si>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</si>
  <si>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</si>
  <si>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</si>
  <si>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</si>
  <si>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</si>
  <si>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</si>
  <si>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</si>
  <si>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</si>
  <si>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</si>
  <si>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</si>
  <si>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</si>
  <si>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</si>
  <si>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</si>
  <si>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</si>
  <si>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</si>
  <si>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</si>
  <si>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</si>
  <si>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</si>
  <si>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</si>
  <si>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</si>
  <si>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</si>
  <si>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</si>
  <si>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</si>
  <si>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</si>
  <si>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</si>
  <si>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</si>
  <si>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</si>
  <si>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</si>
  <si>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</si>
  <si>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</si>
  <si>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</si>
  <si>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</si>
  <si>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</si>
  <si>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</si>
  <si>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</si>
  <si>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</si>
  <si>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</si>
  <si>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</si>
  <si>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</si>
  <si>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</si>
  <si>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</si>
  <si>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</si>
  <si>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</si>
  <si>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</si>
  <si>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</si>
  <si>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</si>
  <si>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</si>
  <si>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</si>
  <si>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</si>
  <si>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</si>
  <si>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</si>
  <si>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</si>
  <si>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</si>
  <si>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</si>
  <si>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</si>
  <si>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</si>
  <si>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</si>
  <si>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</si>
  <si>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</si>
  <si>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</si>
  <si>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</si>
  <si>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</si>
  <si>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</si>
  <si>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</si>
  <si>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</si>
  <si>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</si>
  <si>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</si>
  <si>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</si>
  <si>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</si>
  <si>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</si>
  <si>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</si>
  <si>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</si>
  <si>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</si>
  <si>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</si>
  <si>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</si>
  <si>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</si>
  <si>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</si>
  <si>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</si>
  <si>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</si>
  <si>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</si>
  <si>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</si>
  <si>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</si>
  <si>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</si>
  <si>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</si>
  <si>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</si>
  <si>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</si>
  <si>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</si>
  <si>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</si>
  <si>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</si>
  <si>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</si>
  <si>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</si>
  <si>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</si>
  <si>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</si>
  <si>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</si>
  <si>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</si>
  <si>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</si>
  <si>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</si>
  <si>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</si>
  <si>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</si>
  <si>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</si>
  <si>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</si>
  <si>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</si>
  <si>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</si>
  <si>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</si>
  <si>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</si>
  <si>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</si>
  <si>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</si>
  <si>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</si>
  <si>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</si>
  <si>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</si>
  <si>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</si>
  <si>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</si>
  <si>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</si>
  <si>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</si>
  <si>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</si>
  <si>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</si>
  <si>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</si>
  <si>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</si>
  <si>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</si>
  <si>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</si>
  <si>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</si>
  <si>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</si>
  <si>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</si>
  <si>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</si>
  <si>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</si>
  <si>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</si>
  <si>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</si>
  <si>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</si>
  <si>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</si>
  <si>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</si>
  <si>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</si>
  <si>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</si>
  <si>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</si>
  <si>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</si>
  <si>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</si>
  <si>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</si>
  <si>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</si>
  <si>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</si>
  <si>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</si>
  <si>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</si>
  <si>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</si>
  <si>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</si>
  <si>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</si>
  <si>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</si>
  <si>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</si>
  <si>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</si>
  <si>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</si>
  <si>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</si>
  <si>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</si>
  <si>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</si>
  <si>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</si>
  <si>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</si>
  <si>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</si>
  <si>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</si>
  <si>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</si>
  <si>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</si>
  <si>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</si>
  <si>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</si>
  <si>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</si>
  <si>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</si>
  <si>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</si>
  <si>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</si>
  <si>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</si>
  <si>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</si>
  <si>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</si>
  <si>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</si>
  <si>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</si>
  <si>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</si>
  <si>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</si>
  <si>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</si>
  <si>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</si>
  <si>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</si>
  <si>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</si>
  <si>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</si>
  <si>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</si>
  <si>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</si>
  <si>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</si>
  <si>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</si>
  <si>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</si>
  <si>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</si>
  <si>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</si>
  <si>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</si>
  <si>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</si>
  <si>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</si>
  <si>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</si>
  <si>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</si>
  <si>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</si>
  <si>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</si>
  <si>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</si>
  <si>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</si>
  <si>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</si>
  <si>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</si>
  <si>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</si>
  <si>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</si>
  <si>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</si>
  <si>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</si>
  <si>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</si>
  <si>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</si>
  <si>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</si>
  <si>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</si>
  <si>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</si>
  <si>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</si>
  <si>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</si>
  <si>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</si>
  <si>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</si>
  <si>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</si>
  <si>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</si>
  <si>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</si>
  <si>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</si>
  <si>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</si>
  <si>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</si>
  <si>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</si>
  <si>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</si>
  <si>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</si>
  <si>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</si>
  <si>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</si>
  <si>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</si>
  <si>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</si>
  <si>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</si>
  <si>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</si>
  <si>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</si>
  <si>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</si>
  <si>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</si>
  <si>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</si>
  <si>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</si>
  <si>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</si>
  <si>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</si>
  <si>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</si>
  <si>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</si>
  <si>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</si>
  <si>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</si>
  <si>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</si>
  <si>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</si>
  <si>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</si>
  <si>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</si>
  <si>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</si>
  <si>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</si>
  <si>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</si>
  <si>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</si>
  <si>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</si>
  <si>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</si>
  <si>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</si>
  <si>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</si>
  <si>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</si>
  <si>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</si>
  <si>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</si>
  <si>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</si>
  <si>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</si>
  <si>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</si>
  <si>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</si>
  <si>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</si>
  <si>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</si>
  <si>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</si>
  <si>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</si>
  <si>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</si>
  <si>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</si>
  <si>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</si>
  <si>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</si>
  <si>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</si>
  <si>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</si>
  <si>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</si>
  <si>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</si>
  <si>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</si>
  <si>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</si>
  <si>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</si>
  <si>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</si>
  <si>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</si>
  <si>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</si>
  <si>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</si>
  <si>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</si>
  <si>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</si>
  <si>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</si>
  <si>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</si>
  <si>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</si>
  <si>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</si>
  <si>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</si>
  <si>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</si>
  <si>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</si>
  <si>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</si>
  <si>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</si>
  <si>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</si>
  <si>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</si>
  <si>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</si>
  <si>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</si>
  <si>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</si>
  <si>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</si>
  <si>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</si>
  <si>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</si>
  <si>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</si>
  <si>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</si>
  <si>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</si>
  <si>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</si>
  <si>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</si>
  <si>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</si>
  <si>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</si>
  <si>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</si>
  <si>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</si>
  <si>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</si>
  <si>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</si>
  <si>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</si>
  <si>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</si>
  <si>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</si>
  <si>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</si>
  <si>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</si>
  <si>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</si>
  <si>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</si>
  <si>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</si>
  <si>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</si>
  <si>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</si>
  <si>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</si>
  <si>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</si>
  <si>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</si>
  <si>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</si>
  <si>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</si>
  <si>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</si>
  <si>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</si>
  <si>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</si>
  <si>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</si>
  <si>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</si>
  <si>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</si>
  <si>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</si>
  <si>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</si>
  <si>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</si>
  <si>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</si>
  <si>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</si>
  <si>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</si>
  <si>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</si>
  <si>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</si>
  <si>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</si>
  <si>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</si>
  <si>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</si>
  <si>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</si>
  <si>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</si>
  <si>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</si>
  <si>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</si>
  <si>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</si>
  <si>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</si>
  <si>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</si>
  <si>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</si>
  <si>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</si>
  <si>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</si>
  <si>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</si>
  <si>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</si>
  <si>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</si>
  <si>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</si>
  <si>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</si>
  <si>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</si>
  <si>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</si>
  <si>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</si>
  <si>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</si>
  <si>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</si>
  <si>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</si>
  <si>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</si>
  <si>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</si>
  <si>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</si>
  <si>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</si>
  <si>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</si>
  <si>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</si>
  <si>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</si>
  <si>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</si>
  <si>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</si>
  <si>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</si>
  <si>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</si>
  <si>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</si>
  <si>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</si>
  <si>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</si>
  <si>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</si>
  <si>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</si>
  <si>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</si>
  <si>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</si>
  <si>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</si>
  <si>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</si>
  <si>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</si>
  <si>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</si>
  <si>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</si>
  <si>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</si>
  <si>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</si>
  <si>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</si>
  <si>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</si>
  <si>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</si>
  <si>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</si>
  <si>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</si>
  <si>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</si>
  <si>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</si>
  <si>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</si>
  <si>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</si>
  <si>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</si>
  <si>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</si>
  <si>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</si>
  <si>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</si>
  <si>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</si>
  <si>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</si>
  <si>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</si>
  <si>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</si>
  <si>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</si>
  <si>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</si>
  <si>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</si>
  <si>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</si>
  <si>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</si>
  <si>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</si>
  <si>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</si>
  <si>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</si>
  <si>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</si>
  <si>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</si>
  <si>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</si>
  <si>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</si>
  <si>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</si>
  <si>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</si>
  <si>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</si>
  <si>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</si>
  <si>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</si>
  <si>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</si>
  <si>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</si>
  <si>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</si>
  <si>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</si>
  <si>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</si>
  <si>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</si>
  <si>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</si>
  <si>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</si>
  <si>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</si>
  <si>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</si>
  <si>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</si>
  <si>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</si>
  <si>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</si>
  <si>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</si>
  <si>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</si>
  <si>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</si>
  <si>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</si>
  <si>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</si>
  <si>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</si>
  <si>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</si>
  <si>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</si>
  <si>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</si>
  <si>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</si>
  <si>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</si>
  <si>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</si>
  <si>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</si>
  <si>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</si>
  <si>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</si>
  <si>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</si>
  <si>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</si>
  <si>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</si>
  <si>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</si>
  <si>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</si>
  <si>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</si>
  <si>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</si>
  <si>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</si>
  <si>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</si>
  <si>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</si>
  <si>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</si>
  <si>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</si>
  <si>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</si>
  <si>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</si>
  <si>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</si>
  <si>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</si>
  <si>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</si>
  <si>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</si>
  <si>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</si>
  <si>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</si>
  <si>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</si>
  <si>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</si>
  <si>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</si>
  <si>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</si>
  <si>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</si>
  <si>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</si>
  <si>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</si>
  <si>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</si>
  <si>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</si>
  <si>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</si>
  <si>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</si>
  <si>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</si>
  <si>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</si>
  <si>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</si>
  <si>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</si>
  <si>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</si>
  <si>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</si>
  <si>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</si>
  <si>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</si>
  <si>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</si>
  <si>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</si>
  <si>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</si>
  <si>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</si>
  <si>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</si>
  <si>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</si>
  <si>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</si>
  <si>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</si>
  <si>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</si>
  <si>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</si>
  <si>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</si>
  <si>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</si>
  <si>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</si>
  <si>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</si>
  <si>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</si>
  <si>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</si>
  <si>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</si>
  <si>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</si>
  <si>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</si>
  <si>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</si>
  <si>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</si>
  <si>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</si>
  <si>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</si>
  <si>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</si>
  <si>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</si>
  <si>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</si>
  <si>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</si>
  <si>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</si>
  <si>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</si>
  <si>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</si>
  <si>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</si>
  <si>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</si>
  <si>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</si>
  <si>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</si>
  <si>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</si>
  <si>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</si>
  <si>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</si>
  <si>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</si>
  <si>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</si>
  <si>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</si>
  <si>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</si>
  <si>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</si>
  <si>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</si>
  <si>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</si>
  <si>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</si>
  <si>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</si>
  <si>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</si>
  <si>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</si>
  <si>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</si>
  <si>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</si>
  <si>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</si>
  <si>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</si>
  <si>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</si>
  <si>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</si>
  <si>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</si>
  <si>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</si>
  <si>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</si>
  <si>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</si>
  <si>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</si>
  <si>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</si>
  <si>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</si>
  <si>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</si>
  <si>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</si>
  <si>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</si>
  <si>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</si>
  <si>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</si>
  <si>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</si>
  <si>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</si>
  <si>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</si>
  <si>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</si>
  <si>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</si>
  <si>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</si>
  <si>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</si>
  <si>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</si>
  <si>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</si>
  <si>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</si>
  <si>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</si>
  <si>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</si>
  <si>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</si>
  <si>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</si>
  <si>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</si>
  <si>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</si>
  <si>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</si>
  <si>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</si>
  <si>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</si>
  <si>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</si>
  <si>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</si>
  <si>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</si>
  <si>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</si>
  <si>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</si>
  <si>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</si>
  <si>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</si>
  <si>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</si>
  <si>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</si>
  <si>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</si>
  <si>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</si>
  <si>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</si>
  <si>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</si>
  <si>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</si>
  <si>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</si>
  <si>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</si>
  <si>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</si>
  <si>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</si>
  <si>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</si>
  <si>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</si>
  <si>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</si>
  <si>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</si>
  <si>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</si>
  <si>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</si>
  <si>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</si>
  <si>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</si>
  <si>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</si>
  <si>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</si>
  <si>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</si>
  <si>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</si>
  <si>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</si>
  <si>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</si>
  <si>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</si>
  <si>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</si>
  <si>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</si>
  <si>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</si>
  <si>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</si>
  <si>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</si>
  <si>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</si>
  <si>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</si>
  <si>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</si>
  <si>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</si>
  <si>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</si>
  <si>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</si>
  <si>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</si>
  <si>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</si>
  <si>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</si>
  <si>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</si>
  <si>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</si>
  <si>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</si>
  <si>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</si>
  <si>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</si>
  <si>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</si>
  <si>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</si>
  <si>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</si>
  <si>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</si>
  <si>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</si>
  <si>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</si>
  <si>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</si>
  <si>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</si>
  <si>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</si>
  <si>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</si>
  <si>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</si>
  <si>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</si>
  <si>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</si>
  <si>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</si>
  <si>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</si>
  <si>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</si>
  <si>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</si>
  <si>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</si>
  <si>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</si>
  <si>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</si>
  <si>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</si>
  <si>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</si>
  <si>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</si>
  <si>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</si>
  <si>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</si>
  <si>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</si>
  <si>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</si>
  <si>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</si>
  <si>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</si>
  <si>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</si>
  <si>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</si>
  <si>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</si>
  <si>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</si>
  <si>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</si>
  <si>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</si>
  <si>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</si>
  <si>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</si>
  <si>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</si>
  <si>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</si>
  <si>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</si>
  <si>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</si>
  <si>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</si>
  <si>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</si>
  <si>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</si>
  <si>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</si>
  <si>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</si>
  <si>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</si>
  <si>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</si>
  <si>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</si>
  <si>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</si>
  <si>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</si>
  <si>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</si>
  <si>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</si>
  <si>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</si>
  <si>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</si>
  <si>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</si>
  <si>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</si>
  <si>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</si>
  <si>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</si>
  <si>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</si>
  <si>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</si>
  <si>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</si>
  <si>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</si>
  <si>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</si>
  <si>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</si>
  <si>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</si>
  <si>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</si>
  <si>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</si>
  <si>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</si>
  <si>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</si>
  <si>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</si>
  <si>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</si>
  <si>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</si>
  <si>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</si>
  <si>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</si>
  <si>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</si>
  <si>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</si>
  <si>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</si>
  <si>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</si>
  <si>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</si>
  <si>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</si>
  <si>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</si>
  <si>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</si>
  <si>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</si>
  <si>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</si>
  <si>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</si>
  <si>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</si>
  <si>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</si>
  <si>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</si>
  <si>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</si>
  <si>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</si>
  <si>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</si>
  <si>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</si>
  <si>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</si>
  <si>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</si>
  <si>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</si>
  <si>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</si>
  <si>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</si>
  <si>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</si>
  <si>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</si>
  <si>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</si>
  <si>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</si>
  <si>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</si>
  <si>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</si>
  <si>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</si>
  <si>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</si>
  <si>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</si>
  <si>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</si>
  <si>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</si>
  <si>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</si>
  <si>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</si>
  <si>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</si>
  <si>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</si>
  <si>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</si>
  <si>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</si>
  <si>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</si>
  <si>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</si>
  <si>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</si>
  <si>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</si>
  <si>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</si>
  <si>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</si>
  <si>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</si>
  <si>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</si>
  <si>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</si>
  <si>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</si>
  <si>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</si>
  <si>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</si>
  <si>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</si>
  <si>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</si>
  <si>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</si>
  <si>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</si>
  <si>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</si>
  <si>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</si>
  <si>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</si>
  <si>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</si>
  <si>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</si>
  <si>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</si>
  <si>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</si>
  <si>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</si>
  <si>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</si>
  <si>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</si>
  <si>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</si>
  <si>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</si>
  <si>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</si>
  <si>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</si>
  <si>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</si>
  <si>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</si>
  <si>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</si>
  <si>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</si>
  <si>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</si>
  <si>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</si>
  <si>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</si>
  <si>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</si>
  <si>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</si>
  <si>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</si>
  <si>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</si>
  <si>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</si>
  <si>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</si>
  <si>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</si>
  <si>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</si>
  <si>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</si>
  <si>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</si>
  <si>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</si>
  <si>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</si>
  <si>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</si>
  <si>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</si>
  <si>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</si>
  <si>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</si>
  <si>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</si>
  <si>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</si>
  <si>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</si>
  <si>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</si>
  <si>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</si>
  <si>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</si>
  <si>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</si>
  <si>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</si>
  <si>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</si>
  <si>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</si>
  <si>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</si>
  <si>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</si>
  <si>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</si>
  <si>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</si>
  <si>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</si>
  <si>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</si>
  <si>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</si>
  <si>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</si>
  <si>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</si>
  <si>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</si>
  <si>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</si>
  <si>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</si>
  <si>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</si>
  <si>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</si>
  <si>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</si>
  <si>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</si>
  <si>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</si>
  <si>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</si>
  <si>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</si>
  <si>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</si>
  <si>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</si>
  <si>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</si>
  <si>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</si>
  <si>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</si>
  <si>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</si>
  <si>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</si>
  <si>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</si>
  <si>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</si>
  <si>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</si>
  <si>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</si>
  <si>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</si>
  <si>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</si>
  <si>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</si>
  <si>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</si>
  <si>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</si>
  <si>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</si>
  <si>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</si>
  <si>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</si>
  <si>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</si>
  <si>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</si>
  <si>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</si>
  <si>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</si>
  <si>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</si>
  <si>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</si>
  <si>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</si>
  <si>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</si>
  <si>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</si>
  <si>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</si>
  <si>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</si>
  <si>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</si>
  <si>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</si>
  <si>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</si>
  <si>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</si>
  <si>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</si>
  <si>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</si>
  <si>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</si>
  <si>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</si>
  <si>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</si>
  <si>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</si>
  <si>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</si>
  <si>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</si>
  <si>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</si>
  <si>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</si>
  <si>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</si>
  <si>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</si>
  <si>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</si>
  <si>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</si>
  <si>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</si>
  <si>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</si>
  <si>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</si>
  <si>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</si>
  <si>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</si>
  <si>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</si>
  <si>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</si>
  <si>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</si>
  <si>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</si>
  <si>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</si>
  <si>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</si>
  <si>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</si>
  <si>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</si>
  <si>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</si>
  <si>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</si>
  <si>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</si>
  <si>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</si>
  <si>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</si>
  <si>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</si>
  <si>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</si>
  <si>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</si>
  <si>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</si>
  <si>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</si>
  <si>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</si>
  <si>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</si>
  <si>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</si>
  <si>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</si>
  <si>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</si>
  <si>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</si>
  <si>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</si>
  <si>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</si>
  <si>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</si>
  <si>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</si>
  <si>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</si>
  <si>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</si>
  <si>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</si>
  <si>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</si>
  <si>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</si>
  <si>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</si>
  <si>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</si>
  <si>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</si>
  <si>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</si>
  <si>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</si>
  <si>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</si>
  <si>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</si>
  <si>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</si>
  <si>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</si>
  <si>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</si>
  <si>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</si>
  <si>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</si>
  <si>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</si>
  <si>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</si>
  <si>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</si>
  <si>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</si>
  <si>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</si>
  <si>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</si>
  <si>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</si>
  <si>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</si>
  <si>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</si>
  <si>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</si>
  <si>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</si>
  <si>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</si>
  <si>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</si>
  <si>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</si>
  <si>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</si>
  <si>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</si>
  <si>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</si>
  <si>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</si>
  <si>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</si>
  <si>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</si>
  <si>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</si>
  <si>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</si>
  <si>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</si>
  <si>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</si>
  <si>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</si>
  <si>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</si>
  <si>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</si>
  <si>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</si>
  <si>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</si>
  <si>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</si>
  <si>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</si>
  <si>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</si>
  <si>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</si>
  <si>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</si>
  <si>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</si>
  <si>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</si>
  <si>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</si>
  <si>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</si>
  <si>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</si>
  <si>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</si>
  <si>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</si>
  <si>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</si>
  <si>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</si>
  <si>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</si>
  <si>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</si>
  <si>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</si>
  <si>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</si>
  <si>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</si>
  <si>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</si>
  <si>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</si>
  <si>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</si>
  <si>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</si>
  <si>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</si>
  <si>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</si>
  <si>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</si>
  <si>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</si>
  <si>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</si>
  <si>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</si>
  <si>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</si>
  <si>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</si>
  <si>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</si>
  <si>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</si>
  <si>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</si>
  <si>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</si>
  <si>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</si>
  <si>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</si>
  <si>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</si>
  <si>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</si>
  <si>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</si>
  <si>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</si>
  <si>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</si>
  <si>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</si>
  <si>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</si>
  <si>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</si>
  <si>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</si>
  <si>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</si>
  <si>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</si>
  <si>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</si>
  <si>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</si>
  <si>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</si>
  <si>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</si>
  <si>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</si>
  <si>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</si>
  <si>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</si>
  <si>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</si>
  <si>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</si>
  <si>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</si>
  <si>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</si>
  <si>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</si>
  <si>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</si>
  <si>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</si>
  <si>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</si>
  <si>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</si>
  <si>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</si>
  <si>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</si>
  <si>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</si>
  <si>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</si>
  <si>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</si>
  <si>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</si>
  <si>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</si>
  <si>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</si>
  <si>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</si>
  <si>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</si>
  <si>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</si>
  <si>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</si>
  <si>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</si>
  <si>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</si>
  <si>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</si>
  <si>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</si>
  <si>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</si>
  <si>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</si>
  <si>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</si>
  <si>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</si>
  <si>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</si>
  <si>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</si>
  <si>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</si>
  <si>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</si>
  <si>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</si>
  <si>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</si>
  <si>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</si>
  <si>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</si>
  <si>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</si>
  <si>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</si>
  <si>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</si>
  <si>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</si>
  <si>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</si>
  <si>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</si>
  <si>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</si>
  <si>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</si>
  <si>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</si>
  <si>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</si>
  <si>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</si>
  <si>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</si>
  <si>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</si>
  <si>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</si>
  <si>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</si>
  <si>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</si>
  <si>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</si>
  <si>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</si>
  <si>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</si>
  <si>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</si>
  <si>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</si>
  <si>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</si>
  <si>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</si>
  <si>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</si>
  <si>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</si>
  <si>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</si>
  <si>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</si>
  <si>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</si>
  <si>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</si>
  <si>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</si>
  <si>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</si>
  <si>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</si>
  <si>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</si>
  <si>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</si>
  <si>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</si>
  <si>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</si>
  <si>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</si>
  <si>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</si>
  <si>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</si>
  <si>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</si>
  <si>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</si>
  <si>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</si>
  <si>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</si>
  <si>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</si>
  <si>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</si>
  <si>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</si>
  <si>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</si>
  <si>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</si>
  <si>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</si>
  <si>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</si>
  <si>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</si>
  <si>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</si>
  <si>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</si>
  <si>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</si>
  <si>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</si>
  <si>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</si>
  <si>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</si>
  <si>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</si>
  <si>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</si>
  <si>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</si>
  <si>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</si>
  <si>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</si>
  <si>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</si>
  <si>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</si>
  <si>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</si>
  <si>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</si>
  <si>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</si>
  <si>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</si>
  <si>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</si>
  <si>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</si>
  <si>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</si>
  <si>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</si>
  <si>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</si>
  <si>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</si>
  <si>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</si>
  <si>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</si>
  <si>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</si>
  <si>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</si>
  <si>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</si>
  <si>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</si>
  <si>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</si>
  <si>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</si>
  <si>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</si>
  <si>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</si>
  <si>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</si>
  <si>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</si>
  <si>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</si>
  <si>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</si>
  <si>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</si>
  <si>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</si>
  <si>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</si>
  <si>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</si>
  <si>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</si>
  <si>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</si>
  <si>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</si>
  <si>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</si>
  <si>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</si>
  <si>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</si>
  <si>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</si>
  <si>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</si>
  <si>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</si>
  <si>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</si>
  <si>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</si>
  <si>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</si>
  <si>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</si>
  <si>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</si>
  <si>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</si>
  <si>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</si>
  <si>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</si>
  <si>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</si>
  <si>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</si>
  <si>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</si>
  <si>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</si>
  <si>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</si>
  <si>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</si>
  <si>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</si>
  <si>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</si>
  <si>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</si>
  <si>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</si>
  <si>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</si>
  <si>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</si>
  <si>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</si>
  <si>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</si>
  <si>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</si>
  <si>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</si>
  <si>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</si>
  <si>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</si>
  <si>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</si>
  <si>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</si>
  <si>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</si>
  <si>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</si>
  <si>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</si>
  <si>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</si>
  <si>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</si>
  <si>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</si>
  <si>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</si>
  <si>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</si>
  <si>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</si>
  <si>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</si>
  <si>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</si>
  <si>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</si>
  <si>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</si>
  <si>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</si>
  <si>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</si>
  <si>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</si>
  <si>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</si>
  <si>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</si>
  <si>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</si>
  <si>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</si>
  <si>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</si>
  <si>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</si>
  <si>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</si>
  <si>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</si>
  <si>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</si>
  <si>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</si>
  <si>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</si>
  <si>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</si>
  <si>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</si>
  <si>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</si>
  <si>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</si>
  <si>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</si>
  <si>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</si>
  <si>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</si>
  <si>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</si>
  <si>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</si>
  <si>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</si>
  <si>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</si>
  <si>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</si>
  <si>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</si>
  <si>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</si>
  <si>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</si>
  <si>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</si>
  <si>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</si>
  <si>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</si>
  <si>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</si>
  <si>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</si>
  <si>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</si>
  <si>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</si>
  <si>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</si>
  <si>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</si>
  <si>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</si>
  <si>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</si>
  <si>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</si>
  <si>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</si>
  <si>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</si>
  <si>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</si>
  <si>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</si>
  <si>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</si>
  <si>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</si>
  <si>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</si>
  <si>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</si>
  <si>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</si>
  <si>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</si>
  <si>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</si>
  <si>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</si>
  <si>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</si>
  <si>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</si>
  <si>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</si>
  <si>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</si>
  <si>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</si>
  <si>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</si>
  <si>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</si>
  <si>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</si>
  <si>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</si>
  <si>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</si>
  <si>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</si>
  <si>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</si>
  <si>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</si>
  <si>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</si>
  <si>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</si>
  <si>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</si>
  <si>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</si>
  <si>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</si>
  <si>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</si>
  <si>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</si>
  <si>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</si>
  <si>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</si>
  <si>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</si>
  <si>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</si>
  <si>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</si>
  <si>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</si>
  <si>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</si>
  <si>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</si>
  <si>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</si>
  <si>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</si>
  <si>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</si>
  <si>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</si>
  <si>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</si>
  <si>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</si>
  <si>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</si>
  <si>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</si>
  <si>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</si>
  <si>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</si>
  <si>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</si>
  <si>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</si>
  <si>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</si>
  <si>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</si>
  <si>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</si>
  <si>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</si>
  <si>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</si>
  <si>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</si>
  <si>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</si>
  <si>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</si>
  <si>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</si>
  <si>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</si>
  <si>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</si>
  <si>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</si>
  <si>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</si>
  <si>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</si>
  <si>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</si>
  <si>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</si>
  <si>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</si>
  <si>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</si>
  <si>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</si>
  <si>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</si>
  <si>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</si>
  <si>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</si>
  <si>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</si>
  <si>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</si>
  <si>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</si>
  <si>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</si>
  <si>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</si>
  <si>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</si>
  <si>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</si>
  <si>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</si>
  <si>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</si>
  <si>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</si>
  <si>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</si>
  <si>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</si>
  <si>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</si>
  <si>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</si>
  <si>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</si>
  <si>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</si>
  <si>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</si>
  <si>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</si>
  <si>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</si>
  <si>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</si>
  <si>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</si>
  <si>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</si>
  <si>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</si>
  <si>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</si>
  <si>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</si>
  <si>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</si>
  <si>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</si>
  <si>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</si>
  <si>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</si>
  <si>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</si>
  <si>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</si>
  <si>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</si>
  <si>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</si>
  <si>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</si>
  <si>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</si>
  <si>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</si>
  <si>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</si>
  <si>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</si>
  <si>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</si>
  <si>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</si>
  <si>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</si>
  <si>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</si>
  <si>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</si>
  <si>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</si>
  <si>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</si>
  <si>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</si>
  <si>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</si>
  <si>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</si>
  <si>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</si>
  <si>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</si>
  <si>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</si>
  <si>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</si>
  <si>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</si>
  <si>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</si>
  <si>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</si>
  <si>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</si>
  <si>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</si>
  <si>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</si>
  <si>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</si>
  <si>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</si>
  <si>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</si>
  <si>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</si>
  <si>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</si>
  <si>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</si>
  <si>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</si>
  <si>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</si>
  <si>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</si>
  <si>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</si>
  <si>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</si>
  <si>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</si>
  <si>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</si>
  <si>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</si>
  <si>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</si>
  <si>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</si>
  <si>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</si>
  <si>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</si>
  <si>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</si>
  <si>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</si>
  <si>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</si>
  <si>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</si>
  <si>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</si>
  <si>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</si>
  <si>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</si>
  <si>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</si>
  <si>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</si>
  <si>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</si>
  <si>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</si>
  <si>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</si>
  <si>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</si>
  <si>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</si>
  <si>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</si>
  <si>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</si>
  <si>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</si>
  <si>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</si>
  <si>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</si>
  <si>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</si>
  <si>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</si>
  <si>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</si>
  <si>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</si>
  <si>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</si>
  <si>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</si>
  <si>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</si>
  <si>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</si>
  <si>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</si>
  <si>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</si>
  <si>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</si>
  <si>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</si>
  <si>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</si>
  <si>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</si>
  <si>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</si>
  <si>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</si>
  <si>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</si>
  <si>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</si>
  <si>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</si>
  <si>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</si>
  <si>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</si>
  <si>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</si>
  <si>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</si>
  <si>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</si>
  <si>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</si>
  <si>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</si>
  <si>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</si>
  <si>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</si>
  <si>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</si>
  <si>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</si>
  <si>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</si>
  <si>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</si>
  <si>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</si>
  <si>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</si>
  <si>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</si>
  <si>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</si>
  <si>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</si>
  <si>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</si>
  <si>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</si>
  <si>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</si>
  <si>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</si>
  <si>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</si>
  <si>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</si>
  <si>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</si>
  <si>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</si>
  <si>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</si>
  <si>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</si>
  <si>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</si>
  <si>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</si>
  <si>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</si>
  <si>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</si>
  <si>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</si>
  <si>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</si>
  <si>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</si>
  <si>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</si>
  <si>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</si>
  <si>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</si>
  <si>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</si>
  <si>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</si>
  <si>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</si>
  <si>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</si>
  <si>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</si>
  <si>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</si>
  <si>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</si>
  <si>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</si>
  <si>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</si>
  <si>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</si>
  <si>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</si>
  <si>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</si>
  <si>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</si>
  <si>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</si>
  <si>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</si>
  <si>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</si>
  <si>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</si>
  <si>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</si>
  <si>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</si>
  <si>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</si>
  <si>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</si>
  <si>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</si>
  <si>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</si>
  <si>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</si>
  <si>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</si>
  <si>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</si>
  <si>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</si>
  <si>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</si>
  <si>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</si>
  <si>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</si>
  <si>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</si>
  <si>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</si>
  <si>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</si>
  <si>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</si>
  <si>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</si>
  <si>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</si>
  <si>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</si>
  <si>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</si>
  <si>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</si>
  <si>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</si>
  <si>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</si>
  <si>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</si>
  <si>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</si>
  <si>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</si>
  <si>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</si>
  <si>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</si>
  <si>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</si>
  <si>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</si>
  <si>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</si>
  <si>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</si>
  <si>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</si>
  <si>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</si>
  <si>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</si>
  <si>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</si>
  <si>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</si>
  <si>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</si>
  <si>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</si>
  <si>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</si>
  <si>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</si>
  <si>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</si>
  <si>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</si>
  <si>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</si>
  <si>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</si>
  <si>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</si>
  <si>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</si>
  <si>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</si>
  <si>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</si>
  <si>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</si>
  <si>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</si>
  <si>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</si>
  <si>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</si>
  <si>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</si>
  <si>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</si>
  <si>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</si>
  <si>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</si>
  <si>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</si>
  <si>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</si>
  <si>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</si>
  <si>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</si>
  <si>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</si>
  <si>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</si>
  <si>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</si>
  <si>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</si>
  <si>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</si>
  <si>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</si>
  <si>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</si>
  <si>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</si>
  <si>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</si>
  <si>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</si>
  <si>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</si>
  <si>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</si>
  <si>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</si>
  <si>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</si>
  <si>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</si>
  <si>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</si>
  <si>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</si>
  <si>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</si>
  <si>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</si>
  <si>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</si>
  <si>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</si>
  <si>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</si>
  <si>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</si>
  <si>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</si>
  <si>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</si>
  <si>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</si>
  <si>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</si>
  <si>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</si>
  <si>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</si>
  <si>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</si>
  <si>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</si>
  <si>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</si>
  <si>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</si>
  <si>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</si>
  <si>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</si>
  <si>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</si>
  <si>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</si>
  <si>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</si>
  <si>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</si>
  <si>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</si>
  <si>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</si>
  <si>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</si>
  <si>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</si>
  <si>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</si>
  <si>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</si>
  <si>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</si>
  <si>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</si>
  <si>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</si>
  <si>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</si>
  <si>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</si>
  <si>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</si>
  <si>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</si>
  <si>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</si>
  <si>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</si>
  <si>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</si>
  <si>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</si>
  <si>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</si>
  <si>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</si>
  <si>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</si>
  <si>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</si>
  <si>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</si>
  <si>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</si>
  <si>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</si>
  <si>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</si>
  <si>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</si>
  <si>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</si>
  <si>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</si>
  <si>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</si>
  <si>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</si>
  <si>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</si>
  <si>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</si>
  <si>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</si>
  <si>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</si>
  <si>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</si>
  <si>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</si>
  <si>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</si>
  <si>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</si>
  <si>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</si>
  <si>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</si>
  <si>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</si>
  <si>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</si>
  <si>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</si>
  <si>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</si>
  <si>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</si>
  <si>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</si>
  <si>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</si>
  <si>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</si>
  <si>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</si>
  <si>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</si>
  <si>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</si>
  <si>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</si>
  <si>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</si>
  <si>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</si>
  <si>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</si>
  <si>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</si>
  <si>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</si>
  <si>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</si>
  <si>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</si>
  <si>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</si>
  <si>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</si>
  <si>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</si>
  <si>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</si>
  <si>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</si>
  <si>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</si>
  <si>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</si>
  <si>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</si>
  <si>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</si>
  <si>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</si>
  <si>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</si>
  <si>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</si>
  <si>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</si>
  <si>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</si>
  <si>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</si>
  <si>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</si>
  <si>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</si>
  <si>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</si>
  <si>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</si>
  <si>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</si>
  <si>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</si>
  <si>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</si>
  <si>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</si>
  <si>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</si>
  <si>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</si>
  <si>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</si>
  <si>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</si>
  <si>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</si>
  <si>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</si>
  <si>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</si>
  <si>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</si>
  <si>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</si>
  <si>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</si>
  <si>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</si>
  <si>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</si>
  <si>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</si>
  <si>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</si>
  <si>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</si>
  <si>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</si>
  <si>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</si>
  <si>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</si>
  <si>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</si>
  <si>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</si>
  <si>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</si>
  <si>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</si>
  <si>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</si>
  <si>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</si>
  <si>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</si>
  <si>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</si>
  <si>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</si>
  <si>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</si>
  <si>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</si>
  <si>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</si>
  <si>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</si>
  <si>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</si>
  <si>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</si>
  <si>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</si>
  <si>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</si>
  <si>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</si>
  <si>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</si>
  <si>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</si>
  <si>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</si>
  <si>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</si>
  <si>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</si>
  <si>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</si>
  <si>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</si>
  <si>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</si>
  <si>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</si>
  <si>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</si>
  <si>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</si>
  <si>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</si>
  <si>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</si>
  <si>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</si>
  <si>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</si>
  <si>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</si>
  <si>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</si>
  <si>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</si>
  <si>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</si>
  <si>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</si>
  <si>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</si>
  <si>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</si>
  <si>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</si>
  <si>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</si>
  <si>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</si>
  <si>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</si>
  <si>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</si>
  <si>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</si>
  <si>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</si>
  <si>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</si>
  <si>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</si>
  <si>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</si>
  <si>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</si>
  <si>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</si>
  <si>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</si>
  <si>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</si>
  <si>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</si>
  <si>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</si>
  <si>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</si>
  <si>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</si>
  <si>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</si>
  <si>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</si>
  <si>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</si>
  <si>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</si>
  <si>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</si>
  <si>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</si>
  <si>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</si>
  <si>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</si>
  <si>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</si>
  <si>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</si>
  <si>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</si>
  <si>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</si>
  <si>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</si>
  <si>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</si>
  <si>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</si>
  <si>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</si>
  <si>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</si>
  <si>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</si>
  <si>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</si>
  <si>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</si>
  <si>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</si>
  <si>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</si>
  <si>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</si>
  <si>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</si>
  <si>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</si>
  <si>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</si>
  <si>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</si>
  <si>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</si>
  <si>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</si>
  <si>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</si>
  <si>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</si>
  <si>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</si>
  <si>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</si>
  <si>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</si>
  <si>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</si>
  <si>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</si>
  <si>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</si>
  <si>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</si>
  <si>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</si>
  <si>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</si>
  <si>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</si>
  <si>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</si>
  <si>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</si>
  <si>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</si>
  <si>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</si>
  <si>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</si>
  <si>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</si>
  <si>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</si>
  <si>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</si>
  <si>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</si>
  <si>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</si>
  <si>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</si>
  <si>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</si>
  <si>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</si>
  <si>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</si>
  <si>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</si>
  <si>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</si>
  <si>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</si>
  <si>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</si>
  <si>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</si>
  <si>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</si>
  <si>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</si>
  <si>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</si>
  <si>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</si>
  <si>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</si>
  <si>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</si>
  <si>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</si>
  <si>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</si>
  <si>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</si>
  <si>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</si>
  <si>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</si>
  <si>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</si>
  <si>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</si>
  <si>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</si>
  <si>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</si>
  <si>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</si>
  <si>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</si>
  <si>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</si>
  <si>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</si>
  <si>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</si>
  <si>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</si>
  <si>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</si>
  <si>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</si>
  <si>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</si>
  <si>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</si>
  <si>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</si>
  <si>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</si>
  <si>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</si>
  <si>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</si>
  <si>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</si>
  <si>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</si>
  <si>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</si>
  <si>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</si>
  <si>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</si>
  <si>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</si>
  <si>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</si>
  <si>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</si>
  <si>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</si>
  <si>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</si>
  <si>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</si>
  <si>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</si>
  <si>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</si>
  <si>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</si>
  <si>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</si>
  <si>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</si>
  <si>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</si>
  <si>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</si>
  <si>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</si>
  <si>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</si>
  <si>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</si>
  <si>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</si>
  <si>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</si>
  <si>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</si>
  <si>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</si>
  <si>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</si>
  <si>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</si>
  <si>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</si>
  <si>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</si>
  <si>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</si>
  <si>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</si>
  <si>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</si>
  <si>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</si>
  <si>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</si>
  <si>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</si>
  <si>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</si>
  <si>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</si>
  <si>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</si>
  <si>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</si>
  <si>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</si>
  <si>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</si>
  <si>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</si>
  <si>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</si>
  <si>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</si>
  <si>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</si>
  <si>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</si>
  <si>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</si>
  <si>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</si>
  <si>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</si>
  <si>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</si>
  <si>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</si>
  <si>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</si>
  <si>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</si>
  <si>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</si>
  <si>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</si>
  <si>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</si>
  <si>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</si>
  <si>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</si>
  <si>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</si>
  <si>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</si>
  <si>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</si>
  <si>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</si>
  <si>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</si>
  <si>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</si>
  <si>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</si>
  <si>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</si>
  <si>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</si>
  <si>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</si>
  <si>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</si>
  <si>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</si>
  <si>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</si>
  <si>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</si>
  <si>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</si>
  <si>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</si>
  <si>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</si>
  <si>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</si>
  <si>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</si>
  <si>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</si>
  <si>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</si>
  <si>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</si>
  <si>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</si>
  <si>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</si>
  <si>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</si>
  <si>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</si>
  <si>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</si>
  <si>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</si>
  <si>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</si>
  <si>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</si>
  <si>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</si>
  <si>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</si>
  <si>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</si>
  <si>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</si>
  <si>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</si>
  <si>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</si>
  <si>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</si>
  <si>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</si>
  <si>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</si>
  <si>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</si>
  <si>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</si>
  <si>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</si>
  <si>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</si>
  <si>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</si>
  <si>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</si>
  <si>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</si>
  <si>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</si>
  <si>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</si>
  <si>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</si>
  <si>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</si>
  <si>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</si>
  <si>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</si>
  <si>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</si>
  <si>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</si>
  <si>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</si>
  <si>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</si>
  <si>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</si>
  <si>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</si>
  <si>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</si>
  <si>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</si>
  <si>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</si>
  <si>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</si>
  <si>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</si>
  <si>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</si>
  <si>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</si>
  <si>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</si>
  <si>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</si>
  <si>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</si>
  <si>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</si>
  <si>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</si>
  <si>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</si>
  <si>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</si>
  <si>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</si>
  <si>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</si>
  <si>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</si>
  <si>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</si>
  <si>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</si>
  <si>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</si>
  <si>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</si>
  <si>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</si>
  <si>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</si>
  <si>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</si>
  <si>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</si>
  <si>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</si>
  <si>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</si>
  <si>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</si>
  <si>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</si>
  <si>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</si>
  <si>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</si>
  <si>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</si>
  <si>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</si>
  <si>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</si>
  <si>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</si>
  <si>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</si>
  <si>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</si>
  <si>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</si>
  <si>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</si>
  <si>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</si>
  <si>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</si>
  <si>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</si>
  <si>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</si>
  <si>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</si>
  <si>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</si>
  <si>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</si>
  <si>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</si>
  <si>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</si>
  <si>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</si>
  <si>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</si>
  <si>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</si>
  <si>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</si>
  <si>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</si>
  <si>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</si>
  <si>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</si>
  <si>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</si>
  <si>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</si>
  <si>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</si>
  <si>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</si>
  <si>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</si>
  <si>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</si>
  <si>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</si>
  <si>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</si>
  <si>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</si>
  <si>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</si>
  <si>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</si>
  <si>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</si>
  <si>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</si>
  <si>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</si>
  <si>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</si>
  <si>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</si>
  <si>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</si>
  <si>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</si>
  <si>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</si>
  <si>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</si>
  <si>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</si>
  <si>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</si>
  <si>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</si>
  <si>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</si>
  <si>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</si>
  <si>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</si>
  <si>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</si>
  <si>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</si>
  <si>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</si>
  <si>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</si>
  <si>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</si>
  <si>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</si>
  <si>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</si>
  <si>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</si>
  <si>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</si>
  <si>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</si>
  <si>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</si>
  <si>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</si>
  <si>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</si>
  <si>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</si>
  <si>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</si>
  <si>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</si>
  <si>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</si>
  <si>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</si>
  <si>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</si>
  <si>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</si>
  <si>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</si>
  <si>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</si>
  <si>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</si>
  <si>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</si>
  <si>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</si>
  <si>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</si>
  <si>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</si>
  <si>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</si>
  <si>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</si>
  <si>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</si>
  <si>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</si>
  <si>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</si>
  <si>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</si>
  <si>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</si>
  <si>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</si>
  <si>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</si>
  <si>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</si>
  <si>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</si>
  <si>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</si>
  <si>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</si>
  <si>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</si>
  <si>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</si>
  <si>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</si>
  <si>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</si>
  <si>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</si>
  <si>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</si>
  <si>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</si>
  <si>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</si>
  <si>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</si>
  <si>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</si>
  <si>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</si>
  <si>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</si>
  <si>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</si>
  <si>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</si>
  <si>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</si>
  <si>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</si>
  <si>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</si>
  <si>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</si>
  <si>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</si>
  <si>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</si>
  <si>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</si>
  <si>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</si>
  <si>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</si>
  <si>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</si>
  <si>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</si>
  <si>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</si>
  <si>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</si>
  <si>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</si>
  <si>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</si>
  <si>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</si>
  <si>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</si>
  <si>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</si>
  <si>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</si>
  <si>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</si>
  <si>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</si>
  <si>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</si>
  <si>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</si>
  <si>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</si>
  <si>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</si>
  <si>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</si>
  <si>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</si>
  <si>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</si>
  <si>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</si>
  <si>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</si>
  <si>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</si>
  <si>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</si>
  <si>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</si>
  <si>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</si>
  <si>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</si>
  <si>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</si>
  <si>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</si>
  <si>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</si>
  <si>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</si>
  <si>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</si>
  <si>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</si>
  <si>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</si>
  <si>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</si>
  <si>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</si>
  <si>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</si>
  <si>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</si>
  <si>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</si>
  <si>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</si>
  <si>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</si>
  <si>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</si>
  <si>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</si>
  <si>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</si>
  <si>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</si>
  <si>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</si>
  <si>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</si>
  <si>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</si>
  <si>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</si>
  <si>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</si>
  <si>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</si>
  <si>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</si>
  <si>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</si>
  <si>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</si>
  <si>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</si>
  <si>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</si>
  <si>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</si>
  <si>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</si>
  <si>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</si>
  <si>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</si>
  <si>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</si>
  <si>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</si>
  <si>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</si>
  <si>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</si>
  <si>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</si>
  <si>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</si>
  <si>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</si>
  <si>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</si>
  <si>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</si>
  <si>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</si>
  <si>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</si>
  <si>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</si>
  <si>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</si>
  <si>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</si>
  <si>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</si>
  <si>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</si>
  <si>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</si>
  <si>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</si>
  <si>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</si>
  <si>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</si>
  <si>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</si>
  <si>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</si>
  <si>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</si>
  <si>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</si>
  <si>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</si>
  <si>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</si>
  <si>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</si>
  <si>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</si>
  <si>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</si>
  <si>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</si>
  <si>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</si>
  <si>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</si>
  <si>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</si>
  <si>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</si>
  <si>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</si>
  <si>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</si>
  <si>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</si>
  <si>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</si>
  <si>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</si>
  <si>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</si>
  <si>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</si>
  <si>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</si>
  <si>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</si>
  <si>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</si>
  <si>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</si>
  <si>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</si>
  <si>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</si>
  <si>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</si>
  <si>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</si>
  <si>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</si>
  <si>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</si>
  <si>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</si>
  <si>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</si>
  <si>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</si>
  <si>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</si>
  <si>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</si>
  <si>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</si>
  <si>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</si>
  <si>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</si>
  <si>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</si>
  <si>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</si>
  <si>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</si>
  <si>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</si>
  <si>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</si>
  <si>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</si>
  <si>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</si>
  <si>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</si>
  <si>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</si>
  <si>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</si>
  <si>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</si>
  <si>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</si>
  <si>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</si>
  <si>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</si>
  <si>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</si>
  <si>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</si>
  <si>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</si>
  <si>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</si>
  <si>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</si>
  <si>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</si>
  <si>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</si>
  <si>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</si>
  <si>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</si>
  <si>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</si>
  <si>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</si>
  <si>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</si>
  <si>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</si>
  <si>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</si>
  <si>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</si>
  <si>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</si>
  <si>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</si>
  <si>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</si>
  <si>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</si>
  <si>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</si>
  <si>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</si>
  <si>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</si>
  <si>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</si>
  <si>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</si>
  <si>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</si>
  <si>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</si>
  <si>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</si>
  <si>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</si>
  <si>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</si>
  <si>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</si>
  <si>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</si>
  <si>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</si>
  <si>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</si>
  <si>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</si>
  <si>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</si>
  <si>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</si>
  <si>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</si>
  <si>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</si>
  <si>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</si>
  <si>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</si>
  <si>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</si>
  <si>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</si>
  <si>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</si>
  <si>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</si>
  <si>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</si>
  <si>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</si>
  <si>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</si>
  <si>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</si>
  <si>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</si>
  <si>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</si>
  <si>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</si>
  <si>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</si>
  <si>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</si>
  <si>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</si>
  <si>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</si>
  <si>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</si>
  <si>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</si>
  <si>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</si>
  <si>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</si>
  <si>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</si>
  <si>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</si>
  <si>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</si>
  <si>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</si>
  <si>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</si>
  <si>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</si>
  <si>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</si>
  <si>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</si>
  <si>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</si>
  <si>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</si>
  <si>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</si>
  <si>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</si>
  <si>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</si>
  <si>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</si>
  <si>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</si>
  <si>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</si>
  <si>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</si>
  <si>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</si>
  <si>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</si>
  <si>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</si>
  <si>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</si>
  <si>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</si>
  <si>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</si>
  <si>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</si>
  <si>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</si>
  <si>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</si>
  <si>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</si>
  <si>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</si>
  <si>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</si>
  <si>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</si>
  <si>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</si>
  <si>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</si>
  <si>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</si>
  <si>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</si>
  <si>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</si>
  <si>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</si>
  <si>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</si>
  <si>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</si>
  <si>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</si>
  <si>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</si>
  <si>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</si>
  <si>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</si>
  <si>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</si>
  <si>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</si>
  <si>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</si>
  <si>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</si>
  <si>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</si>
  <si>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</si>
  <si>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</si>
  <si>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</si>
  <si>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</si>
  <si>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</si>
  <si>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</si>
  <si>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</si>
  <si>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</si>
  <si>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</si>
  <si>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</si>
  <si>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</si>
  <si>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</si>
  <si>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</si>
  <si>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</si>
  <si>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</si>
  <si>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</si>
  <si>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</si>
  <si>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</si>
  <si>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</si>
  <si>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</si>
  <si>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</si>
  <si>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</si>
  <si>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</si>
  <si>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</si>
  <si>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</si>
  <si>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</si>
  <si>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</si>
  <si>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</si>
  <si>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</si>
  <si>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</si>
  <si>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</si>
  <si>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</si>
  <si>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</si>
  <si>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</si>
  <si>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</si>
  <si>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</si>
  <si>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</si>
  <si>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</si>
  <si>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</si>
  <si>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</si>
  <si>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</si>
  <si>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</si>
  <si>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</si>
  <si>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</si>
  <si>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</si>
  <si>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</si>
  <si>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</si>
  <si>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</si>
  <si>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</si>
  <si>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</si>
  <si>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</si>
  <si>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</si>
  <si>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</si>
  <si>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</si>
  <si>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</si>
  <si>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</si>
  <si>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</si>
  <si>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</si>
  <si>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</si>
  <si>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</si>
  <si>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</si>
  <si>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</si>
  <si>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</si>
  <si>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</si>
  <si>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</si>
  <si>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</si>
  <si>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</si>
  <si>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</si>
  <si>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</si>
  <si>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</si>
  <si>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</si>
  <si>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</si>
  <si>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</si>
  <si>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</si>
  <si>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</si>
  <si>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</si>
  <si>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</si>
  <si>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</si>
  <si>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</si>
  <si>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</si>
  <si>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</si>
  <si>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</si>
  <si>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</si>
  <si>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</si>
  <si>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</si>
  <si>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</si>
  <si>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</si>
  <si>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</si>
  <si>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</si>
  <si>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</si>
  <si>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</si>
  <si>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</si>
  <si>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</si>
  <si>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</si>
  <si>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</si>
  <si>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</si>
  <si>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</si>
  <si>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</si>
  <si>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</si>
  <si>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</si>
  <si>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</si>
  <si>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</si>
  <si>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</si>
  <si>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</si>
  <si>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</si>
  <si>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</si>
  <si>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</si>
  <si>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</si>
  <si>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</si>
  <si>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</si>
  <si>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</si>
  <si>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</si>
  <si>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</si>
  <si>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</si>
  <si>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</si>
  <si>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</si>
  <si>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</si>
  <si>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</si>
  <si>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</si>
  <si>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</si>
  <si>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</si>
  <si>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</si>
  <si>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</si>
  <si>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</si>
  <si>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</si>
  <si>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</si>
  <si>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</si>
  <si>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</si>
  <si>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</si>
  <si>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</si>
  <si>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</si>
  <si>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</si>
  <si>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</si>
  <si>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</si>
  <si>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</si>
  <si>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</si>
  <si>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</si>
  <si>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</si>
  <si>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</si>
  <si>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</si>
  <si>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</si>
  <si>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</si>
  <si>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</si>
  <si>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</si>
  <si>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</si>
  <si>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</si>
  <si>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</si>
  <si>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</si>
  <si>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</si>
  <si>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</si>
  <si>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</si>
  <si>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</si>
  <si>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</si>
  <si>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</si>
  <si>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</si>
  <si>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</si>
  <si>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</si>
  <si>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</si>
  <si>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</si>
  <si>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</si>
  <si>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</si>
  <si>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</si>
  <si>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</si>
  <si>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</si>
  <si>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</si>
  <si>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</si>
  <si>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</si>
  <si>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</si>
  <si>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</si>
  <si>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</si>
  <si>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</si>
  <si>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</si>
  <si>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</si>
  <si>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</si>
  <si>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</si>
  <si>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</si>
  <si>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</si>
  <si>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</si>
  <si>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</si>
  <si>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</si>
  <si>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</si>
  <si>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</si>
  <si>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</si>
  <si>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</si>
  <si>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</si>
  <si>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</si>
  <si>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</si>
  <si>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</si>
  <si>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</si>
  <si>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</si>
  <si>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</si>
  <si>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</si>
  <si>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</si>
  <si>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</si>
  <si>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</si>
  <si>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</si>
  <si>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</si>
  <si>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</si>
  <si>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</si>
  <si>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</si>
  <si>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</si>
  <si>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</si>
  <si>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</si>
  <si>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</si>
  <si>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</si>
  <si>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</si>
  <si>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</si>
  <si>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</si>
  <si>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</si>
  <si>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</si>
  <si>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</si>
  <si>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</si>
  <si>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</si>
  <si>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</si>
  <si>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</si>
  <si>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</si>
  <si>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</si>
  <si>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</si>
  <si>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</si>
  <si>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</si>
  <si>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</si>
  <si>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</si>
  <si>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</si>
  <si>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</si>
  <si>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</si>
  <si>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</si>
  <si>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</si>
  <si>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</si>
  <si>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</si>
  <si>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</si>
  <si>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</si>
  <si>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</si>
  <si>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</si>
  <si>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</si>
  <si>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</si>
  <si>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</si>
  <si>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</si>
  <si>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</si>
  <si>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</si>
  <si>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</si>
  <si>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</si>
  <si>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</si>
  <si>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</si>
  <si>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</si>
  <si>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</si>
  <si>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</si>
  <si>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</si>
  <si>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</si>
  <si>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</si>
  <si>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</si>
  <si>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</si>
  <si>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</si>
  <si>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</si>
  <si>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</si>
  <si>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</si>
  <si>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</si>
  <si>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</si>
  <si>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</si>
  <si>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</si>
  <si>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</si>
  <si>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</si>
  <si>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</si>
  <si>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</si>
  <si>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</si>
  <si>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</si>
  <si>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</si>
  <si>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</si>
  <si>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</si>
  <si>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</si>
  <si>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</si>
  <si>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</si>
  <si>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</si>
  <si>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</si>
  <si>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</si>
  <si>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</si>
  <si>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</si>
  <si>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</si>
  <si>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</si>
  <si>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</si>
  <si>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</si>
  <si>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</si>
  <si>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</si>
  <si>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</si>
  <si>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</si>
  <si>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</si>
  <si>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</si>
  <si>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</si>
  <si>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</si>
  <si>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</si>
  <si>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</si>
  <si>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</si>
  <si>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</si>
  <si>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</si>
  <si>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</si>
  <si>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</si>
  <si>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</si>
  <si>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</si>
  <si>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</si>
  <si>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</si>
  <si>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</si>
  <si>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</si>
  <si>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</si>
  <si>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</si>
  <si>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</si>
  <si>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</si>
  <si>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</si>
  <si>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</si>
  <si>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</si>
  <si>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</si>
  <si>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</si>
  <si>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</si>
  <si>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</si>
  <si>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</si>
  <si>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</si>
  <si>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</si>
  <si>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</si>
  <si>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</si>
  <si>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</si>
  <si>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</si>
  <si>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</si>
  <si>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</si>
  <si>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</si>
  <si>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</si>
  <si>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</si>
  <si>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</si>
  <si>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</si>
  <si>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</si>
  <si>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</si>
  <si>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</si>
  <si>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</si>
  <si>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</si>
  <si>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</si>
  <si>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</si>
  <si>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</si>
  <si>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</si>
  <si>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</si>
  <si>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</si>
  <si>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</si>
  <si>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</si>
  <si>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</si>
  <si>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</si>
  <si>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</si>
  <si>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</si>
  <si>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</si>
  <si>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</si>
  <si>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</si>
  <si>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</si>
  <si>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</si>
  <si>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</si>
  <si>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</si>
  <si>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</si>
  <si>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</si>
  <si>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</si>
  <si>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</si>
  <si>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</si>
  <si>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</si>
  <si>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</si>
  <si>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</si>
  <si>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</si>
  <si>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</si>
  <si>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</si>
  <si>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</si>
  <si>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</si>
  <si>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</si>
  <si>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</si>
  <si>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</si>
  <si>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</si>
  <si>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</si>
  <si>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</si>
  <si>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</si>
  <si>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</si>
  <si>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</si>
  <si>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</si>
  <si>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</si>
  <si>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</si>
  <si>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</si>
  <si>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</si>
  <si>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</si>
  <si>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</si>
  <si>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</si>
  <si>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</si>
  <si>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</si>
  <si>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</si>
  <si>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</si>
  <si>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</si>
  <si>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</si>
  <si>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</si>
  <si>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</si>
  <si>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</si>
  <si>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</si>
  <si>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</si>
  <si>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</si>
  <si>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</si>
  <si>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</si>
  <si>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</si>
  <si>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</si>
  <si>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</si>
  <si>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</si>
  <si>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</si>
  <si>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</si>
  <si>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</si>
  <si>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</si>
  <si>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</si>
  <si>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</si>
  <si>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</si>
  <si>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</si>
  <si>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</si>
  <si>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</si>
  <si>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</si>
  <si>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</si>
  <si>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</si>
  <si>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</si>
  <si>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</si>
  <si>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</si>
  <si>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</si>
  <si>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</si>
  <si>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</si>
  <si>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</si>
  <si>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</si>
  <si>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</si>
  <si>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</si>
  <si>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</si>
  <si>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</si>
  <si>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</si>
  <si>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</si>
  <si>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</si>
  <si>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</si>
  <si>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</si>
  <si>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</si>
  <si>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</si>
  <si>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</si>
  <si>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</si>
  <si>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</si>
  <si>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</si>
  <si>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</si>
  <si>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</si>
  <si>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</si>
  <si>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</si>
  <si>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</si>
  <si>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</si>
  <si>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</si>
  <si>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</si>
  <si>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</si>
  <si>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</si>
  <si>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</si>
  <si>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</si>
  <si>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</si>
  <si>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</si>
  <si>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</si>
  <si>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</si>
  <si>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</si>
  <si>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</si>
  <si>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</si>
  <si>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</si>
  <si>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</si>
  <si>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</si>
  <si>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</si>
  <si>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</si>
  <si>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</si>
  <si>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</si>
  <si>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</si>
  <si>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</si>
  <si>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</si>
  <si>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</si>
  <si>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</si>
  <si>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</si>
  <si>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</si>
  <si>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</si>
  <si>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</si>
  <si>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</si>
  <si>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</si>
  <si>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</si>
  <si>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</si>
  <si>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</si>
  <si>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</si>
  <si>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</si>
  <si>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</si>
  <si>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</si>
  <si>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</si>
  <si>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</si>
  <si>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</si>
  <si>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</si>
  <si>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</si>
  <si>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</si>
  <si>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</si>
  <si>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</si>
  <si>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</si>
  <si>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</si>
  <si>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</si>
  <si>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</si>
  <si>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</si>
  <si>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</si>
  <si>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</si>
  <si>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</si>
  <si>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</si>
  <si>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</si>
  <si>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</si>
  <si>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</si>
  <si>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</si>
  <si>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</si>
  <si>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</si>
  <si>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</si>
  <si>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</si>
  <si>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</si>
  <si>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</si>
  <si>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</si>
  <si>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</si>
  <si>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</si>
  <si>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</si>
  <si>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</si>
  <si>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</si>
  <si>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</si>
  <si>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</si>
  <si>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</si>
  <si>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</si>
  <si>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</si>
  <si>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</si>
  <si>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</si>
  <si>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</si>
  <si>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</si>
  <si>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</si>
  <si>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</si>
  <si>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</si>
  <si>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</si>
  <si>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</si>
  <si>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</si>
  <si>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</si>
  <si>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</si>
  <si>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</si>
  <si>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</si>
  <si>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</si>
  <si>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</si>
  <si>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</si>
  <si>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</si>
  <si>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</si>
  <si>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</si>
  <si>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</si>
  <si>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</si>
  <si>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</si>
  <si>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</si>
  <si>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</si>
  <si>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</si>
  <si>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</si>
  <si>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</si>
  <si>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</si>
  <si>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</si>
  <si>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</si>
  <si>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</si>
  <si>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</si>
  <si>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</si>
  <si>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</si>
  <si>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</si>
  <si>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</si>
  <si>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</si>
  <si>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</si>
  <si>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</si>
  <si>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</si>
  <si>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</si>
  <si>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</si>
  <si>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</si>
  <si>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</si>
  <si>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</si>
  <si>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</si>
  <si>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</si>
  <si>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</si>
  <si>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</si>
  <si>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</si>
  <si>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</si>
  <si>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</si>
  <si>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</si>
  <si>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</si>
  <si>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</si>
  <si>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</si>
  <si>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</si>
  <si>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</si>
  <si>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</si>
  <si>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</si>
  <si>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</si>
  <si>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</si>
  <si>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</si>
  <si>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</si>
  <si>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</si>
  <si>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</si>
  <si>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</si>
  <si>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</si>
  <si>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</si>
  <si>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</si>
  <si>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</si>
  <si>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</si>
  <si>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</si>
  <si>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</si>
  <si>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</si>
  <si>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</si>
  <si>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</si>
  <si>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</si>
  <si>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</si>
  <si>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</si>
  <si>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</si>
  <si>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</si>
  <si>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</si>
  <si>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</si>
  <si>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</si>
  <si>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</si>
  <si>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</si>
  <si>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</si>
  <si>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</si>
  <si>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</si>
  <si>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</si>
  <si>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</si>
  <si>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</si>
  <si>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</si>
  <si>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</si>
  <si>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</si>
  <si>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</si>
  <si>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</si>
  <si>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</si>
  <si>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</si>
  <si>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</si>
  <si>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</si>
  <si>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</si>
  <si>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</si>
  <si>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</si>
  <si>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</si>
  <si>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</si>
  <si>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</si>
  <si>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</si>
  <si>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</si>
  <si>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</si>
  <si>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</si>
  <si>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</si>
  <si>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</si>
  <si>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</si>
  <si>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</si>
  <si>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</si>
  <si>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</si>
  <si>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</si>
  <si>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</si>
  <si>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</si>
  <si>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</si>
  <si>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</si>
  <si>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</si>
  <si>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</si>
  <si>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</si>
  <si>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</si>
  <si>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</si>
  <si>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</si>
  <si>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</si>
  <si>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</si>
  <si>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</si>
  <si>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</si>
  <si>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</si>
  <si>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</si>
  <si>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</si>
  <si>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</si>
  <si>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</si>
  <si>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</si>
  <si>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</si>
  <si>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</si>
  <si>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</si>
  <si>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</si>
  <si>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</si>
  <si>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</si>
  <si>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</si>
  <si>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</si>
  <si>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</si>
  <si>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</si>
  <si>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</si>
  <si>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</si>
  <si>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</si>
  <si>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</si>
  <si>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</si>
  <si>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</si>
  <si>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</si>
  <si>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</si>
  <si>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</si>
  <si>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</si>
  <si>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</si>
  <si>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</si>
  <si>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</si>
  <si>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</si>
  <si>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</si>
  <si>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</si>
  <si>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</si>
  <si>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</si>
  <si>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</si>
  <si>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</si>
  <si>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</si>
  <si>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</si>
  <si>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</si>
  <si>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</si>
  <si>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</si>
  <si>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</si>
  <si>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</si>
  <si>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</si>
  <si>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</si>
  <si>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</si>
  <si>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</si>
  <si>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</si>
  <si>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</si>
  <si>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</si>
  <si>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</si>
  <si>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</si>
  <si>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</si>
  <si>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</si>
  <si>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</si>
  <si>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</si>
  <si>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</si>
  <si>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</si>
  <si>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</si>
  <si>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</si>
  <si>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</si>
  <si>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</si>
  <si>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</si>
  <si>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</si>
  <si>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</si>
  <si>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</si>
  <si>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</si>
  <si>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</si>
  <si>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</si>
  <si>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</si>
  <si>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</si>
  <si>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</si>
  <si>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</si>
  <si>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</si>
  <si>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</si>
  <si>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</si>
  <si>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</si>
  <si>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</si>
  <si>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</si>
  <si>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</si>
  <si>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</si>
  <si>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</si>
  <si>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</si>
  <si>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</si>
  <si>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</si>
  <si>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</si>
  <si>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</si>
  <si>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</si>
  <si>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</si>
  <si>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</si>
  <si>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</si>
  <si>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</si>
  <si>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</si>
  <si>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</si>
  <si>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</si>
  <si>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</si>
  <si>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</si>
  <si>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</si>
  <si>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</si>
  <si>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</si>
  <si>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</si>
  <si>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</si>
  <si>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</si>
  <si>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</si>
  <si>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</si>
  <si>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</si>
  <si>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</si>
  <si>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</si>
  <si>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</si>
  <si>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</si>
  <si>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</si>
  <si>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</si>
  <si>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</si>
  <si>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</si>
  <si>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</si>
  <si>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</si>
  <si>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</si>
  <si>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</si>
  <si>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</si>
  <si>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</si>
  <si>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</si>
  <si>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</si>
  <si>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</si>
  <si>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</si>
  <si>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</si>
  <si>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</si>
  <si>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</si>
  <si>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</si>
  <si>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</si>
  <si>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</si>
  <si>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</si>
  <si>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</si>
  <si>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</si>
  <si>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</si>
  <si>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</si>
  <si>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</si>
  <si>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</si>
  <si>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</si>
  <si>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</si>
  <si>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</si>
  <si>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</si>
  <si>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</si>
  <si>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</si>
  <si>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</si>
  <si>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</si>
  <si>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</si>
  <si>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</si>
  <si>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</si>
  <si>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</si>
  <si>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</si>
  <si>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</si>
  <si>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</si>
  <si>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</si>
  <si>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</si>
  <si>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</si>
  <si>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</si>
  <si>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</si>
  <si>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</si>
  <si>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</si>
  <si>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</si>
  <si>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</si>
  <si>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</si>
  <si>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</si>
  <si>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</si>
  <si>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</si>
  <si>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</si>
  <si>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</si>
  <si>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</si>
  <si>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</si>
  <si>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</si>
  <si>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</si>
  <si>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</si>
  <si>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</si>
  <si>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</si>
  <si>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</si>
  <si>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</si>
  <si>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</si>
  <si>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</si>
  <si>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</si>
  <si>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</si>
  <si>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</si>
  <si>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</si>
  <si>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</si>
  <si>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</si>
  <si>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</si>
  <si>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</si>
  <si>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</si>
  <si>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</si>
  <si>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</si>
  <si>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</si>
  <si>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</si>
  <si>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</si>
  <si>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</si>
  <si>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</si>
  <si>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</si>
  <si>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</si>
  <si>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</si>
  <si>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</si>
  <si>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</si>
  <si>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</si>
  <si>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</si>
  <si>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</si>
  <si>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</si>
  <si>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</si>
  <si>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</si>
  <si>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</si>
  <si>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</si>
  <si>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</si>
  <si>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</si>
  <si>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</si>
  <si>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</si>
  <si>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</si>
  <si>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</si>
  <si>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</si>
  <si>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</si>
  <si>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</si>
  <si>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</si>
  <si>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</si>
  <si>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</si>
  <si>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</si>
  <si>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</si>
  <si>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</si>
  <si>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</si>
  <si>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</si>
  <si>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</si>
  <si>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</si>
  <si>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</si>
  <si>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</si>
  <si>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</si>
  <si>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</si>
  <si>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</si>
  <si>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</si>
  <si>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</si>
  <si>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</si>
  <si>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</si>
  <si>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</si>
  <si>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</si>
  <si>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</si>
  <si>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</si>
  <si>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</si>
  <si>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</si>
  <si>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</si>
  <si>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</si>
  <si>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</si>
  <si>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</si>
  <si>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</si>
  <si>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</si>
  <si>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</si>
  <si>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</si>
  <si>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</si>
  <si>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</si>
  <si>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</si>
  <si>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</si>
  <si>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</si>
  <si>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</si>
  <si>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</si>
  <si>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</si>
  <si>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</si>
  <si>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</si>
  <si>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</si>
  <si>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</si>
  <si>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</si>
  <si>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</si>
  <si>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</si>
  <si>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</si>
  <si>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</si>
  <si>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</si>
  <si>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</si>
  <si>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</si>
  <si>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</si>
  <si>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</si>
  <si>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</si>
  <si>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</si>
  <si>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</si>
  <si>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</si>
  <si>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</si>
  <si>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</si>
  <si>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</si>
  <si>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</si>
  <si>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</si>
  <si>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</si>
  <si>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</si>
  <si>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</si>
  <si>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</si>
  <si>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</si>
  <si>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</si>
  <si>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</si>
  <si>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</si>
  <si>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</si>
  <si>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</si>
  <si>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</si>
  <si>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</si>
  <si>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</si>
  <si>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</si>
  <si>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</si>
  <si>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</si>
  <si>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</si>
  <si>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</si>
  <si>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</si>
  <si>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</si>
  <si>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</si>
  <si>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</si>
  <si>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</si>
  <si>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</si>
  <si>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</si>
  <si>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</si>
  <si>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</si>
  <si>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</si>
  <si>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</si>
  <si>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</si>
  <si>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</si>
  <si>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</si>
  <si>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</si>
  <si>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</si>
  <si>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</si>
  <si>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</si>
  <si>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</si>
  <si>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</si>
  <si>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</si>
  <si>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</si>
  <si>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</si>
  <si>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</si>
  <si>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</si>
  <si>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</si>
  <si>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</si>
  <si>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</si>
  <si>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</si>
  <si>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</si>
  <si>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</si>
  <si>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</si>
  <si>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</si>
  <si>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</si>
  <si>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</si>
  <si>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</si>
  <si>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</si>
  <si>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</si>
  <si>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</si>
  <si>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</si>
  <si>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</si>
  <si>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</si>
  <si>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</si>
  <si>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</si>
  <si>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</si>
  <si>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</si>
  <si>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</si>
  <si>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</si>
  <si>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</si>
  <si>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</si>
  <si>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</si>
  <si>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</si>
  <si>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</si>
  <si>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</si>
  <si>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</si>
  <si>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</si>
  <si>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</si>
  <si>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</si>
  <si>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</si>
  <si>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</si>
  <si>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</si>
  <si>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</si>
  <si>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</si>
  <si>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</si>
  <si>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</si>
  <si>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</si>
  <si>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</si>
  <si>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</si>
  <si>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</si>
  <si>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</si>
  <si>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</si>
  <si>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</si>
  <si>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</si>
  <si>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</si>
  <si>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</si>
  <si>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</si>
  <si>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</si>
  <si>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</si>
  <si>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</si>
  <si>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</si>
  <si>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</si>
  <si>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</si>
  <si>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</si>
  <si>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</si>
  <si>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</si>
  <si>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</si>
  <si>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</si>
  <si>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</si>
  <si>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</si>
  <si>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</si>
  <si>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</si>
  <si>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</si>
  <si>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</si>
  <si>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</si>
  <si>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</si>
  <si>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</si>
  <si>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</si>
  <si>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</si>
  <si>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</si>
  <si>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</si>
  <si>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</si>
  <si>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</si>
  <si>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</si>
  <si>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</si>
  <si>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</si>
  <si>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</si>
  <si>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</si>
  <si>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</si>
  <si>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</si>
  <si>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</si>
  <si>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</si>
  <si>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</si>
  <si>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</si>
  <si>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</si>
  <si>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</si>
  <si>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</si>
  <si>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</si>
  <si>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</si>
  <si>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</si>
  <si>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</si>
  <si>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</si>
  <si>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</si>
  <si>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</si>
  <si>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</si>
  <si>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</si>
  <si>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</si>
  <si>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</si>
  <si>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</si>
  <si>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</si>
  <si>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</si>
  <si>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</si>
  <si>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</si>
  <si>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</si>
  <si>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</si>
  <si>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</si>
  <si>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</si>
  <si>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</si>
  <si>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</si>
  <si>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</si>
  <si>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</si>
  <si>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</si>
  <si>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</si>
  <si>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</si>
  <si>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</si>
  <si>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</si>
  <si>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</si>
  <si>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</si>
  <si>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</si>
  <si>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</si>
  <si>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</si>
  <si>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</si>
  <si>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</si>
  <si>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</si>
  <si>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</si>
  <si>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</si>
  <si>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</si>
  <si>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</si>
  <si>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</si>
  <si>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</si>
  <si>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</si>
  <si>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</si>
  <si>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</si>
  <si>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</si>
  <si>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</si>
  <si>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</si>
  <si>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</si>
  <si>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</si>
  <si>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</si>
  <si>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</si>
  <si>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</si>
  <si>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</si>
  <si>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</si>
  <si>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</si>
  <si>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</si>
  <si>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</si>
  <si>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</si>
  <si>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</si>
  <si>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</si>
  <si>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</si>
  <si>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</si>
  <si>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</si>
  <si>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</si>
  <si>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</si>
  <si>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</si>
  <si>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</si>
  <si>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</si>
  <si>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</si>
  <si>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</si>
  <si>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</si>
  <si>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</si>
  <si>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</si>
  <si>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</si>
  <si>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</si>
  <si>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</si>
  <si>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</si>
  <si>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</si>
  <si>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</si>
  <si>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</si>
  <si>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</si>
  <si>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</si>
  <si>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</si>
  <si>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</si>
  <si>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</si>
  <si>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</si>
  <si>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</si>
  <si>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</si>
  <si>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</si>
  <si>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</si>
  <si>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</si>
  <si>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</si>
  <si>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</si>
  <si>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</si>
  <si>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</si>
  <si>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</si>
  <si>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</si>
  <si>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</si>
  <si>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</si>
  <si>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</si>
  <si>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</si>
  <si>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</si>
  <si>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</si>
  <si>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</si>
  <si>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</si>
  <si>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</si>
  <si>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</si>
  <si>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</si>
  <si>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</si>
  <si>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</si>
  <si>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</si>
  <si>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</si>
  <si>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</si>
  <si>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</si>
  <si>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</si>
  <si>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</si>
  <si>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</si>
  <si>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</si>
  <si>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</si>
  <si>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</si>
  <si>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</si>
  <si>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</si>
  <si>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</si>
  <si>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</si>
  <si>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</si>
  <si>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</si>
  <si>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</si>
  <si>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</si>
  <si>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</si>
  <si>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</si>
  <si>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</si>
  <si>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</si>
  <si>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</si>
  <si>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</si>
  <si>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</si>
  <si>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</si>
  <si>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</si>
  <si>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</si>
  <si>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</si>
  <si>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</si>
  <si>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</si>
  <si>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</si>
  <si>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</si>
  <si>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</si>
  <si>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</si>
  <si>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</si>
  <si>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</si>
  <si>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</si>
  <si>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</si>
  <si>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</si>
  <si>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</si>
  <si>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</si>
  <si>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</si>
  <si>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</si>
  <si>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</si>
  <si>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</si>
  <si>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</si>
  <si>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</si>
  <si>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</si>
  <si>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</si>
  <si>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</si>
  <si>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</si>
  <si>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</si>
  <si>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</si>
  <si>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</si>
  <si>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</si>
  <si>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</si>
  <si>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</si>
  <si>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</si>
  <si>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</si>
  <si>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</si>
  <si>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</si>
  <si>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</si>
  <si>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</si>
  <si>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</si>
  <si>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</si>
  <si>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</si>
  <si>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</si>
  <si>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</si>
  <si>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</si>
  <si>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</si>
  <si>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</si>
  <si>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</si>
  <si>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</si>
  <si>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</si>
  <si>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</si>
  <si>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</si>
  <si>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</si>
  <si>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</si>
  <si>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</si>
  <si>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</si>
  <si>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</si>
  <si>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</si>
  <si>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</si>
  <si>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</si>
  <si>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</si>
  <si>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</si>
  <si>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</si>
  <si>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</si>
  <si>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</si>
  <si>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</si>
  <si>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</si>
  <si>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</si>
  <si>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</si>
  <si>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</si>
  <si>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</si>
  <si>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</si>
  <si>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</si>
  <si>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</si>
  <si>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</si>
  <si>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</si>
  <si>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</si>
  <si>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</si>
  <si>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</si>
  <si>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</si>
  <si>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</si>
  <si>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</si>
  <si>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</si>
  <si>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</si>
  <si>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</si>
  <si>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</si>
  <si>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</si>
  <si>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</si>
  <si>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</si>
  <si>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</si>
  <si>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</si>
  <si>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</si>
  <si>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</si>
  <si>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</si>
  <si>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</si>
  <si>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</si>
  <si>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</si>
  <si>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</si>
  <si>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</si>
  <si>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</si>
  <si>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</si>
  <si>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</si>
  <si>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</si>
  <si>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</si>
  <si>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</si>
  <si>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</si>
  <si>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</si>
  <si>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</si>
  <si>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</si>
  <si>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</si>
  <si>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</si>
  <si>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</si>
  <si>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</si>
  <si>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</si>
  <si>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</si>
  <si>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</si>
  <si>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</si>
  <si>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</si>
  <si>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</si>
  <si>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</si>
  <si>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</si>
  <si>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</si>
  <si>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</si>
  <si>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</si>
  <si>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</si>
  <si>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</si>
  <si>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</si>
  <si>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</si>
  <si>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</si>
  <si>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</si>
  <si>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</si>
  <si>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</si>
  <si>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</si>
  <si>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</si>
  <si>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</si>
  <si>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</si>
  <si>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</si>
  <si>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</si>
  <si>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</si>
  <si>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</si>
  <si>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</si>
  <si>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</si>
  <si>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</si>
  <si>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</si>
  <si>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</si>
  <si>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</si>
  <si>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</si>
  <si>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</si>
  <si>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</si>
  <si>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</si>
  <si>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</si>
  <si>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</si>
  <si>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</si>
  <si>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</si>
  <si>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</si>
  <si>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</si>
  <si>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</si>
  <si>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</si>
  <si>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</si>
  <si>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</si>
  <si>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</si>
  <si>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</si>
  <si>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</si>
  <si>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</si>
  <si>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</si>
  <si>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</si>
  <si>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</si>
  <si>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</si>
  <si>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</si>
  <si>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</si>
  <si>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</si>
  <si>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</si>
  <si>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</si>
  <si>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</si>
  <si>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</si>
  <si>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</si>
  <si>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</si>
  <si>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</si>
  <si>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</si>
  <si>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</si>
  <si>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</si>
  <si>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</si>
  <si>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</si>
  <si>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</si>
  <si>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</si>
  <si>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</si>
  <si>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</si>
  <si>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</si>
  <si>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</si>
  <si>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</si>
  <si>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</si>
  <si>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</si>
  <si>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</si>
  <si>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</si>
  <si>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</si>
  <si>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</si>
  <si>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</si>
  <si>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</si>
  <si>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</si>
  <si>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</si>
  <si>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</si>
  <si>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</si>
  <si>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</si>
  <si>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</si>
  <si>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</si>
  <si>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</si>
  <si>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</si>
  <si>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</si>
  <si>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</si>
  <si>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</si>
  <si>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</si>
  <si>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</si>
  <si>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</si>
  <si>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</si>
  <si>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</si>
  <si>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</si>
  <si>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</si>
  <si>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</si>
  <si>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</si>
  <si>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</si>
  <si>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</si>
  <si>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</si>
  <si>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</si>
  <si>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</si>
  <si>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</si>
  <si>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</si>
  <si>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</si>
  <si>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</si>
  <si>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</si>
  <si>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</si>
  <si>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</si>
  <si>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</si>
  <si>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</si>
  <si>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</si>
  <si>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</si>
  <si>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</si>
  <si>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</si>
  <si>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</si>
  <si>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</si>
  <si>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</si>
  <si>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</si>
  <si>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</si>
  <si>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</si>
  <si>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</si>
  <si>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</si>
  <si>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</si>
  <si>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</si>
  <si>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</si>
  <si>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</si>
  <si>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</si>
  <si>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</si>
  <si>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</si>
  <si>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</si>
  <si>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</si>
  <si>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</si>
  <si>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</si>
  <si>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</si>
  <si>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</si>
  <si>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</si>
  <si>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</si>
  <si>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</si>
  <si>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</si>
  <si>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</si>
  <si>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</si>
  <si>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</si>
  <si>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</si>
  <si>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</si>
  <si>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</si>
  <si>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</si>
  <si>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</si>
  <si>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</si>
  <si>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</si>
  <si>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</si>
  <si>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</si>
  <si>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</si>
  <si>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</si>
  <si>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</si>
  <si>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</si>
  <si>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</si>
  <si>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</si>
  <si>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</si>
  <si>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</si>
  <si>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</si>
  <si>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</si>
  <si>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</si>
  <si>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</si>
  <si>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</si>
  <si>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</si>
  <si>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</si>
  <si>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</si>
  <si>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</si>
  <si>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</si>
  <si>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</si>
  <si>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</si>
  <si>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</si>
  <si>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</si>
  <si>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</si>
  <si>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</si>
  <si>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</si>
  <si>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</si>
  <si>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</si>
  <si>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</si>
  <si>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</si>
  <si>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</si>
  <si>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</si>
  <si>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</si>
  <si>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</si>
  <si>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</si>
  <si>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</si>
  <si>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</si>
  <si>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</si>
  <si>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</si>
  <si>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</si>
  <si>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</si>
  <si>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</si>
  <si>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</si>
  <si>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</si>
  <si>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</si>
  <si>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</si>
  <si>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</si>
  <si>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</si>
  <si>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</si>
  <si>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</si>
  <si>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</si>
  <si>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</si>
  <si>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</si>
  <si>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</si>
  <si>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</si>
  <si>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</si>
  <si>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</si>
  <si>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</si>
  <si>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</si>
  <si>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</si>
  <si>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</si>
  <si>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</si>
  <si>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</si>
  <si>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</si>
  <si>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</si>
  <si>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</si>
  <si>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</si>
  <si>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</si>
  <si>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</si>
  <si>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</si>
  <si>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</si>
  <si>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</si>
  <si>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</si>
  <si>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</si>
  <si>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</si>
  <si>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</si>
  <si>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</si>
  <si>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</si>
  <si>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</si>
  <si>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</si>
  <si>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</si>
  <si>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</si>
  <si>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</si>
  <si>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</si>
  <si>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</si>
  <si>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</si>
  <si>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</si>
  <si>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</si>
  <si>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</si>
  <si>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</si>
  <si>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</si>
  <si>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</si>
  <si>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</si>
  <si>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</si>
  <si>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</si>
  <si>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</si>
  <si>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</si>
  <si>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</si>
  <si>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</si>
  <si>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</si>
  <si>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</si>
  <si>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</si>
  <si>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</si>
  <si>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</si>
  <si>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</si>
  <si>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</si>
  <si>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</si>
  <si>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</si>
  <si>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</si>
  <si>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</si>
  <si>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</si>
  <si>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</si>
  <si>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</si>
  <si>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</si>
  <si>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</si>
  <si>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</si>
  <si>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</si>
  <si>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</si>
  <si>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</si>
  <si>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</si>
  <si>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</si>
  <si>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</si>
  <si>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</si>
  <si>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</si>
  <si>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</si>
  <si>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</si>
  <si>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</si>
  <si>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</si>
  <si>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</si>
  <si>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</si>
  <si>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</si>
  <si>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</si>
  <si>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</si>
  <si>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</si>
  <si>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</si>
  <si>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</si>
  <si>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</si>
  <si>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</si>
  <si>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</si>
  <si>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</si>
  <si>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</si>
  <si>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</si>
  <si>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</si>
  <si>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</si>
  <si>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</si>
  <si>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</si>
  <si>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</si>
  <si>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</si>
  <si>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</si>
  <si>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</si>
  <si>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</si>
  <si>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</si>
  <si>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</si>
  <si>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</si>
  <si>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</si>
  <si>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</si>
  <si>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</si>
  <si>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</si>
  <si>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</si>
  <si>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</si>
  <si>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</si>
  <si>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</si>
  <si>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</si>
  <si>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</si>
  <si>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</si>
  <si>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</si>
  <si>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</si>
  <si>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</si>
  <si>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</si>
  <si>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</si>
  <si>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</si>
  <si>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</si>
  <si>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</si>
  <si>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</si>
  <si>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</si>
  <si>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</si>
  <si>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</si>
  <si>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</si>
  <si>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</si>
  <si>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</si>
  <si>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</si>
  <si>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</si>
  <si>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</si>
  <si>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</si>
  <si>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</si>
  <si>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</si>
  <si>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</si>
  <si>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</si>
  <si>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</si>
  <si>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</si>
  <si>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</si>
  <si>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</si>
  <si>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</si>
  <si>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</si>
  <si>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</si>
  <si>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</si>
  <si>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</si>
  <si>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</si>
  <si>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</si>
  <si>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</si>
  <si>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</si>
  <si>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</si>
  <si>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</si>
  <si>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</si>
  <si>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</si>
  <si>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</si>
  <si>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</si>
  <si>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</si>
  <si>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</si>
  <si>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</si>
  <si>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</si>
  <si>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</si>
  <si>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</si>
  <si>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</si>
  <si>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</si>
  <si>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</si>
  <si>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</si>
  <si>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</si>
  <si>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</si>
  <si>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</si>
  <si>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</si>
  <si>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</si>
  <si>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</si>
  <si>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</si>
  <si>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</si>
  <si>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</si>
  <si>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</si>
  <si>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</si>
  <si>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</si>
  <si>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</si>
  <si>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</si>
  <si>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</si>
  <si>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</si>
  <si>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</si>
  <si>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</si>
  <si>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</si>
  <si>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</si>
  <si>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</si>
  <si>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</si>
  <si>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</si>
  <si>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</si>
  <si>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</si>
  <si>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</si>
  <si>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</si>
  <si>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</si>
  <si>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</si>
  <si>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</si>
  <si>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</si>
  <si>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</si>
  <si>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</si>
  <si>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</si>
  <si>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</si>
  <si>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</si>
  <si>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</si>
  <si>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</si>
  <si>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</si>
  <si>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</si>
  <si>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</si>
  <si>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</si>
  <si>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</si>
  <si>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</si>
  <si>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</si>
  <si>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</si>
  <si>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</si>
  <si>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</si>
  <si>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</si>
  <si>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</si>
  <si>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</si>
  <si>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</si>
  <si>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</si>
  <si>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</si>
  <si>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</si>
  <si>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</si>
  <si>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</si>
  <si>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</si>
  <si>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</si>
  <si>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</si>
  <si>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</si>
  <si>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</si>
  <si>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</si>
  <si>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</si>
  <si>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</si>
  <si>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</si>
  <si>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</si>
  <si>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</si>
  <si>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</si>
  <si>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</si>
  <si>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</si>
  <si>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</si>
  <si>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</si>
  <si>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</si>
  <si>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</si>
  <si>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</si>
  <si>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</si>
  <si>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</si>
  <si>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</si>
  <si>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</si>
  <si>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</si>
  <si>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</si>
  <si>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</si>
  <si>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</si>
  <si>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</si>
  <si>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</si>
  <si>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</si>
  <si>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</si>
  <si>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</si>
  <si>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</si>
  <si>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</si>
  <si>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</si>
  <si>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</si>
  <si>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</si>
  <si>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</si>
  <si>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</si>
  <si>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</si>
  <si>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</si>
  <si>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</si>
  <si>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</si>
  <si>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</si>
  <si>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</si>
  <si>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</si>
  <si>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</si>
  <si>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</si>
  <si>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</si>
  <si>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</si>
  <si>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</si>
  <si>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</si>
  <si>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</si>
  <si>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</si>
  <si>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</si>
  <si>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</si>
  <si>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</si>
  <si>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</si>
  <si>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</si>
  <si>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</si>
  <si>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</si>
  <si>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</si>
  <si>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</si>
  <si>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</si>
  <si>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</si>
  <si>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</si>
  <si>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</si>
  <si>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</si>
  <si>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</si>
  <si>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</si>
  <si>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</si>
  <si>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</si>
  <si>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</si>
  <si>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</si>
  <si>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</si>
  <si>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</si>
  <si>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</si>
  <si>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</si>
  <si>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</si>
  <si>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</si>
  <si>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</si>
  <si>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</si>
  <si>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</si>
  <si>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</si>
  <si>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</si>
  <si>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</si>
  <si>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</si>
  <si>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</si>
  <si>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</si>
  <si>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</si>
  <si>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</si>
  <si>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</si>
  <si>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</si>
  <si>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</si>
  <si>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</si>
  <si>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</si>
  <si>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</si>
  <si>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</si>
  <si>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</si>
  <si>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</si>
  <si>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</si>
  <si>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</si>
  <si>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</si>
  <si>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</si>
  <si>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</si>
  <si>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</si>
  <si>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</si>
  <si>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</si>
  <si>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</si>
  <si>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</si>
  <si>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</si>
  <si>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</si>
  <si>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</si>
  <si>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</si>
  <si>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</si>
  <si>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</si>
  <si>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</si>
  <si>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</si>
  <si>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</si>
  <si>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</si>
  <si>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</si>
  <si>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</si>
  <si>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</si>
  <si>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</si>
  <si>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</si>
  <si>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</si>
  <si>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</si>
  <si>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</si>
  <si>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</si>
  <si>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</si>
  <si>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</si>
  <si>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</si>
  <si>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</si>
  <si>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</si>
  <si>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</si>
  <si>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</si>
  <si>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</si>
  <si>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</si>
  <si>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</si>
  <si>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</si>
  <si>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</si>
  <si>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</si>
  <si>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</si>
  <si>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</si>
  <si>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</si>
  <si>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</si>
  <si>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</si>
  <si>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</si>
  <si>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</si>
  <si>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</si>
  <si>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</si>
  <si>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</si>
  <si>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</si>
  <si>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</si>
  <si>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</si>
  <si>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</si>
  <si>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</si>
  <si>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</si>
  <si>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</si>
  <si>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</si>
  <si>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</si>
  <si>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</si>
  <si>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</si>
  <si>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</si>
  <si>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</si>
  <si>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</si>
  <si>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</si>
  <si>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</si>
  <si>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</si>
  <si>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</si>
  <si>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</si>
  <si>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</si>
  <si>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</si>
  <si>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</si>
  <si>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</si>
  <si>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</si>
  <si>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</si>
  <si>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</si>
  <si>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</si>
  <si>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</si>
  <si>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</si>
  <si>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</si>
  <si>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</si>
  <si>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</si>
  <si>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</si>
  <si>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</si>
  <si>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</si>
  <si>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</si>
  <si>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</si>
  <si>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</si>
  <si>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</si>
  <si>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</si>
  <si>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</si>
  <si>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</si>
  <si>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</si>
  <si>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</si>
  <si>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</si>
  <si>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</si>
  <si>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</si>
  <si>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</si>
  <si>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</si>
  <si>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</si>
  <si>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</si>
  <si>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</si>
  <si>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</si>
  <si>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</si>
  <si>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</si>
  <si>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</si>
  <si>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</si>
  <si>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</si>
  <si>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</si>
  <si>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</si>
  <si>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</si>
  <si>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</si>
  <si>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</si>
  <si>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</si>
  <si>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</si>
  <si>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</si>
  <si>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</si>
  <si>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</si>
  <si>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</si>
  <si>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</si>
  <si>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</si>
  <si>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</si>
  <si>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</si>
  <si>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</si>
  <si>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</si>
  <si>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</si>
  <si>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</si>
  <si>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</si>
  <si>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</si>
  <si>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</si>
  <si>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</si>
  <si>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</si>
  <si>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</si>
  <si>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</si>
  <si>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</si>
  <si>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</si>
  <si>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</si>
  <si>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</si>
  <si>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</si>
  <si>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</si>
  <si>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</si>
  <si>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</si>
  <si>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</si>
  <si>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</si>
  <si>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</si>
  <si>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</si>
  <si>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</si>
  <si>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</si>
  <si>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</si>
  <si>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</si>
  <si>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</si>
  <si>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</si>
  <si>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</si>
  <si>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</si>
  <si>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</si>
  <si>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</si>
  <si>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</si>
  <si>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</si>
  <si>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</si>
  <si>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</si>
  <si>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</si>
  <si>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</si>
  <si>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</si>
  <si>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</si>
  <si>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</si>
  <si>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</si>
  <si>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</si>
  <si>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</si>
  <si>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</si>
  <si>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</si>
  <si>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</si>
  <si>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</si>
  <si>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</si>
  <si>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</si>
  <si>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</si>
  <si>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</si>
  <si>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</si>
  <si>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</si>
  <si>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</si>
  <si>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</si>
  <si>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</si>
  <si>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</si>
  <si>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</si>
  <si>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</si>
  <si>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</si>
  <si>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</si>
  <si>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</si>
  <si>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</si>
  <si>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</si>
  <si>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</si>
  <si>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</si>
  <si>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</si>
  <si>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</si>
  <si>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</si>
  <si>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</si>
  <si>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</si>
  <si>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</si>
  <si>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</si>
  <si>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</si>
  <si>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</si>
  <si>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</si>
  <si>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</si>
  <si>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</si>
  <si>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</si>
  <si>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</si>
  <si>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</si>
  <si>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</si>
  <si>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</si>
  <si>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</si>
  <si>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</si>
  <si>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</si>
  <si>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</si>
  <si>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</si>
  <si>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</si>
  <si>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</si>
  <si>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</si>
  <si>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</si>
  <si>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</si>
  <si>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</si>
  <si>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</si>
  <si>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</si>
  <si>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</si>
  <si>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</si>
  <si>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</si>
  <si>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</si>
  <si>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</si>
  <si>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</si>
  <si>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</si>
  <si>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</si>
  <si>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</si>
  <si>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</si>
  <si>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</si>
  <si>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</si>
  <si>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</si>
  <si>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</si>
  <si>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</si>
  <si>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</si>
  <si>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</si>
  <si>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</si>
  <si>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</si>
  <si>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</si>
  <si>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</si>
  <si>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</si>
  <si>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</si>
  <si>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</si>
  <si>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</si>
  <si>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</si>
  <si>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</si>
  <si>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</si>
  <si>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</si>
  <si>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</si>
  <si>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</si>
  <si>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</si>
  <si>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</si>
  <si>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</si>
  <si>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</si>
  <si>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</si>
  <si>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</si>
  <si>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</si>
  <si>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</si>
  <si>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</si>
  <si>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</si>
  <si>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</si>
  <si>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</si>
  <si>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</si>
  <si>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</si>
  <si>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</si>
  <si>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</si>
  <si>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</si>
  <si>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</si>
  <si>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</si>
  <si>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</si>
  <si>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</si>
  <si>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</si>
  <si>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</si>
  <si>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</si>
  <si>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</si>
  <si>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</si>
  <si>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</si>
  <si>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</si>
  <si>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</si>
  <si>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</si>
  <si>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</si>
  <si>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</si>
  <si>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</si>
  <si>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</si>
  <si>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</si>
  <si>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</si>
  <si>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</si>
  <si>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</si>
  <si>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</si>
  <si>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</si>
  <si>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</si>
  <si>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</si>
  <si>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</si>
  <si>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</si>
  <si>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</si>
  <si>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</si>
  <si>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</si>
  <si>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</si>
  <si>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</si>
  <si>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</si>
  <si>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</si>
  <si>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</si>
  <si>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</si>
  <si>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</si>
  <si>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</si>
  <si>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</si>
  <si>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</si>
  <si>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</si>
  <si>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</si>
  <si>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</si>
  <si>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</si>
  <si>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</si>
  <si>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</si>
  <si>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</si>
  <si>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</si>
  <si>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</si>
  <si>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</si>
  <si>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</si>
  <si>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</si>
  <si>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</si>
  <si>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</si>
  <si>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</si>
  <si>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</si>
  <si>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</si>
  <si>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</si>
  <si>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</si>
  <si>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</si>
  <si>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</si>
  <si>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</si>
  <si>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</si>
  <si>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</si>
  <si>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</si>
  <si>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</si>
  <si>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</si>
  <si>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</si>
  <si>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</si>
  <si>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</si>
  <si>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</si>
  <si>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</si>
  <si>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</si>
  <si>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</si>
  <si>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</si>
  <si>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</si>
  <si>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</si>
  <si>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</si>
  <si>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</si>
  <si>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</si>
  <si>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</si>
  <si>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</si>
  <si>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</si>
  <si>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</si>
  <si>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</si>
  <si>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</si>
  <si>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</si>
  <si>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</si>
  <si>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</si>
  <si>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</si>
  <si>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</si>
  <si>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</si>
  <si>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</si>
  <si>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</si>
  <si>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</si>
  <si>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</si>
  <si>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</si>
  <si>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</si>
  <si>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</si>
  <si>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</si>
  <si>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</si>
  <si>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</si>
  <si>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</si>
  <si>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</si>
  <si>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</si>
  <si>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</si>
  <si>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</si>
  <si>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</si>
  <si>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</si>
  <si>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</si>
  <si>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</si>
  <si>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</si>
  <si>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</si>
  <si>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</si>
  <si>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</si>
  <si>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</si>
  <si>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</si>
  <si>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</si>
  <si>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</si>
  <si>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</si>
  <si>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</si>
  <si>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</si>
  <si>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</si>
  <si>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</si>
  <si>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</si>
  <si>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</si>
  <si>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</si>
  <si>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</si>
  <si>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</si>
  <si>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</si>
  <si>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</si>
  <si>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</si>
  <si>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</si>
  <si>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</si>
  <si>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</si>
  <si>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</si>
  <si>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</si>
  <si>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</si>
  <si>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</si>
  <si>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</si>
  <si>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</si>
  <si>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</si>
  <si>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</si>
  <si>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</si>
  <si>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</si>
  <si>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</si>
  <si>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</si>
  <si>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</si>
  <si>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</si>
  <si>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</si>
  <si>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</si>
  <si>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</si>
  <si>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</si>
  <si>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</si>
  <si>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</si>
  <si>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</si>
  <si>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</si>
  <si>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</si>
  <si>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</si>
  <si>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</si>
  <si>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</si>
  <si>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</si>
  <si>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</si>
  <si>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</si>
  <si>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</si>
  <si>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</si>
  <si>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</si>
  <si>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</si>
  <si>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</si>
  <si>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</si>
  <si>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</si>
  <si>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</si>
  <si>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</si>
  <si>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</si>
  <si>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</si>
  <si>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</si>
  <si>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</si>
  <si>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</si>
  <si>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</si>
  <si>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</si>
  <si>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</si>
  <si>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</si>
  <si>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</si>
  <si>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</si>
  <si>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</si>
  <si>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</si>
  <si>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</si>
  <si>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</si>
  <si>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</si>
  <si>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</si>
  <si>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</si>
  <si>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</si>
  <si>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</si>
  <si>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</si>
  <si>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</si>
  <si>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</si>
  <si>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</si>
  <si>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</si>
  <si>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</si>
  <si>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</si>
  <si>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</si>
  <si>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</si>
  <si>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</si>
  <si>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</si>
  <si>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</si>
  <si>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</si>
  <si>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</si>
  <si>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</si>
  <si>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</si>
  <si>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</si>
  <si>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</si>
  <si>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</si>
  <si>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</si>
  <si>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</si>
  <si>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</si>
  <si>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</si>
  <si>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</si>
  <si>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</si>
  <si>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</si>
  <si>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</si>
  <si>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</si>
  <si>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</si>
  <si>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</si>
  <si>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</si>
  <si>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</si>
  <si>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</si>
  <si>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</si>
  <si>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</si>
  <si>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</si>
  <si>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</si>
  <si>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</si>
  <si>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</si>
  <si>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</si>
  <si>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</si>
  <si>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</si>
  <si>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</si>
  <si>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</si>
  <si>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</si>
  <si>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</si>
  <si>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</si>
  <si>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</si>
  <si>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</si>
  <si>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</si>
  <si>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</si>
  <si>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</si>
  <si>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</si>
  <si>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</si>
  <si>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</si>
  <si>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</si>
  <si>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</si>
  <si>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</si>
  <si>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</si>
  <si>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</si>
  <si>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</si>
  <si>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</si>
  <si>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</si>
  <si>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</si>
  <si>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</si>
  <si>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</si>
  <si>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</si>
  <si>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</si>
  <si>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</si>
  <si>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</si>
  <si>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</si>
  <si>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</si>
  <si>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</si>
  <si>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</si>
  <si>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</si>
  <si>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</si>
  <si>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</si>
  <si>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</si>
  <si>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</si>
  <si>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</si>
  <si>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</si>
  <si>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</si>
  <si>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</si>
  <si>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</si>
  <si>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</si>
  <si>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</si>
  <si>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</si>
  <si>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</si>
  <si>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</si>
  <si>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</si>
  <si>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</si>
  <si>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</si>
  <si>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</si>
  <si>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</si>
  <si>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</si>
  <si>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</si>
  <si>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</si>
  <si>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</si>
  <si>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</si>
  <si>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</si>
  <si>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</si>
  <si>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</si>
  <si>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</si>
  <si>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</si>
  <si>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</si>
  <si>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</si>
  <si>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</si>
  <si>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</si>
  <si>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</si>
  <si>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</si>
  <si>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</si>
  <si>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</si>
  <si>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</si>
  <si>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</si>
  <si>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</si>
  <si>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</si>
  <si>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</si>
  <si>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</si>
  <si>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</si>
  <si>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</si>
  <si>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</si>
  <si>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</si>
  <si>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</si>
  <si>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</si>
  <si>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</si>
  <si>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</si>
  <si>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</si>
  <si>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</si>
  <si>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</si>
  <si>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</si>
  <si>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</si>
  <si>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</si>
  <si>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</si>
  <si>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</si>
  <si>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</si>
  <si>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</si>
  <si>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</si>
  <si>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</si>
  <si>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</si>
  <si>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</si>
  <si>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</si>
  <si>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</si>
  <si>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</si>
  <si>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</si>
  <si>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</si>
  <si>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</si>
  <si>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</si>
  <si>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</si>
  <si>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</si>
  <si>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</si>
  <si>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</si>
  <si>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</si>
  <si>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</si>
  <si>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</si>
  <si>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</si>
  <si>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</si>
  <si>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</si>
  <si>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</si>
  <si>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</si>
  <si>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</si>
  <si>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</si>
  <si>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</si>
  <si>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</si>
  <si>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</si>
  <si>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</si>
  <si>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</si>
  <si>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</si>
  <si>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</si>
  <si>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</si>
  <si>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</si>
  <si>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</si>
  <si>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</si>
  <si>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</si>
  <si>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</si>
  <si>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</si>
  <si>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</si>
  <si>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</si>
  <si>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</si>
  <si>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</si>
  <si>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</si>
  <si>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</si>
  <si>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</si>
  <si>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</si>
  <si>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</si>
  <si>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</si>
  <si>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</si>
  <si>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</si>
  <si>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</si>
  <si>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</si>
  <si>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</si>
  <si>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</si>
  <si>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</si>
  <si>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</si>
  <si>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</si>
  <si>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</si>
  <si>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</si>
  <si>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</si>
  <si>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</si>
  <si>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</si>
  <si>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</si>
  <si>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</si>
  <si>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</si>
  <si>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</si>
  <si>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</si>
  <si>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</si>
  <si>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</si>
  <si>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</si>
  <si>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</si>
  <si>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</si>
  <si>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</si>
  <si>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</si>
  <si>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</si>
  <si>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</si>
  <si>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</si>
  <si>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</si>
  <si>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</si>
  <si>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</si>
  <si>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</si>
  <si>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</si>
  <si>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</si>
  <si>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</si>
  <si>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</si>
  <si>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</si>
  <si>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</si>
  <si>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</si>
  <si>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</si>
  <si>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</si>
  <si>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</si>
  <si>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</si>
  <si>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</si>
  <si>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</si>
  <si>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</si>
  <si>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</si>
  <si>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</si>
  <si>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</si>
  <si>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</si>
  <si>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</si>
  <si>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</si>
  <si>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</si>
  <si>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</si>
  <si>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</si>
  <si>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</si>
  <si>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</si>
  <si>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</si>
  <si>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</si>
  <si>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</si>
  <si>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</si>
  <si>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</si>
  <si>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</si>
  <si>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</si>
  <si>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</si>
  <si>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</si>
  <si>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</si>
  <si>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</si>
  <si>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</si>
  <si>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</si>
  <si>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</si>
  <si>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</si>
  <si>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</si>
  <si>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</si>
  <si>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</si>
  <si>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</si>
  <si>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</si>
  <si>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</si>
  <si>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</si>
  <si>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</si>
  <si>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</si>
  <si>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</si>
  <si>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</si>
  <si>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</si>
  <si>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</si>
  <si>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</si>
  <si>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</si>
  <si>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</si>
  <si>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</si>
  <si>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</si>
  <si>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</si>
  <si>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</si>
  <si>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</si>
  <si>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</si>
  <si>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</si>
  <si>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</si>
  <si>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</si>
  <si>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</si>
  <si>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</si>
  <si>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</si>
  <si>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</si>
  <si>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</si>
  <si>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</si>
  <si>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</si>
  <si>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</si>
  <si>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</si>
  <si>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</si>
  <si>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</si>
  <si>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</si>
  <si>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</si>
  <si>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</si>
  <si>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</si>
  <si>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</si>
  <si>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</si>
  <si>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</si>
  <si>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</si>
  <si>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</si>
  <si>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</si>
  <si>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</si>
  <si>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</si>
  <si>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</si>
  <si>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</si>
  <si>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</si>
  <si>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</si>
  <si>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</si>
  <si>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</si>
  <si>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</si>
  <si>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</si>
  <si>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</si>
  <si>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</si>
  <si>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</si>
  <si>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</si>
  <si>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</si>
  <si>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</si>
  <si>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</si>
  <si>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</si>
  <si>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</si>
  <si>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</si>
  <si>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</si>
  <si>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</si>
  <si>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</si>
  <si>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</si>
  <si>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</si>
  <si>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</si>
  <si>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</si>
  <si>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</si>
  <si>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</si>
  <si>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</si>
  <si>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</si>
  <si>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</si>
  <si>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</si>
  <si>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</si>
  <si>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</si>
  <si>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</si>
  <si>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</si>
  <si>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</si>
  <si>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</si>
  <si>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</si>
  <si>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</si>
  <si>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</si>
  <si>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</si>
  <si>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</si>
  <si>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</si>
  <si>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</si>
  <si>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</si>
  <si>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</si>
  <si>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</si>
  <si>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</si>
  <si>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</si>
  <si>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</si>
  <si>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</si>
  <si>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</si>
  <si>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</si>
  <si>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</si>
  <si>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</si>
  <si>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</si>
  <si>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</si>
  <si>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</si>
  <si>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</si>
  <si>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</si>
  <si>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</si>
  <si>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</si>
  <si>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</si>
  <si>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</si>
  <si>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</si>
  <si>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</si>
  <si>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</si>
  <si>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</si>
  <si>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</si>
  <si>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</si>
  <si>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</si>
  <si>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</si>
  <si>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</si>
  <si>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</si>
  <si>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</si>
  <si>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</si>
  <si>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</si>
  <si>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</si>
  <si>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</si>
  <si>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</si>
  <si>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</si>
  <si>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</si>
  <si>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</si>
  <si>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</si>
  <si>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</si>
  <si>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</si>
  <si>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</si>
  <si>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</si>
  <si>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</si>
  <si>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</si>
  <si>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</si>
  <si>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</si>
  <si>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</si>
  <si>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</si>
  <si>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</si>
  <si>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</si>
  <si>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</si>
  <si>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</si>
  <si>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</si>
  <si>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</si>
  <si>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</si>
  <si>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</si>
  <si>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</si>
  <si>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</si>
  <si>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</si>
  <si>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</si>
  <si>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</si>
  <si>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</si>
  <si>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</si>
  <si>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</si>
  <si>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</si>
  <si>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</si>
  <si>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</si>
  <si>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</si>
  <si>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</si>
  <si>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</si>
  <si>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</si>
  <si>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</si>
  <si>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</si>
  <si>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</si>
  <si>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</si>
  <si>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</si>
  <si>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</si>
  <si>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</si>
  <si>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</si>
  <si>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</si>
  <si>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</si>
  <si>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</si>
  <si>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</si>
  <si>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</si>
  <si>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</si>
  <si>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</si>
  <si>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</si>
  <si>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</si>
  <si>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</si>
  <si>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</si>
  <si>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</si>
  <si>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</si>
  <si>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</si>
  <si>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</si>
  <si>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</si>
  <si>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</si>
  <si>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</si>
  <si>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</si>
  <si>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</si>
  <si>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</si>
  <si>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</si>
  <si>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</si>
  <si>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</si>
  <si>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</si>
  <si>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</si>
  <si>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</si>
  <si>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</si>
  <si>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</si>
  <si>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</si>
  <si>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</si>
  <si>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</si>
  <si>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</si>
  <si>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</si>
  <si>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</si>
  <si>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</si>
  <si>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</si>
  <si>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</si>
  <si>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</si>
  <si>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</si>
  <si>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</si>
  <si>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</si>
  <si>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</si>
  <si>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</si>
  <si>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</si>
  <si>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</si>
  <si>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</si>
  <si>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</si>
  <si>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</si>
  <si>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</si>
  <si>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</si>
  <si>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</si>
  <si>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</si>
  <si>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</si>
  <si>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</si>
  <si>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</si>
  <si>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</si>
  <si>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</si>
  <si>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</si>
  <si>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</si>
  <si>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</si>
  <si>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</si>
  <si>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</si>
  <si>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</si>
  <si>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</si>
  <si>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</si>
  <si>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</si>
  <si>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</si>
  <si>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</si>
  <si>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</si>
  <si>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</si>
  <si>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</si>
  <si>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</si>
  <si>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</si>
  <si>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</si>
  <si>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</si>
  <si>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</si>
  <si>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</si>
  <si>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</si>
  <si>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</si>
  <si>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</si>
  <si>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</si>
  <si>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</si>
  <si>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</si>
  <si>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</si>
  <si>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</si>
  <si>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</si>
  <si>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</si>
  <si>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</si>
  <si>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</si>
  <si>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</si>
  <si>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</si>
  <si>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</si>
  <si>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</si>
  <si>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</si>
  <si>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</si>
  <si>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</si>
  <si>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</si>
  <si>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</si>
  <si>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</si>
  <si>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</si>
  <si>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</si>
  <si>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</si>
  <si>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</si>
  <si>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</si>
  <si>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</si>
  <si>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</si>
  <si>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</si>
  <si>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</si>
  <si>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</si>
  <si>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</si>
  <si>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</si>
  <si>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</si>
  <si>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</si>
  <si>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</si>
  <si>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</si>
  <si>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</si>
  <si>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</si>
  <si>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</si>
  <si>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</si>
  <si>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</si>
  <si>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</si>
  <si>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</si>
  <si>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</si>
  <si>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</si>
  <si>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</si>
  <si>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</si>
  <si>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</si>
  <si>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</si>
  <si>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</si>
  <si>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</si>
  <si>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</si>
  <si>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</si>
  <si>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</si>
  <si>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</si>
  <si>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</si>
  <si>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</si>
  <si>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</si>
  <si>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</si>
  <si>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</si>
  <si>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</si>
  <si>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</si>
  <si>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</si>
  <si>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</si>
  <si>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</si>
  <si>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</si>
  <si>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</si>
  <si>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</si>
  <si>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</si>
  <si>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</si>
  <si>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</si>
  <si>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</si>
  <si>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</si>
  <si>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</si>
  <si>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</si>
  <si>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</si>
  <si>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</si>
  <si>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</si>
  <si>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</si>
  <si>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</si>
  <si>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</si>
  <si>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</si>
  <si>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</si>
  <si>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</si>
  <si>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</si>
  <si>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</si>
  <si>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</si>
  <si>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</si>
  <si>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</si>
  <si>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</si>
  <si>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</si>
  <si>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</si>
  <si>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</si>
  <si>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</si>
  <si>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</si>
  <si>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</si>
  <si>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</si>
  <si>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</si>
  <si>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</si>
  <si>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</si>
  <si>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</si>
  <si>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</si>
  <si>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</si>
  <si>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</si>
  <si>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</si>
  <si>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</si>
  <si>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</si>
  <si>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</si>
  <si>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</si>
  <si>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</si>
  <si>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</si>
  <si>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</si>
  <si>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</si>
  <si>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</si>
  <si>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</si>
  <si>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</si>
  <si>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</si>
  <si>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</si>
  <si>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</si>
  <si>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</si>
  <si>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</si>
  <si>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</si>
  <si>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</si>
  <si>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</si>
  <si>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</si>
  <si>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</si>
  <si>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</si>
  <si>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</si>
  <si>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</si>
  <si>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</si>
  <si>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</si>
  <si>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</si>
  <si>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</si>
  <si>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</si>
  <si>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</si>
  <si>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</si>
  <si>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</si>
  <si>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</si>
  <si>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</si>
  <si>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</si>
  <si>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</si>
  <si>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</si>
  <si>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</si>
  <si>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</si>
  <si>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</si>
  <si>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</si>
  <si>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</si>
  <si>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</si>
  <si>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</si>
  <si>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</si>
  <si>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</si>
  <si>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</si>
  <si>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</si>
  <si>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</si>
  <si>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</si>
  <si>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</si>
  <si>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</si>
  <si>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</si>
  <si>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</si>
  <si>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</si>
  <si>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</si>
  <si>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</si>
  <si>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</si>
  <si>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</si>
  <si>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</si>
  <si>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</si>
  <si>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</si>
  <si>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</si>
  <si>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</si>
  <si>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</si>
  <si>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</si>
  <si>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</si>
  <si>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</si>
  <si>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</si>
  <si>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</si>
  <si>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</si>
  <si>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</si>
  <si>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</si>
  <si>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</si>
  <si>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</si>
  <si>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</si>
  <si>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</si>
  <si>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</si>
  <si>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</si>
  <si>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</si>
  <si>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</si>
  <si>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</si>
  <si>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</si>
  <si>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</si>
  <si>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</si>
  <si>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</si>
  <si>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</si>
  <si>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</si>
  <si>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</si>
  <si>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</si>
  <si>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</si>
  <si>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</si>
  <si>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</si>
  <si>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</si>
  <si>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</si>
  <si>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</si>
  <si>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</si>
  <si>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</si>
  <si>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</si>
  <si>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</si>
  <si>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</si>
  <si>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</si>
  <si>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</si>
  <si>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</si>
  <si>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</si>
  <si>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</si>
  <si>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</si>
  <si>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</si>
  <si>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</si>
  <si>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</si>
  <si>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</si>
  <si>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</si>
  <si>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</si>
  <si>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</si>
  <si>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</si>
  <si>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</si>
  <si>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</si>
  <si>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</si>
  <si>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</si>
  <si>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</si>
  <si>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</si>
  <si>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</si>
  <si>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</si>
  <si>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</si>
  <si>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</si>
  <si>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</si>
  <si>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</si>
  <si>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</si>
  <si>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</si>
  <si>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</si>
  <si>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</si>
  <si>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</si>
  <si>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</si>
  <si>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</si>
  <si>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</si>
  <si>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</si>
  <si>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</si>
  <si>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</si>
  <si>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</si>
  <si>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</si>
  <si>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</si>
  <si>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</si>
  <si>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</si>
  <si>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</si>
  <si>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</si>
  <si>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</si>
  <si>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</si>
  <si>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</si>
  <si>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</si>
  <si>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</si>
  <si>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</si>
  <si>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</si>
  <si>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</si>
  <si>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</si>
  <si>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</si>
  <si>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</si>
  <si>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</si>
  <si>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</si>
  <si>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</si>
  <si>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</si>
  <si>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</si>
  <si>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</si>
  <si>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</si>
  <si>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</si>
  <si>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</si>
  <si>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</si>
  <si>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</si>
  <si>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</si>
  <si>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</si>
  <si>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</si>
  <si>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</si>
  <si>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</si>
  <si>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</si>
  <si>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</si>
  <si>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</si>
  <si>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</si>
  <si>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</si>
  <si>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</si>
  <si>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</si>
  <si>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</si>
  <si>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</si>
  <si>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</si>
  <si>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</si>
  <si>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</si>
  <si>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</si>
  <si>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</si>
  <si>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</si>
  <si>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</si>
  <si>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</si>
  <si>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</si>
  <si>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</si>
  <si>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</si>
  <si>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</si>
  <si>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</si>
  <si>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</si>
  <si>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</si>
  <si>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</si>
  <si>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</si>
  <si>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</si>
  <si>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</si>
  <si>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</si>
  <si>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</si>
  <si>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</si>
  <si>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</si>
  <si>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</si>
  <si>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</si>
  <si>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</si>
  <si>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</si>
  <si>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</si>
  <si>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</si>
  <si>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</si>
  <si>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</si>
  <si>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</si>
  <si>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</si>
  <si>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</si>
  <si>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</si>
  <si>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</si>
  <si>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</si>
  <si>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</si>
  <si>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</si>
  <si>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</si>
  <si>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</si>
  <si>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</si>
  <si>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</si>
  <si>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</si>
  <si>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</si>
  <si>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</si>
  <si>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</si>
  <si>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</si>
  <si>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</si>
  <si>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</si>
  <si>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</si>
  <si>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</si>
  <si>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</si>
  <si>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</si>
  <si>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</si>
  <si>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</si>
  <si>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</si>
  <si>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</si>
  <si>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</si>
  <si>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</si>
  <si>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</si>
  <si>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</si>
  <si>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</si>
  <si>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</si>
  <si>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</si>
  <si>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</si>
  <si>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</si>
  <si>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</si>
  <si>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</si>
  <si>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</si>
  <si>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</si>
  <si>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</si>
  <si>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</si>
  <si>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</si>
  <si>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</si>
  <si>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</si>
  <si>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</si>
  <si>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</si>
  <si>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</si>
  <si>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</si>
  <si>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</si>
  <si>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</si>
  <si>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</si>
  <si>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</si>
  <si>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</si>
  <si>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</si>
  <si>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</si>
  <si>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</si>
  <si>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</si>
  <si>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</si>
  <si>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</si>
  <si>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</si>
  <si>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</si>
  <si>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</si>
  <si>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</si>
  <si>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</si>
  <si>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</si>
  <si>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</si>
  <si>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</si>
  <si>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</si>
  <si>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</si>
  <si>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</si>
  <si>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</si>
  <si>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</si>
  <si>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</si>
  <si>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</si>
  <si>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</si>
  <si>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</si>
  <si>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</si>
  <si>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</si>
  <si>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</si>
  <si>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</si>
  <si>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</si>
  <si>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</si>
  <si>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</si>
  <si>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</si>
  <si>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</si>
  <si>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</si>
  <si>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</si>
  <si>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</si>
  <si>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</si>
  <si>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</si>
  <si>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</si>
  <si>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</si>
  <si>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</si>
  <si>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</si>
  <si>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</si>
  <si>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</si>
  <si>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</si>
  <si>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</si>
  <si>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</si>
  <si>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</si>
  <si>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</si>
  <si>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</si>
  <si>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</si>
  <si>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</si>
  <si>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</si>
  <si>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</si>
  <si>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</si>
  <si>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</si>
  <si>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</si>
  <si>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</si>
  <si>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</si>
  <si>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</si>
  <si>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</si>
  <si>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</si>
  <si>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</si>
  <si>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</si>
  <si>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</si>
  <si>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</si>
  <si>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</si>
  <si>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</si>
  <si>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</si>
  <si>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</si>
  <si>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</si>
  <si>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</si>
  <si>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</si>
  <si>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</si>
  <si>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</si>
  <si>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</si>
  <si>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</si>
  <si>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</si>
  <si>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</si>
  <si>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</si>
  <si>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</si>
  <si>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</si>
  <si>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</si>
  <si>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</si>
  <si>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</si>
  <si>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</si>
  <si>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</si>
  <si>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</si>
  <si>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</si>
  <si>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</si>
  <si>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</si>
  <si>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</si>
  <si>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</si>
  <si>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</si>
  <si>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</si>
  <si>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</si>
  <si>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</si>
  <si>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</si>
  <si>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</si>
  <si>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</si>
  <si>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</si>
  <si>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</si>
  <si>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</si>
  <si>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</si>
  <si>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</si>
  <si>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</si>
  <si>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</si>
  <si>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</si>
  <si>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</si>
  <si>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</si>
  <si>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</si>
  <si>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</si>
  <si>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</si>
  <si>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</si>
  <si>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</si>
  <si>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</si>
  <si>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</si>
  <si>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</si>
  <si>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</si>
  <si>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</si>
  <si>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</si>
  <si>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</si>
  <si>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</si>
  <si>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</si>
  <si>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</si>
  <si>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</si>
  <si>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</si>
  <si>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</si>
  <si>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</si>
  <si>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</si>
  <si>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</si>
  <si>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</si>
  <si>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</si>
  <si>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</si>
  <si>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</si>
  <si>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</si>
  <si>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</si>
  <si>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</si>
  <si>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</si>
  <si>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</si>
  <si>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</si>
  <si>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</si>
  <si>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</si>
  <si>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</si>
  <si>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</si>
  <si>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</si>
  <si>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</si>
  <si>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</si>
  <si>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</si>
  <si>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</si>
  <si>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</si>
  <si>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</si>
  <si>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</si>
  <si>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</si>
  <si>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</si>
  <si>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</si>
  <si>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</si>
  <si>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</si>
  <si>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</si>
  <si>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</si>
  <si>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</si>
  <si>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</si>
  <si>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</si>
  <si>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</si>
  <si>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</si>
  <si>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</si>
  <si>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</si>
  <si>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</si>
  <si>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</si>
  <si>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</si>
  <si>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</si>
  <si>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</si>
  <si>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</si>
  <si>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</si>
  <si>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</si>
  <si>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</si>
  <si>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</si>
  <si>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</si>
  <si>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</si>
  <si>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</si>
  <si>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</si>
  <si>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</si>
  <si>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</si>
  <si>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</si>
  <si>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</si>
  <si>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</si>
  <si>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</si>
  <si>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</si>
  <si>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</si>
  <si>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</si>
  <si>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</si>
  <si>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</si>
  <si>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</si>
  <si>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</si>
  <si>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</si>
  <si>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</si>
  <si>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</si>
  <si>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</si>
  <si>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</si>
  <si>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</si>
  <si>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</si>
  <si>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</si>
  <si>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</si>
  <si>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</si>
  <si>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</si>
  <si>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</si>
  <si>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</si>
  <si>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</si>
  <si>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</si>
  <si>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</si>
  <si>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</si>
  <si>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</si>
  <si>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</si>
  <si>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</si>
  <si>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</si>
  <si>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</si>
  <si>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</si>
  <si>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</si>
  <si>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</si>
  <si>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</si>
  <si>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</si>
  <si>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</si>
  <si>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</si>
  <si>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</si>
  <si>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</si>
  <si>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</si>
  <si>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</si>
  <si>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</si>
  <si>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</si>
  <si>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</si>
  <si>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</si>
  <si>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</si>
  <si>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</si>
  <si>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</si>
  <si>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</si>
  <si>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</si>
  <si>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</si>
  <si>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</si>
  <si>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</si>
  <si>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</si>
  <si>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</si>
  <si>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</si>
  <si>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</si>
  <si>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</si>
  <si>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</si>
  <si>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</si>
  <si>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</si>
  <si>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</si>
  <si>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</si>
  <si>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</si>
  <si>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</si>
  <si>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</si>
  <si>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</si>
  <si>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</si>
  <si>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</si>
  <si>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</si>
  <si>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</si>
  <si>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</si>
  <si>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</si>
  <si>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</si>
  <si>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</si>
  <si>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</si>
  <si>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</si>
  <si>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</si>
  <si>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</si>
  <si>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</si>
  <si>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</si>
  <si>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</si>
  <si>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</si>
  <si>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</si>
  <si>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</si>
  <si>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</si>
  <si>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</si>
  <si>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</si>
  <si>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</si>
  <si>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</si>
  <si>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</si>
  <si>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</si>
  <si>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</si>
  <si>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</si>
  <si>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</si>
  <si>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</si>
  <si>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</si>
  <si>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</si>
  <si>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</si>
  <si>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</si>
  <si>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</si>
  <si>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</si>
  <si>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</si>
  <si>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</si>
  <si>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</si>
  <si>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</si>
  <si>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</si>
  <si>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</si>
  <si>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</si>
  <si>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</si>
  <si>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</si>
  <si>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</si>
  <si>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</si>
  <si>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</si>
  <si>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</si>
  <si>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</si>
  <si>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</si>
  <si>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</si>
  <si>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</si>
  <si>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</si>
  <si>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</si>
  <si>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</si>
  <si>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</si>
  <si>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</si>
  <si>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</si>
  <si>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</si>
  <si>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</si>
  <si>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</si>
  <si>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</si>
  <si>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</si>
  <si>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</si>
  <si>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</si>
  <si>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</si>
  <si>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</si>
  <si>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</si>
  <si>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</si>
  <si>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</si>
  <si>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</si>
  <si>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</si>
  <si>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</si>
  <si>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</si>
  <si>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</si>
  <si>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</si>
  <si>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</si>
  <si>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</si>
  <si>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</si>
  <si>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</si>
  <si>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</si>
  <si>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</si>
  <si>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</si>
  <si>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</si>
  <si>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</si>
  <si>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</si>
  <si>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</si>
  <si>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</si>
  <si>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</si>
  <si>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</si>
  <si>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</si>
  <si>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</si>
  <si>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</si>
  <si>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</si>
  <si>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</si>
  <si>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</si>
  <si>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</si>
  <si>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</si>
  <si>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</si>
  <si>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</si>
  <si>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</si>
  <si>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</si>
  <si>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</si>
  <si>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</si>
  <si>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</si>
  <si>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</si>
  <si>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</si>
  <si>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</si>
  <si>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</si>
  <si>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</si>
  <si>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</si>
  <si>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</si>
  <si>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</si>
  <si>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</si>
  <si>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</si>
  <si>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</si>
  <si>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</si>
  <si>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</si>
  <si>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</si>
  <si>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</si>
  <si>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</si>
  <si>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</si>
  <si>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</si>
  <si>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</si>
  <si>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</si>
  <si>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</si>
  <si>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</si>
  <si>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</si>
  <si>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</si>
  <si>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</si>
  <si>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</si>
  <si>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</si>
  <si>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</si>
  <si>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</si>
  <si>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</si>
  <si>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</si>
  <si>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</si>
  <si>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</si>
  <si>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</si>
  <si>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</si>
  <si>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</si>
  <si>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</si>
  <si>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</si>
  <si>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</si>
  <si>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</si>
  <si>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</si>
  <si>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</si>
  <si>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</si>
  <si>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</si>
  <si>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</si>
  <si>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</si>
  <si>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</si>
  <si>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</si>
  <si>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</si>
  <si>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</si>
  <si>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</si>
  <si>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</si>
  <si>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</si>
  <si>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</si>
  <si>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</si>
  <si>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</si>
  <si>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</si>
  <si>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</si>
  <si>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</si>
  <si>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</si>
  <si>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</si>
  <si>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</si>
  <si>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</si>
  <si>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</si>
  <si>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</si>
  <si>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</si>
  <si>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</si>
  <si>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</si>
  <si>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</si>
  <si>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</si>
  <si>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</si>
  <si>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</si>
  <si>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</si>
  <si>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</si>
  <si>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</si>
  <si>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</si>
  <si>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</si>
  <si>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</si>
  <si>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</si>
  <si>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</si>
  <si>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</si>
  <si>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</si>
  <si>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</si>
  <si>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</si>
  <si>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</si>
  <si>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</si>
  <si>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</si>
  <si>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</si>
  <si>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</si>
  <si>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</si>
  <si>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</si>
  <si>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</si>
  <si>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</si>
  <si>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</si>
  <si>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</si>
  <si>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</si>
  <si>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</si>
  <si>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</si>
  <si>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</si>
  <si>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</si>
  <si>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</si>
  <si>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</si>
  <si>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</si>
  <si>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</si>
  <si>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</si>
  <si>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</si>
  <si>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</si>
  <si>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</si>
  <si>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</si>
  <si>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</si>
  <si>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</si>
  <si>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</si>
  <si>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</si>
  <si>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</si>
  <si>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</si>
  <si>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</si>
  <si>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</si>
  <si>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</si>
  <si>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</si>
  <si>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</si>
  <si>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</si>
  <si>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</si>
  <si>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</si>
  <si>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</si>
  <si>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</si>
  <si>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</si>
  <si>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</si>
  <si>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</si>
  <si>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</si>
  <si>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</si>
  <si>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</si>
  <si>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</si>
  <si>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</si>
  <si>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</si>
  <si>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</si>
  <si>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</si>
  <si>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</si>
  <si>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</si>
  <si>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</si>
  <si>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</si>
  <si>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</si>
  <si>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</si>
  <si>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</si>
  <si>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</si>
  <si>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</si>
  <si>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</si>
  <si>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</si>
  <si>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</si>
  <si>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</si>
  <si>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</si>
  <si>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</si>
  <si>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</si>
  <si>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</si>
  <si>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</si>
  <si>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</si>
  <si>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</si>
  <si>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</si>
  <si>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</si>
  <si>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</si>
  <si>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</si>
  <si>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</si>
  <si>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</si>
  <si>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</si>
  <si>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</si>
  <si>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</si>
  <si>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</si>
  <si>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</si>
  <si>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</si>
  <si>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</si>
  <si>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</si>
  <si>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</si>
  <si>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</si>
  <si>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</si>
  <si>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</si>
  <si>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</si>
  <si>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</si>
  <si>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</si>
  <si>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</si>
  <si>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</si>
  <si>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</si>
  <si>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</si>
  <si>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</si>
  <si>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</si>
  <si>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</si>
  <si>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</si>
  <si>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</si>
  <si>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</si>
  <si>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</si>
  <si>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</si>
  <si>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</si>
  <si>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</si>
  <si>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</si>
  <si>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</si>
  <si>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</si>
  <si>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</si>
  <si>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</si>
  <si>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</si>
  <si>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</si>
  <si>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</si>
  <si>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</si>
  <si>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</si>
  <si>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</si>
  <si>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</si>
  <si>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</si>
  <si>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</si>
  <si>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</si>
  <si>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</si>
  <si>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</si>
  <si>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</si>
  <si>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</si>
  <si>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</si>
  <si>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</si>
  <si>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</si>
  <si>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</si>
  <si>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</si>
  <si>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</si>
  <si>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</si>
  <si>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</si>
  <si>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</si>
  <si>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</si>
  <si>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</si>
  <si>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</si>
  <si>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</si>
  <si>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</si>
  <si>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</si>
  <si>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</si>
  <si>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</si>
  <si>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</si>
  <si>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</si>
  <si>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</si>
  <si>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</si>
  <si>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</si>
  <si>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</si>
  <si>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</si>
  <si>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</si>
  <si>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</si>
  <si>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</si>
  <si>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</si>
  <si>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</si>
  <si>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</si>
  <si>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</si>
  <si>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</si>
  <si>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</si>
  <si>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</si>
  <si>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</si>
  <si>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</si>
  <si>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</si>
  <si>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</si>
  <si>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</si>
  <si>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</si>
  <si>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</si>
  <si>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</si>
  <si>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</si>
  <si>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</si>
  <si>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</si>
  <si>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</si>
  <si>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</si>
  <si>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</si>
  <si>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</si>
  <si>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</si>
  <si>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</si>
  <si>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</si>
  <si>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</si>
  <si>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</si>
  <si>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</si>
  <si>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</si>
  <si>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</si>
  <si>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</si>
  <si>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</si>
  <si>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</si>
  <si>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</si>
  <si>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</si>
  <si>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</si>
  <si>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</si>
  <si>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</si>
  <si>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</si>
  <si>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</si>
  <si>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</si>
  <si>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</si>
  <si>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</si>
  <si>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</si>
  <si>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</si>
  <si>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</si>
  <si>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</si>
  <si>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</si>
  <si>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</si>
  <si>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</si>
  <si>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</si>
  <si>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</si>
  <si>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</si>
  <si>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</si>
  <si>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</si>
  <si>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</si>
  <si>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</si>
  <si>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</si>
  <si>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</si>
  <si>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</si>
  <si>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</si>
  <si>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</si>
  <si>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</si>
  <si>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</si>
  <si>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</si>
  <si>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</si>
  <si>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</si>
  <si>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</si>
  <si>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</si>
  <si>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</si>
  <si>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</si>
  <si>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</si>
  <si>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</si>
  <si>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</si>
  <si>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</si>
  <si>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</si>
  <si>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</si>
  <si>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</si>
  <si>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</si>
  <si>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</si>
  <si>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</si>
  <si>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</si>
  <si>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</si>
  <si>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</si>
  <si>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</si>
  <si>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</si>
  <si>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</si>
  <si>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</si>
  <si>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</si>
  <si>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</si>
  <si>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</si>
  <si>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</si>
  <si>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</si>
  <si>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</si>
  <si>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</si>
  <si>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</si>
  <si>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</si>
  <si>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</si>
  <si>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</si>
  <si>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</si>
  <si>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</si>
  <si>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</si>
  <si>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</si>
  <si>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</si>
  <si>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</si>
  <si>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</si>
  <si>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</si>
  <si>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</si>
  <si>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</si>
  <si>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</si>
  <si>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</si>
  <si>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</si>
  <si>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</si>
  <si>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</si>
  <si>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</si>
  <si>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</si>
  <si>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</si>
  <si>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</si>
  <si>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</si>
  <si>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</si>
  <si>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</si>
  <si>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</si>
  <si>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</si>
  <si>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</si>
  <si>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</si>
  <si>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</si>
  <si>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</si>
  <si>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</si>
  <si>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</si>
  <si>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</si>
  <si>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</si>
  <si>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</si>
  <si>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</si>
  <si>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</si>
  <si>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</si>
  <si>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</si>
  <si>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</si>
  <si>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</si>
  <si>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</si>
  <si>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</si>
  <si>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</si>
  <si>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</si>
  <si>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</si>
  <si>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</si>
  <si>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</si>
  <si>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</si>
  <si>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</si>
  <si>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</si>
  <si>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</si>
  <si>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</si>
  <si>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</si>
  <si>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</si>
  <si>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</si>
  <si>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</si>
  <si>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</si>
  <si>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</si>
  <si>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</si>
  <si>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</si>
  <si>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</si>
  <si>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</si>
  <si>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</si>
  <si>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</si>
  <si>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</si>
  <si>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</si>
  <si>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</si>
  <si>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</si>
  <si>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</si>
  <si>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</si>
  <si>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</si>
  <si>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</si>
  <si>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</si>
  <si>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</si>
  <si>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</si>
  <si>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</si>
  <si>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</si>
  <si>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</si>
  <si>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</si>
  <si>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</si>
  <si>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</si>
  <si>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</si>
  <si>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</si>
  <si>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</si>
  <si>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</si>
  <si>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</si>
  <si>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</si>
  <si>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</si>
  <si>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</si>
  <si>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</si>
  <si>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</si>
  <si>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</si>
  <si>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</si>
  <si>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</si>
  <si>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</si>
  <si>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</si>
  <si>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</si>
  <si>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</si>
  <si>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</si>
  <si>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</si>
  <si>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</si>
  <si>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</si>
  <si>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</si>
  <si>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</si>
  <si>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</si>
  <si>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</si>
  <si>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</si>
  <si>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</si>
  <si>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</si>
  <si>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</si>
  <si>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</si>
  <si>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</si>
  <si>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</si>
  <si>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</si>
  <si>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</si>
  <si>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</si>
  <si>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</si>
  <si>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</si>
  <si>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</si>
  <si>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</si>
  <si>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</si>
  <si>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</si>
  <si>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</si>
  <si>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</si>
  <si>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</si>
  <si>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</si>
  <si>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</si>
  <si>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</si>
  <si>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</si>
  <si>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</si>
  <si>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</si>
  <si>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</si>
  <si>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</si>
  <si>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</si>
  <si>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</si>
  <si>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</si>
  <si>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</si>
  <si>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</si>
  <si>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</si>
  <si>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</si>
  <si>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</si>
  <si>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</si>
  <si>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</si>
  <si>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</si>
  <si>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</si>
  <si>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</si>
  <si>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</si>
  <si>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</si>
  <si>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</si>
  <si>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</si>
  <si>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</si>
  <si>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</si>
  <si>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</si>
  <si>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</si>
  <si>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</si>
  <si>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</si>
  <si>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</si>
  <si>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</si>
  <si>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</si>
  <si>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</si>
  <si>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</si>
  <si>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</si>
  <si>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</si>
  <si>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</si>
  <si>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</si>
  <si>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</si>
  <si>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</si>
  <si>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</si>
  <si>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</si>
  <si>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</si>
  <si>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</si>
  <si>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</si>
  <si>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</si>
  <si>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</si>
  <si>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</si>
  <si>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</si>
  <si>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</si>
  <si>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</si>
  <si>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</si>
  <si>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</si>
  <si>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</si>
  <si>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</si>
  <si>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</si>
  <si>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</si>
  <si>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</si>
  <si>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</si>
  <si>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</si>
  <si>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</si>
  <si>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</si>
  <si>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</si>
  <si>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</si>
  <si>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</si>
  <si>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</si>
  <si>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</si>
  <si>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</si>
  <si>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</si>
  <si>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</si>
  <si>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</si>
  <si>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</si>
  <si>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</si>
  <si>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</si>
  <si>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</si>
  <si>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</si>
  <si>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</si>
  <si>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</si>
  <si>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</si>
  <si>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</si>
  <si>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</si>
  <si>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</si>
  <si>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</si>
  <si>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</si>
  <si>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</si>
  <si>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</si>
  <si>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</si>
  <si>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</si>
  <si>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</si>
  <si>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</si>
  <si>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</si>
  <si>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</si>
  <si>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</si>
  <si>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</si>
  <si>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</si>
  <si>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</si>
  <si>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</si>
  <si>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</si>
  <si>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</si>
  <si>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</si>
  <si>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</si>
  <si>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</si>
  <si>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</si>
  <si>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</si>
  <si>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</si>
  <si>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</si>
  <si>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</si>
  <si>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</si>
  <si>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</si>
  <si>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</si>
  <si>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</si>
  <si>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</si>
  <si>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</si>
  <si>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</si>
  <si>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</si>
  <si>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</si>
  <si>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</si>
  <si>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</si>
  <si>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</si>
  <si>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</si>
  <si>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</si>
  <si>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</si>
  <si>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</si>
  <si>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</si>
  <si>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</si>
  <si>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</si>
  <si>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</si>
  <si>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</si>
  <si>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</si>
  <si>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</si>
  <si>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</si>
  <si>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</si>
  <si>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</si>
  <si>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</si>
  <si>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</si>
  <si>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</si>
  <si>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</si>
  <si>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</si>
  <si>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</si>
  <si>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</si>
  <si>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</si>
  <si>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</si>
  <si>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</si>
  <si>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</si>
  <si>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</si>
  <si>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</si>
  <si>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</si>
  <si>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</si>
  <si>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</si>
  <si>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</si>
  <si>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</si>
  <si>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</si>
  <si>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</si>
  <si>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</si>
  <si>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</si>
  <si>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</si>
  <si>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</si>
  <si>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</si>
  <si>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</si>
  <si>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</si>
  <si>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</si>
  <si>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</si>
  <si>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</si>
  <si>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</si>
  <si>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</si>
  <si>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</si>
  <si>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</si>
  <si>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</si>
  <si>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</si>
  <si>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</si>
  <si>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</si>
  <si>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</si>
  <si>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</si>
  <si>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</si>
  <si>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</si>
  <si>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</si>
  <si>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</si>
  <si>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</si>
  <si>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</si>
  <si>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</si>
  <si>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</si>
  <si>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</si>
  <si>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</si>
  <si>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</si>
  <si>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</si>
  <si>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</si>
  <si>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</si>
  <si>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</si>
  <si>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</si>
  <si>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</si>
  <si>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</si>
  <si>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</si>
  <si>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</si>
  <si>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</si>
  <si>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</si>
  <si>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</si>
  <si>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</si>
  <si>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</si>
  <si>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</si>
  <si>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</si>
  <si>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</si>
  <si>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</si>
  <si>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</si>
  <si>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</si>
  <si>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</si>
  <si>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</si>
  <si>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</si>
  <si>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</si>
  <si>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</si>
  <si>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</si>
  <si>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</si>
  <si>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</si>
  <si>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</si>
  <si>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</si>
  <si>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</si>
  <si>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</si>
  <si>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</si>
  <si>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</si>
  <si>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</si>
  <si>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</si>
  <si>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</si>
  <si>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</si>
  <si>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</si>
  <si>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</si>
  <si>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</si>
  <si>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</si>
  <si>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</si>
  <si>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</si>
  <si>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</si>
  <si>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</si>
  <si>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</si>
  <si>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</si>
  <si>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</si>
  <si>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</si>
  <si>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</si>
  <si>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</si>
  <si>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</si>
  <si>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</si>
  <si>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</si>
  <si>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</si>
  <si>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</si>
  <si>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</si>
  <si>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</si>
  <si>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</si>
  <si>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</si>
  <si>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</si>
  <si>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</si>
  <si>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</si>
  <si>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</si>
  <si>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</si>
  <si>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</si>
  <si>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</si>
  <si>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</si>
  <si>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</si>
  <si>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</si>
  <si>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</si>
  <si>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</si>
  <si>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</si>
  <si>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</si>
  <si>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</si>
  <si>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</si>
  <si>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</si>
  <si>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</si>
  <si>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</si>
  <si>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</si>
  <si>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</si>
  <si>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</si>
  <si>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</si>
  <si>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</si>
  <si>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</si>
  <si>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</si>
  <si>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</si>
  <si>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</si>
  <si>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</si>
  <si>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</si>
  <si>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</si>
  <si>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</si>
  <si>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</si>
  <si>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</si>
  <si>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</si>
  <si>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</si>
  <si>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</si>
  <si>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</si>
  <si>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</si>
  <si>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</si>
  <si>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</si>
  <si>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</si>
  <si>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</si>
  <si>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</si>
  <si>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</si>
  <si>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</si>
  <si>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</si>
  <si>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</si>
  <si>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</si>
  <si>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</si>
  <si>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</si>
  <si>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</si>
  <si>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</si>
  <si>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</si>
  <si>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</si>
  <si>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</si>
  <si>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</si>
  <si>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</si>
  <si>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</si>
  <si>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</si>
  <si>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</si>
  <si>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</si>
  <si>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</si>
  <si>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</si>
  <si>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</si>
  <si>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</si>
  <si>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</si>
  <si>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</si>
  <si>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</si>
  <si>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</si>
  <si>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</si>
  <si>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</si>
  <si>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</si>
  <si>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</si>
  <si>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</si>
  <si>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</si>
  <si>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</si>
  <si>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</si>
  <si>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</si>
  <si>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</si>
  <si>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</si>
  <si>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</si>
  <si>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</si>
  <si>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</si>
  <si>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</si>
  <si>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</si>
  <si>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</si>
  <si>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</si>
  <si>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</si>
  <si>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</si>
  <si>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</si>
  <si>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</si>
  <si>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</si>
  <si>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</si>
  <si>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</si>
  <si>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</si>
  <si>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</si>
  <si>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</si>
  <si>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</si>
  <si>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</si>
  <si>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</si>
  <si>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</si>
  <si>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</si>
  <si>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</si>
  <si>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</si>
  <si>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</si>
  <si>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</si>
  <si>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</si>
  <si>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</si>
  <si>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</si>
  <si>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</si>
  <si>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</si>
  <si>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</si>
  <si>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</si>
  <si>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</si>
  <si>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</si>
  <si>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</si>
  <si>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</si>
  <si>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</si>
  <si>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</si>
  <si>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</si>
  <si>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</si>
  <si>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</si>
  <si>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</si>
  <si>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</si>
  <si>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</si>
  <si>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</si>
  <si>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</si>
  <si>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</si>
  <si>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</si>
  <si>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</si>
  <si>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</si>
  <si>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</si>
  <si>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</si>
  <si>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</si>
  <si>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</si>
  <si>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</si>
  <si>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</si>
  <si>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</si>
  <si>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</si>
  <si>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</si>
  <si>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</si>
  <si>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</si>
  <si>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</si>
  <si>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</si>
  <si>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</si>
  <si>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</si>
  <si>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</si>
  <si>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</si>
  <si>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</si>
  <si>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</si>
  <si>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</si>
  <si>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</si>
  <si>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</si>
  <si>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</si>
  <si>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</si>
  <si>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</si>
  <si>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</si>
  <si>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</si>
  <si>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</si>
  <si>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</si>
  <si>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</si>
  <si>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</si>
  <si>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</si>
  <si>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</si>
  <si>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</si>
  <si>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</si>
  <si>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</si>
  <si>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</si>
  <si>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</si>
  <si>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</si>
  <si>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</si>
  <si>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</si>
  <si>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</si>
  <si>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</si>
  <si>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</si>
  <si>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</si>
  <si>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</si>
  <si>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</si>
  <si>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</si>
  <si>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</si>
  <si>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</si>
  <si>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</si>
  <si>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</si>
  <si>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</si>
  <si>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</si>
  <si>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</si>
  <si>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</si>
  <si>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</si>
  <si>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</si>
  <si>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</si>
  <si>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</si>
  <si>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</si>
  <si>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</si>
  <si>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</si>
  <si>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</si>
  <si>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</si>
  <si>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</si>
  <si>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</si>
  <si>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</si>
  <si>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</si>
  <si>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</si>
  <si>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</si>
  <si>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</si>
  <si>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</si>
  <si>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</si>
  <si>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</si>
  <si>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</si>
  <si>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</si>
  <si>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</si>
  <si>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</si>
  <si>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</si>
  <si>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</si>
  <si>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</si>
  <si>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</si>
  <si>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</si>
  <si>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</si>
  <si>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</si>
  <si>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</si>
  <si>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</si>
  <si>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</si>
  <si>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</si>
  <si>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</si>
  <si>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</si>
  <si>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</si>
  <si>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</si>
  <si>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</si>
  <si>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</si>
  <si>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</si>
  <si>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</si>
  <si>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</si>
  <si>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</si>
  <si>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</si>
  <si>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</si>
  <si>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</si>
  <si>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</si>
  <si>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</si>
  <si>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</si>
  <si>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</si>
  <si>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</si>
  <si>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</si>
  <si>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</si>
  <si>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</si>
  <si>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</si>
  <si>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</si>
  <si>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</si>
  <si>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</si>
  <si>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</si>
  <si>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</si>
  <si>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</si>
  <si>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</si>
  <si>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</si>
  <si>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</si>
  <si>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</si>
  <si>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</si>
  <si>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</si>
  <si>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</si>
  <si>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</si>
  <si>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</si>
  <si>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</si>
  <si>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</si>
  <si>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</si>
  <si>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</si>
  <si>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</si>
  <si>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</si>
  <si>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</si>
  <si>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</si>
  <si>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</si>
  <si>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</si>
  <si>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</si>
  <si>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</si>
  <si>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</si>
  <si>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</si>
  <si>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</si>
  <si>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</si>
  <si>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</si>
  <si>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</si>
  <si>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</si>
  <si>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</si>
  <si>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</si>
  <si>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</si>
  <si>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</si>
  <si>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</si>
  <si>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</si>
  <si>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</si>
  <si>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</si>
  <si>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</si>
  <si>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</si>
  <si>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</si>
  <si>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</si>
  <si>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</si>
  <si>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</si>
  <si>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</si>
  <si>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</si>
  <si>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</si>
  <si>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</si>
  <si>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</si>
  <si>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</si>
  <si>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</si>
  <si>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</si>
  <si>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</si>
  <si>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</si>
  <si>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</si>
  <si>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</si>
  <si>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</si>
  <si>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</si>
  <si>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</si>
  <si>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</si>
  <si>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</si>
  <si>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</si>
  <si>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</si>
  <si>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</si>
  <si>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</si>
  <si>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</si>
  <si>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</si>
  <si>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</si>
  <si>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</si>
  <si>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</si>
  <si>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</si>
  <si>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</si>
  <si>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</si>
  <si>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</si>
  <si>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</si>
  <si>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</si>
  <si>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</si>
  <si>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</si>
  <si>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</si>
  <si>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</si>
  <si>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</si>
  <si>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</si>
  <si>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</si>
  <si>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</si>
  <si>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</si>
  <si>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</si>
  <si>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</si>
  <si>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</si>
  <si>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</si>
  <si>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</si>
  <si>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</si>
  <si>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</si>
  <si>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</si>
  <si>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</si>
  <si>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</si>
  <si>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</si>
  <si>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</si>
  <si>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</si>
  <si>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</si>
  <si>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</si>
  <si>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</si>
  <si>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</si>
  <si>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</si>
  <si>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</si>
  <si>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</si>
  <si>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</si>
  <si>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</si>
  <si>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</si>
  <si>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</si>
  <si>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</si>
  <si>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</si>
  <si>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</si>
  <si>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</si>
  <si>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</si>
  <si>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</si>
  <si>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</si>
  <si>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</si>
  <si>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</si>
  <si>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</si>
  <si>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</si>
  <si>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</si>
  <si>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</si>
  <si>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</si>
  <si>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</si>
  <si>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</si>
  <si>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</si>
  <si>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</si>
  <si>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</si>
  <si>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</si>
  <si>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</si>
  <si>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</si>
  <si>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</si>
  <si>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</si>
  <si>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</si>
  <si>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</si>
  <si>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</si>
  <si>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</si>
  <si>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</si>
  <si>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</si>
  <si>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</si>
  <si>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</si>
  <si>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</si>
  <si>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</si>
  <si>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</si>
  <si>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</si>
  <si>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</si>
  <si>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</si>
  <si>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</si>
  <si>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</si>
  <si>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</si>
  <si>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</si>
  <si>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</si>
  <si>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</si>
  <si>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</si>
  <si>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</si>
  <si>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</si>
  <si>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</si>
  <si>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</si>
  <si>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</si>
  <si>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</si>
  <si>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</si>
  <si>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</si>
  <si>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</si>
  <si>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</si>
  <si>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</si>
  <si>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</si>
  <si>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</si>
  <si>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</si>
  <si>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</si>
  <si>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</si>
  <si>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</si>
  <si>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</si>
  <si>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</si>
  <si>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</si>
  <si>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</si>
  <si>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</si>
  <si>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</si>
  <si>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</si>
  <si>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</si>
  <si>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</si>
  <si>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</si>
  <si>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</si>
  <si>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</si>
  <si>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</si>
  <si>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</si>
  <si>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</si>
  <si>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</si>
  <si>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</si>
  <si>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</si>
  <si>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</si>
  <si>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</si>
  <si>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</si>
  <si>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</si>
  <si>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</si>
  <si>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</si>
  <si>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</si>
  <si>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</si>
  <si>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</si>
  <si>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</si>
  <si>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</si>
  <si>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</si>
  <si>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</si>
  <si>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</si>
  <si>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</si>
  <si>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</si>
  <si>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</si>
  <si>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</si>
  <si>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</si>
  <si>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</si>
  <si>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</si>
  <si>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</si>
  <si>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</si>
  <si>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</si>
  <si>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</si>
  <si>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</si>
  <si>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</si>
  <si>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</si>
  <si>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</si>
  <si>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</si>
  <si>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</si>
  <si>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</si>
  <si>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</si>
  <si>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</si>
  <si>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</si>
  <si>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</si>
  <si>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</si>
  <si>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</si>
  <si>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</si>
  <si>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</si>
  <si>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</si>
  <si>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</si>
  <si>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</si>
  <si>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</si>
  <si>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</si>
  <si>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</si>
  <si>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</si>
  <si>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</si>
  <si>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</si>
  <si>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</si>
  <si>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</si>
  <si>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</si>
  <si>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</si>
  <si>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</si>
  <si>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</si>
  <si>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</si>
  <si>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</si>
  <si>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</si>
  <si>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</si>
  <si>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</si>
  <si>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</si>
  <si>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</si>
  <si>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</si>
  <si>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</si>
  <si>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</si>
  <si>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</si>
  <si>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</si>
  <si>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</si>
  <si>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</si>
  <si>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</si>
  <si>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</si>
  <si>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</si>
  <si>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</si>
  <si>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</si>
  <si>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</si>
  <si>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</si>
  <si>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</si>
  <si>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</si>
  <si>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</si>
  <si>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</si>
  <si>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</si>
  <si>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</si>
  <si>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</si>
  <si>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</si>
  <si>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</si>
  <si>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</si>
  <si>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</si>
  <si>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</si>
  <si>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</si>
  <si>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</si>
  <si>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</si>
  <si>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</si>
  <si>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</si>
  <si>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</si>
  <si>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</si>
  <si>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</si>
  <si>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</si>
  <si>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</si>
  <si>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</si>
  <si>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</si>
  <si>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</si>
  <si>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</si>
  <si>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</si>
  <si>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</si>
  <si>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</si>
  <si>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</si>
  <si>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</si>
  <si>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</si>
  <si>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</si>
  <si>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</si>
  <si>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</si>
  <si>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</si>
  <si>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</si>
  <si>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</si>
  <si>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</si>
  <si>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</si>
  <si>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</si>
  <si>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</si>
  <si>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</si>
  <si>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</si>
  <si>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</si>
  <si>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</si>
  <si>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</si>
  <si>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</si>
  <si>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</si>
  <si>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</si>
  <si>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</si>
  <si>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</si>
  <si>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</si>
  <si>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</si>
  <si>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</si>
  <si>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</si>
  <si>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</si>
  <si>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</si>
  <si>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</si>
  <si>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</si>
  <si>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</si>
  <si>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</si>
  <si>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</si>
  <si>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</si>
  <si>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</si>
  <si>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</si>
  <si>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</si>
  <si>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</si>
  <si>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</si>
  <si>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</si>
  <si>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</si>
  <si>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</si>
  <si>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</si>
  <si>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</si>
  <si>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</si>
  <si>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</si>
  <si>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</si>
  <si>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</si>
  <si>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</si>
  <si>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</si>
  <si>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</si>
  <si>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</si>
  <si>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</si>
  <si>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</si>
  <si>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</si>
  <si>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</si>
  <si>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</si>
  <si>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</si>
  <si>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</si>
  <si>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</si>
  <si>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</si>
  <si>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</si>
  <si>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</si>
  <si>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</si>
  <si>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</si>
  <si>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</si>
  <si>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</si>
  <si>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</si>
  <si>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</si>
  <si>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</si>
  <si>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</si>
  <si>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</si>
  <si>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</si>
  <si>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</si>
  <si>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</si>
  <si>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</si>
  <si>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</si>
  <si>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</si>
  <si>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</si>
  <si>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</si>
  <si>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</si>
  <si>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</si>
  <si>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</si>
  <si>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</si>
  <si>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</si>
  <si>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</si>
  <si>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</si>
  <si>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</si>
  <si>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</si>
  <si>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</si>
  <si>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</si>
  <si>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</si>
  <si>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</si>
  <si>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</si>
  <si>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</si>
  <si>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</si>
  <si>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</si>
  <si>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</si>
  <si>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</si>
  <si>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</si>
  <si>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</si>
  <si>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</si>
  <si>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</si>
  <si>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</si>
  <si>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</si>
  <si>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</si>
  <si>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</si>
  <si>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</si>
  <si>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</si>
  <si>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</si>
  <si>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</si>
  <si>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</si>
  <si>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</si>
  <si>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</si>
  <si>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</si>
  <si>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</si>
  <si>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</si>
  <si>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</si>
  <si>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</si>
  <si>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</si>
  <si>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</si>
  <si>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</si>
  <si>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</si>
  <si>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</si>
  <si>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</si>
  <si>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</si>
  <si>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</si>
  <si>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</si>
  <si>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</si>
  <si>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</si>
  <si>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</si>
  <si>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</si>
  <si>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</si>
  <si>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</si>
  <si>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</si>
  <si>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</si>
  <si>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</si>
  <si>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</si>
  <si>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</si>
  <si>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</si>
  <si>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</si>
  <si>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</si>
  <si>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</si>
  <si>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</si>
  <si>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</si>
  <si>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</si>
  <si>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</si>
  <si>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</si>
  <si>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</si>
  <si>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</si>
  <si>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</si>
  <si>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</si>
  <si>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</si>
  <si>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</si>
  <si>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</si>
  <si>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</si>
  <si>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</si>
  <si>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</si>
  <si>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</si>
  <si>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</si>
  <si>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</si>
  <si>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</si>
  <si>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</si>
  <si>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</si>
  <si>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</si>
  <si>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</si>
  <si>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</si>
  <si>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</si>
  <si>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</si>
  <si>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</si>
  <si>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</si>
  <si>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</si>
  <si>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</si>
  <si>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</si>
  <si>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</si>
  <si>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</si>
  <si>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</si>
  <si>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</si>
  <si>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</si>
  <si>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</si>
  <si>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</si>
  <si>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</si>
  <si>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</si>
  <si>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</si>
  <si>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</si>
  <si>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</si>
  <si>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</si>
  <si>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</si>
  <si>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</si>
  <si>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</si>
  <si>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</si>
  <si>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</si>
  <si>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</si>
  <si>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</si>
  <si>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</si>
  <si>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</si>
  <si>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</si>
  <si>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</si>
  <si>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</si>
  <si>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</si>
  <si>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</si>
  <si>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</si>
  <si>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</si>
  <si>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</si>
  <si>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</si>
  <si>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</si>
  <si>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</si>
  <si>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</si>
  <si>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</si>
  <si>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</si>
  <si>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</si>
  <si>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</si>
  <si>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</si>
  <si>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</si>
  <si>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</si>
  <si>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</si>
  <si>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</si>
  <si>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</si>
  <si>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</si>
  <si>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</si>
  <si>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</si>
  <si>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</si>
  <si>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</si>
  <si>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</si>
  <si>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</si>
  <si>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</si>
  <si>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</si>
  <si>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</si>
  <si>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</si>
  <si>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</si>
  <si>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</si>
  <si>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</si>
  <si>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</si>
  <si>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</si>
  <si>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</si>
  <si>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</si>
  <si>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</si>
  <si>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</si>
  <si>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</si>
  <si>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</si>
  <si>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</si>
  <si>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</si>
  <si>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</si>
  <si>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</si>
  <si>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</si>
  <si>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</si>
  <si>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</si>
  <si>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</si>
  <si>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</si>
  <si>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</si>
  <si>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</si>
  <si>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</si>
  <si>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</si>
  <si>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</si>
  <si>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</si>
  <si>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</si>
  <si>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</si>
  <si>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</si>
  <si>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</si>
  <si>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</si>
  <si>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</si>
  <si>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</si>
  <si>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</si>
  <si>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</si>
  <si>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</si>
  <si>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</si>
  <si>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</si>
  <si>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</si>
  <si>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</si>
  <si>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</si>
  <si>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</si>
  <si>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</si>
  <si>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</si>
  <si>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</si>
  <si>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</si>
  <si>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</si>
  <si>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</si>
  <si>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</si>
  <si>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</si>
  <si>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</si>
  <si>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</si>
  <si>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</si>
  <si>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</si>
  <si>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</si>
  <si>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</si>
  <si>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</si>
  <si>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</si>
  <si>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</si>
  <si>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</si>
  <si>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</si>
  <si>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</si>
  <si>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</si>
  <si>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</si>
  <si>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</si>
  <si>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</si>
  <si>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</si>
  <si>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</si>
  <si>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</si>
  <si>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</si>
  <si>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</si>
  <si>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</si>
  <si>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</si>
  <si>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</si>
  <si>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</si>
  <si>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</si>
  <si>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</si>
  <si>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</si>
  <si>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</si>
  <si>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</si>
  <si>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</si>
  <si>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</si>
  <si>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</si>
  <si>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</si>
  <si>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</si>
  <si>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</si>
  <si>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</si>
  <si>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</si>
  <si>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</si>
  <si>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</si>
  <si>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</si>
  <si>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</si>
  <si>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</si>
  <si>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</si>
  <si>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</si>
  <si>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</si>
  <si>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</si>
  <si>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</si>
  <si>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</si>
  <si>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</si>
  <si>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</si>
  <si>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</si>
  <si>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</si>
  <si>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</si>
  <si>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</si>
  <si>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</si>
  <si>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</si>
  <si>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</si>
  <si>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</si>
  <si>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</si>
  <si>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</si>
  <si>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</si>
  <si>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</si>
  <si>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</si>
  <si>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</si>
  <si>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</si>
  <si>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</si>
  <si>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</si>
  <si>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</si>
  <si>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</si>
  <si>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</si>
  <si>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</si>
  <si>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</si>
  <si>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</si>
  <si>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</si>
  <si>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</si>
  <si>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</si>
  <si>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</si>
  <si>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</si>
  <si>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</si>
  <si>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</si>
  <si>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</si>
  <si>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</si>
  <si>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</si>
  <si>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</si>
  <si>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</si>
  <si>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</si>
  <si>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</si>
  <si>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 xml:space="preserve">Sub-Category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</si>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</sst>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0" fontId="1" fillId="0" borderId="1" xfId="0" applyFont="1" applyBorder="1"/>
    <xf numFmtId="0" fontId="1" fillId="0" borderId="0" xfId="0" applyFont="1"/>
    <xf numFmtId="9" fontId="0" fillId="0" borderId="1" xfId="1" applyFont="1" applyBorder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50EA50"/>
      <color rgb="FF5449E9"/>
      <color rgb="FF92F2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1.xlsx]Pivot Table!PivotTable1</c:name>
    <c:fmtId val="2"/>
  </c:pivotSource>
  <c:chart>
    <c:autoTitleDeleted val="0"/>
    <c:pivotFmts>
      <c:pivotFmt>
        <c:idx val="0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22-46DE-9F1A-D45FA125607E}"/>
            </c:ext>
          </c:extLst>
        </c:ser>
        <c:ser>
          <c:idx val="1"/>
          <c:order val="1"/>
          <c:tx>
            <c:strRef>
              <c:f>'Pivot Table'!$C$4:$C$5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22-46DE-9F1A-D45FA125607E}"/>
            </c:ext>
          </c:extLst>
        </c:ser>
        <c:ser>
          <c:idx val="2"/>
          <c:order val="2"/>
          <c:tx>
            <c:strRef>
              <c:f>'Pivot Table'!$D$4:$D$5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22-46DE-9F1A-D45FA125607E}"/>
            </c:ext>
          </c:extLst>
        </c:ser>
        <c:ser>
          <c:idx val="3"/>
          <c:order val="3"/>
          <c:tx>
            <c:strRef>
              <c:f>'Pivot Table'!$E$4:$E$5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22-46DE-9F1A-D45FA1256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0943855"/>
        <c:axId val="1197688495"/>
      </c:barChart>
      <c:catAx>
        <c:axId val="1250943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688495"/>
        <c:crosses val="autoZero"/>
        <c:auto val="1"/>
        <c:lblAlgn val="ctr"/>
        <c:lblOffset val="100"/>
        <c:noMultiLvlLbl val="0"/>
      </c:catAx>
      <c:valAx>
        <c:axId val="119768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943855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1.xlsx]Pivot Table 2!PivotTable2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C8-45B9-AF20-0493385F4BCD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C8-45B9-AF20-0493385F4BCD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C8-45B9-AF20-0493385F4BCD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C8-45B9-AF20-0493385F4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3312559"/>
        <c:axId val="1320024383"/>
      </c:barChart>
      <c:catAx>
        <c:axId val="1263312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024383"/>
        <c:crosses val="autoZero"/>
        <c:auto val="1"/>
        <c:lblAlgn val="ctr"/>
        <c:lblOffset val="100"/>
        <c:noMultiLvlLbl val="0"/>
      </c:catAx>
      <c:valAx>
        <c:axId val="132002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31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1.xlsx]Pivot Table 3!PivotTable3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squar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rgbClr val="92D050"/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92D050"/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8A-47DB-B0E2-83EBC880E3D4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8A-47DB-B0E2-83EBC880E3D4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8A-47DB-B0E2-83EBC880E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618943"/>
        <c:axId val="1323049359"/>
      </c:lineChart>
      <c:catAx>
        <c:axId val="132361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049359"/>
        <c:crosses val="autoZero"/>
        <c:auto val="1"/>
        <c:lblAlgn val="ctr"/>
        <c:lblOffset val="100"/>
        <c:noMultiLvlLbl val="0"/>
      </c:catAx>
      <c:valAx>
        <c:axId val="132304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61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0.46666666666666667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CC-4580-AC27-1F52B8E5FA7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0.35555555555555557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CC-4580-AC27-1F52B8E5FA7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0.17777777777777778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CC-4580-AC27-1F52B8E5F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8460192"/>
        <c:axId val="1016591888"/>
      </c:lineChart>
      <c:catAx>
        <c:axId val="101846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591888"/>
        <c:crosses val="autoZero"/>
        <c:auto val="1"/>
        <c:lblAlgn val="ctr"/>
        <c:lblOffset val="100"/>
        <c:noMultiLvlLbl val="0"/>
      </c:catAx>
      <c:valAx>
        <c:axId val="101659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46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403866</xdr:colOff>
      <xdr:row>2</xdr:row>
      <xdr:rowOff>34290</xdr:rowOff>
    </xdr:from>
    <xdr:to>
      <xdr:col>17</xdr:col>
      <xdr:colOff>601980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3DF38B-96B3-4A72-B25C-9FC8C8640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451484</xdr:colOff>
      <xdr:row>2</xdr:row>
      <xdr:rowOff>57148</xdr:rowOff>
    </xdr:from>
    <xdr:to>
      <xdr:col>19</xdr:col>
      <xdr:colOff>256953</xdr:colOff>
      <xdr:row>38</xdr:row>
      <xdr:rowOff>53162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2B9A07-7CF8-4DFD-AF3B-AA6DA7285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243840</xdr:colOff>
      <xdr:row>2</xdr:row>
      <xdr:rowOff>129540</xdr:rowOff>
    </xdr:from>
    <xdr:to>
      <xdr:col>14</xdr:col>
      <xdr:colOff>548640</xdr:colOff>
      <xdr:row>17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69AD83-62E4-43C2-AE56-E7ED10E11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350693</xdr:colOff>
      <xdr:row>14</xdr:row>
      <xdr:rowOff>865</xdr:rowOff>
    </xdr:from>
    <xdr:to>
      <xdr:col>6</xdr:col>
      <xdr:colOff>952500</xdr:colOff>
      <xdr:row>34</xdr:row>
      <xdr:rowOff>69273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2B04FD-0B2E-45B3-9DB1-8160BEF38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ki" refreshedDate="43899.768649305559" createdVersion="6" refreshedVersion="6" minRefreshableVersion="3" recordCount="4114" xr:uid="{B8F272C1-1C9D-483E-8715-5D60912C8B7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ki" refreshedDate="43899.965081249997" createdVersion="6" refreshedVersion="6" minRefreshableVersion="3" recordCount="4114" xr:uid="{73F63717-3127-4FB7-97FA-374614296D9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036FAA-F267-460E-8AA0-E2DCC68264B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CE4B24-B4C5-4494-B459-0C1B4287D83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12300F-2A10-4074-BC0A-5680A6EEB3E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0" zoomScaleNormal="50" workbookViewId="0">
      <selection activeCell="S1" sqref="S1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7.44140625" style="6" bestFit="1" customWidth="1"/>
    <col min="5" max="5" width="16.44140625" style="6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style="8" bestFit="1" customWidth="1"/>
    <col min="16" max="16" width="22.109375" bestFit="1" customWidth="1"/>
    <col min="17" max="17" width="12.109375" bestFit="1" customWidth="1"/>
    <col min="18" max="18" width="17.88671875" bestFit="1" customWidth="1"/>
    <col min="19" max="19" width="23.109375" bestFit="1" customWidth="1"/>
    <col min="20" max="20" width="21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8">
        <f>(E2/D2)</f>
        <v>1.3685882352941177</v>
      </c>
      <c r="P2" s="6">
        <f>IFERROR(AVERAGE(E2/L2),0)</f>
        <v>63.917582417582416</v>
      </c>
      <c r="Q2" t="s">
        <v>8310</v>
      </c>
      <c r="R2" t="s">
        <v>8311</v>
      </c>
      <c r="S2" s="12">
        <f t="shared" ref="S2:S66" si="0">(((J2/60)/60/24)+DATE(1970,1,1))</f>
        <v>42177.007071759261</v>
      </c>
      <c r="T2" s="12">
        <f>(((I2/60)/60/24)+DATE(1970,1,1))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8">
        <f t="shared" ref="O3:O66" si="1">(E3/D3)</f>
        <v>1.4260827250608272</v>
      </c>
      <c r="P3" s="6">
        <f t="shared" ref="P3:P66" si="2">IFERROR(AVERAGE(E3/L3),0)</f>
        <v>185.48101265822785</v>
      </c>
      <c r="Q3" t="s">
        <v>8310</v>
      </c>
      <c r="R3" t="s">
        <v>8311</v>
      </c>
      <c r="S3" s="12">
        <f t="shared" si="0"/>
        <v>42766.600497685184</v>
      </c>
      <c r="T3" s="12">
        <f t="shared" ref="T3:T66" si="3">(((I3/60)/60/24)+DATE(1970,1,1))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8">
        <f t="shared" si="1"/>
        <v>1.05</v>
      </c>
      <c r="P4" s="6">
        <f t="shared" si="2"/>
        <v>15</v>
      </c>
      <c r="Q4" t="s">
        <v>8310</v>
      </c>
      <c r="R4" t="s">
        <v>8311</v>
      </c>
      <c r="S4" s="12">
        <f t="shared" si="0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8">
        <f t="shared" si="1"/>
        <v>1.0389999999999999</v>
      </c>
      <c r="P5" s="6">
        <f t="shared" si="2"/>
        <v>69.266666666666666</v>
      </c>
      <c r="Q5" t="s">
        <v>8310</v>
      </c>
      <c r="R5" t="s">
        <v>8311</v>
      </c>
      <c r="S5" s="12">
        <f t="shared" si="0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8">
        <f t="shared" si="1"/>
        <v>1.2299154545454545</v>
      </c>
      <c r="P6" s="6">
        <f t="shared" si="2"/>
        <v>190.55028169014085</v>
      </c>
      <c r="Q6" t="s">
        <v>8310</v>
      </c>
      <c r="R6" t="s">
        <v>8311</v>
      </c>
      <c r="S6" s="12">
        <f t="shared" si="0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8">
        <f t="shared" si="1"/>
        <v>1.0977744436109027</v>
      </c>
      <c r="P7" s="6">
        <f t="shared" si="2"/>
        <v>93.40425531914893</v>
      </c>
      <c r="Q7" t="s">
        <v>8310</v>
      </c>
      <c r="R7" t="s">
        <v>8311</v>
      </c>
      <c r="S7" s="12">
        <f t="shared" si="0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8">
        <f t="shared" si="1"/>
        <v>1.064875</v>
      </c>
      <c r="P8" s="6">
        <f t="shared" si="2"/>
        <v>146.87931034482759</v>
      </c>
      <c r="Q8" t="s">
        <v>8310</v>
      </c>
      <c r="R8" t="s">
        <v>8311</v>
      </c>
      <c r="S8" s="12">
        <f t="shared" si="0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8">
        <f t="shared" si="1"/>
        <v>1.0122222222222221</v>
      </c>
      <c r="P9" s="6">
        <f t="shared" si="2"/>
        <v>159.82456140350877</v>
      </c>
      <c r="Q9" t="s">
        <v>8310</v>
      </c>
      <c r="R9" t="s">
        <v>8311</v>
      </c>
      <c r="S9" s="12">
        <f t="shared" si="0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8">
        <f t="shared" si="1"/>
        <v>1.0004342857142856</v>
      </c>
      <c r="P10" s="6">
        <f t="shared" si="2"/>
        <v>291.79333333333335</v>
      </c>
      <c r="Q10" t="s">
        <v>8310</v>
      </c>
      <c r="R10" t="s">
        <v>8311</v>
      </c>
      <c r="S10" s="12">
        <f t="shared" si="0"/>
        <v>42468.94458333333</v>
      </c>
      <c r="T10" s="1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8">
        <f t="shared" si="1"/>
        <v>1.2599800000000001</v>
      </c>
      <c r="P11" s="6">
        <f t="shared" si="2"/>
        <v>31.499500000000001</v>
      </c>
      <c r="Q11" t="s">
        <v>8310</v>
      </c>
      <c r="R11" t="s">
        <v>8311</v>
      </c>
      <c r="S11" s="12">
        <f t="shared" si="0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8">
        <f t="shared" si="1"/>
        <v>1.0049999999999999</v>
      </c>
      <c r="P12" s="6">
        <f t="shared" si="2"/>
        <v>158.68421052631578</v>
      </c>
      <c r="Q12" t="s">
        <v>8310</v>
      </c>
      <c r="R12" t="s">
        <v>8311</v>
      </c>
      <c r="S12" s="12">
        <f t="shared" si="0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8">
        <f t="shared" si="1"/>
        <v>1.2050000000000001</v>
      </c>
      <c r="P13" s="6">
        <f t="shared" si="2"/>
        <v>80.333333333333329</v>
      </c>
      <c r="Q13" t="s">
        <v>8310</v>
      </c>
      <c r="R13" t="s">
        <v>8311</v>
      </c>
      <c r="S13" s="12">
        <f t="shared" si="0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8">
        <f t="shared" si="1"/>
        <v>1.6529333333333334</v>
      </c>
      <c r="P14" s="6">
        <f t="shared" si="2"/>
        <v>59.961305925030231</v>
      </c>
      <c r="Q14" t="s">
        <v>8310</v>
      </c>
      <c r="R14" t="s">
        <v>8311</v>
      </c>
      <c r="S14" s="12">
        <f t="shared" si="0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8">
        <f t="shared" si="1"/>
        <v>1.5997142857142856</v>
      </c>
      <c r="P15" s="6">
        <f t="shared" si="2"/>
        <v>109.78431372549019</v>
      </c>
      <c r="Q15" t="s">
        <v>8310</v>
      </c>
      <c r="R15" t="s">
        <v>8311</v>
      </c>
      <c r="S15" s="12">
        <f t="shared" si="0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8">
        <f t="shared" si="1"/>
        <v>1.0093333333333334</v>
      </c>
      <c r="P16" s="6">
        <f t="shared" si="2"/>
        <v>147.70731707317074</v>
      </c>
      <c r="Q16" t="s">
        <v>8310</v>
      </c>
      <c r="R16" t="s">
        <v>8311</v>
      </c>
      <c r="S16" s="12">
        <f t="shared" si="0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8">
        <f t="shared" si="1"/>
        <v>1.0660000000000001</v>
      </c>
      <c r="P17" s="6">
        <f t="shared" si="2"/>
        <v>21.755102040816325</v>
      </c>
      <c r="Q17" t="s">
        <v>8310</v>
      </c>
      <c r="R17" t="s">
        <v>8311</v>
      </c>
      <c r="S17" s="12">
        <f t="shared" si="0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8">
        <f t="shared" si="1"/>
        <v>1.0024166666666667</v>
      </c>
      <c r="P18" s="6">
        <f t="shared" si="2"/>
        <v>171.84285714285716</v>
      </c>
      <c r="Q18" t="s">
        <v>8310</v>
      </c>
      <c r="R18" t="s">
        <v>8311</v>
      </c>
      <c r="S18" s="12">
        <f t="shared" si="0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8">
        <f t="shared" si="1"/>
        <v>1.0066666666666666</v>
      </c>
      <c r="P19" s="6">
        <f t="shared" si="2"/>
        <v>41.944444444444443</v>
      </c>
      <c r="Q19" t="s">
        <v>8310</v>
      </c>
      <c r="R19" t="s">
        <v>8311</v>
      </c>
      <c r="S19" s="12">
        <f t="shared" si="0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8">
        <f t="shared" si="1"/>
        <v>1.0632110000000001</v>
      </c>
      <c r="P20" s="6">
        <f t="shared" si="2"/>
        <v>93.264122807017543</v>
      </c>
      <c r="Q20" t="s">
        <v>8310</v>
      </c>
      <c r="R20" t="s">
        <v>8311</v>
      </c>
      <c r="S20" s="12">
        <f t="shared" si="0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8">
        <f t="shared" si="1"/>
        <v>1.4529411764705882</v>
      </c>
      <c r="P21" s="6">
        <f t="shared" si="2"/>
        <v>56.136363636363633</v>
      </c>
      <c r="Q21" t="s">
        <v>8310</v>
      </c>
      <c r="R21" t="s">
        <v>8311</v>
      </c>
      <c r="S21" s="12">
        <f t="shared" si="0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8">
        <f t="shared" si="1"/>
        <v>1.002</v>
      </c>
      <c r="P22" s="6">
        <f t="shared" si="2"/>
        <v>80.16</v>
      </c>
      <c r="Q22" t="s">
        <v>8310</v>
      </c>
      <c r="R22" t="s">
        <v>8311</v>
      </c>
      <c r="S22" s="12">
        <f t="shared" si="0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8">
        <f t="shared" si="1"/>
        <v>1.0913513513513513</v>
      </c>
      <c r="P23" s="6">
        <f t="shared" si="2"/>
        <v>199.9009900990099</v>
      </c>
      <c r="Q23" t="s">
        <v>8310</v>
      </c>
      <c r="R23" t="s">
        <v>8311</v>
      </c>
      <c r="S23" s="12">
        <f t="shared" si="0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8">
        <f t="shared" si="1"/>
        <v>1.1714285714285715</v>
      </c>
      <c r="P24" s="6">
        <f t="shared" si="2"/>
        <v>51.25</v>
      </c>
      <c r="Q24" t="s">
        <v>8310</v>
      </c>
      <c r="R24" t="s">
        <v>8311</v>
      </c>
      <c r="S24" s="12">
        <f t="shared" si="0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8">
        <f t="shared" si="1"/>
        <v>1.1850000000000001</v>
      </c>
      <c r="P25" s="6">
        <f t="shared" si="2"/>
        <v>103.04347826086956</v>
      </c>
      <c r="Q25" t="s">
        <v>8310</v>
      </c>
      <c r="R25" t="s">
        <v>8311</v>
      </c>
      <c r="S25" s="12">
        <f t="shared" si="0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8">
        <f t="shared" si="1"/>
        <v>1.0880768571428572</v>
      </c>
      <c r="P26" s="6">
        <f t="shared" si="2"/>
        <v>66.346149825783982</v>
      </c>
      <c r="Q26" t="s">
        <v>8310</v>
      </c>
      <c r="R26" t="s">
        <v>8311</v>
      </c>
      <c r="S26" s="12">
        <f t="shared" si="0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8">
        <f t="shared" si="1"/>
        <v>1.3333333333333333</v>
      </c>
      <c r="P27" s="6">
        <f t="shared" si="2"/>
        <v>57.142857142857146</v>
      </c>
      <c r="Q27" t="s">
        <v>8310</v>
      </c>
      <c r="R27" t="s">
        <v>8311</v>
      </c>
      <c r="S27" s="12">
        <f t="shared" si="0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8">
        <f t="shared" si="1"/>
        <v>1.552</v>
      </c>
      <c r="P28" s="6">
        <f t="shared" si="2"/>
        <v>102.10526315789474</v>
      </c>
      <c r="Q28" t="s">
        <v>8310</v>
      </c>
      <c r="R28" t="s">
        <v>8311</v>
      </c>
      <c r="S28" s="12">
        <f t="shared" si="0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8">
        <f t="shared" si="1"/>
        <v>1.1172500000000001</v>
      </c>
      <c r="P29" s="6">
        <f t="shared" si="2"/>
        <v>148.96666666666667</v>
      </c>
      <c r="Q29" t="s">
        <v>8310</v>
      </c>
      <c r="R29" t="s">
        <v>8311</v>
      </c>
      <c r="S29" s="12">
        <f t="shared" si="0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8">
        <f t="shared" si="1"/>
        <v>1.0035000000000001</v>
      </c>
      <c r="P30" s="6">
        <f t="shared" si="2"/>
        <v>169.6056338028169</v>
      </c>
      <c r="Q30" t="s">
        <v>8310</v>
      </c>
      <c r="R30" t="s">
        <v>8311</v>
      </c>
      <c r="S30" s="12">
        <f t="shared" si="0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8">
        <f t="shared" si="1"/>
        <v>1.2333333333333334</v>
      </c>
      <c r="P31" s="6">
        <f t="shared" si="2"/>
        <v>31.623931623931625</v>
      </c>
      <c r="Q31" t="s">
        <v>8310</v>
      </c>
      <c r="R31" t="s">
        <v>8311</v>
      </c>
      <c r="S31" s="12">
        <f t="shared" si="0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8">
        <f t="shared" si="1"/>
        <v>1.0129975</v>
      </c>
      <c r="P32" s="6">
        <f t="shared" si="2"/>
        <v>76.45264150943396</v>
      </c>
      <c r="Q32" t="s">
        <v>8310</v>
      </c>
      <c r="R32" t="s">
        <v>8311</v>
      </c>
      <c r="S32" s="12">
        <f t="shared" si="0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8">
        <f t="shared" si="1"/>
        <v>1</v>
      </c>
      <c r="P33" s="6">
        <f t="shared" si="2"/>
        <v>13</v>
      </c>
      <c r="Q33" t="s">
        <v>8310</v>
      </c>
      <c r="R33" t="s">
        <v>8311</v>
      </c>
      <c r="S33" s="12">
        <f t="shared" si="0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8">
        <f t="shared" si="1"/>
        <v>1.0024604569420035</v>
      </c>
      <c r="P34" s="6">
        <f t="shared" si="2"/>
        <v>320.44943820224717</v>
      </c>
      <c r="Q34" t="s">
        <v>8310</v>
      </c>
      <c r="R34" t="s">
        <v>8311</v>
      </c>
      <c r="S34" s="12">
        <f t="shared" si="0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8">
        <f t="shared" si="1"/>
        <v>1.0209523809523811</v>
      </c>
      <c r="P35" s="6">
        <f t="shared" si="2"/>
        <v>83.75</v>
      </c>
      <c r="Q35" t="s">
        <v>8310</v>
      </c>
      <c r="R35" t="s">
        <v>8311</v>
      </c>
      <c r="S35" s="12">
        <f t="shared" si="0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8">
        <f t="shared" si="1"/>
        <v>1.3046153846153845</v>
      </c>
      <c r="P36" s="6">
        <f t="shared" si="2"/>
        <v>49.882352941176471</v>
      </c>
      <c r="Q36" t="s">
        <v>8310</v>
      </c>
      <c r="R36" t="s">
        <v>8311</v>
      </c>
      <c r="S36" s="12">
        <f t="shared" si="0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8">
        <f t="shared" si="1"/>
        <v>1.665</v>
      </c>
      <c r="P37" s="6">
        <f t="shared" si="2"/>
        <v>59.464285714285715</v>
      </c>
      <c r="Q37" t="s">
        <v>8310</v>
      </c>
      <c r="R37" t="s">
        <v>8311</v>
      </c>
      <c r="S37" s="12">
        <f t="shared" si="0"/>
        <v>42098.291828703703</v>
      </c>
      <c r="T37" s="1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8">
        <f t="shared" si="1"/>
        <v>1.4215</v>
      </c>
      <c r="P38" s="6">
        <f t="shared" si="2"/>
        <v>193.84090909090909</v>
      </c>
      <c r="Q38" t="s">
        <v>8310</v>
      </c>
      <c r="R38" t="s">
        <v>8311</v>
      </c>
      <c r="S38" s="12">
        <f t="shared" si="0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8">
        <f t="shared" si="1"/>
        <v>1.8344090909090909</v>
      </c>
      <c r="P39" s="6">
        <f t="shared" si="2"/>
        <v>159.51383399209487</v>
      </c>
      <c r="Q39" t="s">
        <v>8310</v>
      </c>
      <c r="R39" t="s">
        <v>8311</v>
      </c>
      <c r="S39" s="12">
        <f t="shared" si="0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8">
        <f t="shared" si="1"/>
        <v>1.1004</v>
      </c>
      <c r="P40" s="6">
        <f t="shared" si="2"/>
        <v>41.68181818181818</v>
      </c>
      <c r="Q40" t="s">
        <v>8310</v>
      </c>
      <c r="R40" t="s">
        <v>8311</v>
      </c>
      <c r="S40" s="12">
        <f t="shared" si="0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8">
        <f t="shared" si="1"/>
        <v>1.3098000000000001</v>
      </c>
      <c r="P41" s="6">
        <f t="shared" si="2"/>
        <v>150.89861751152074</v>
      </c>
      <c r="Q41" t="s">
        <v>8310</v>
      </c>
      <c r="R41" t="s">
        <v>8311</v>
      </c>
      <c r="S41" s="12">
        <f t="shared" si="0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8">
        <f t="shared" si="1"/>
        <v>1.0135000000000001</v>
      </c>
      <c r="P42" s="6">
        <f t="shared" si="2"/>
        <v>126.6875</v>
      </c>
      <c r="Q42" t="s">
        <v>8310</v>
      </c>
      <c r="R42" t="s">
        <v>8311</v>
      </c>
      <c r="S42" s="12">
        <f t="shared" si="0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8">
        <f t="shared" si="1"/>
        <v>1</v>
      </c>
      <c r="P43" s="6">
        <f t="shared" si="2"/>
        <v>105.26315789473684</v>
      </c>
      <c r="Q43" t="s">
        <v>8310</v>
      </c>
      <c r="R43" t="s">
        <v>8311</v>
      </c>
      <c r="S43" s="12">
        <f t="shared" si="0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8">
        <f t="shared" si="1"/>
        <v>1.4185714285714286</v>
      </c>
      <c r="P44" s="6">
        <f t="shared" si="2"/>
        <v>117.51479289940828</v>
      </c>
      <c r="Q44" t="s">
        <v>8310</v>
      </c>
      <c r="R44" t="s">
        <v>8311</v>
      </c>
      <c r="S44" s="12">
        <f t="shared" si="0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8">
        <f t="shared" si="1"/>
        <v>3.0865999999999998</v>
      </c>
      <c r="P45" s="6">
        <f t="shared" si="2"/>
        <v>117.36121673003802</v>
      </c>
      <c r="Q45" t="s">
        <v>8310</v>
      </c>
      <c r="R45" t="s">
        <v>8311</v>
      </c>
      <c r="S45" s="12">
        <f t="shared" si="0"/>
        <v>41802.790347222224</v>
      </c>
      <c r="T45" s="1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8">
        <f t="shared" si="1"/>
        <v>1</v>
      </c>
      <c r="P46" s="6">
        <f t="shared" si="2"/>
        <v>133.33333333333334</v>
      </c>
      <c r="Q46" t="s">
        <v>8310</v>
      </c>
      <c r="R46" t="s">
        <v>8311</v>
      </c>
      <c r="S46" s="12">
        <f t="shared" si="0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8">
        <f t="shared" si="1"/>
        <v>1.2</v>
      </c>
      <c r="P47" s="6">
        <f t="shared" si="2"/>
        <v>98.360655737704917</v>
      </c>
      <c r="Q47" t="s">
        <v>8310</v>
      </c>
      <c r="R47" t="s">
        <v>8311</v>
      </c>
      <c r="S47" s="12">
        <f t="shared" si="0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8">
        <f t="shared" si="1"/>
        <v>1.0416666666666667</v>
      </c>
      <c r="P48" s="6">
        <f t="shared" si="2"/>
        <v>194.44444444444446</v>
      </c>
      <c r="Q48" t="s">
        <v>8310</v>
      </c>
      <c r="R48" t="s">
        <v>8311</v>
      </c>
      <c r="S48" s="12">
        <f t="shared" si="0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8">
        <f t="shared" si="1"/>
        <v>1.0761100000000001</v>
      </c>
      <c r="P49" s="6">
        <f t="shared" si="2"/>
        <v>76.865000000000009</v>
      </c>
      <c r="Q49" t="s">
        <v>8310</v>
      </c>
      <c r="R49" t="s">
        <v>8311</v>
      </c>
      <c r="S49" s="12">
        <f t="shared" si="0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8">
        <f t="shared" si="1"/>
        <v>1.0794999999999999</v>
      </c>
      <c r="P50" s="6">
        <f t="shared" si="2"/>
        <v>56.815789473684212</v>
      </c>
      <c r="Q50" t="s">
        <v>8310</v>
      </c>
      <c r="R50" t="s">
        <v>8311</v>
      </c>
      <c r="S50" s="12">
        <f t="shared" si="0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8">
        <f t="shared" si="1"/>
        <v>1</v>
      </c>
      <c r="P51" s="6">
        <f t="shared" si="2"/>
        <v>137.93103448275863</v>
      </c>
      <c r="Q51" t="s">
        <v>8310</v>
      </c>
      <c r="R51" t="s">
        <v>8311</v>
      </c>
      <c r="S51" s="12">
        <f t="shared" si="0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8">
        <f t="shared" si="1"/>
        <v>1</v>
      </c>
      <c r="P52" s="6">
        <f t="shared" si="2"/>
        <v>27.272727272727273</v>
      </c>
      <c r="Q52" t="s">
        <v>8310</v>
      </c>
      <c r="R52" t="s">
        <v>8311</v>
      </c>
      <c r="S52" s="12">
        <f t="shared" si="0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8">
        <f t="shared" si="1"/>
        <v>1.2801818181818181</v>
      </c>
      <c r="P53" s="6">
        <f t="shared" si="2"/>
        <v>118.33613445378151</v>
      </c>
      <c r="Q53" t="s">
        <v>8310</v>
      </c>
      <c r="R53" t="s">
        <v>8311</v>
      </c>
      <c r="S53" s="12">
        <f t="shared" si="0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8">
        <f t="shared" si="1"/>
        <v>1.1620999999999999</v>
      </c>
      <c r="P54" s="6">
        <f t="shared" si="2"/>
        <v>223.48076923076923</v>
      </c>
      <c r="Q54" t="s">
        <v>8310</v>
      </c>
      <c r="R54" t="s">
        <v>8311</v>
      </c>
      <c r="S54" s="12">
        <f t="shared" si="0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8">
        <f t="shared" si="1"/>
        <v>1.0963333333333334</v>
      </c>
      <c r="P55" s="6">
        <f t="shared" si="2"/>
        <v>28.111111111111111</v>
      </c>
      <c r="Q55" t="s">
        <v>8310</v>
      </c>
      <c r="R55" t="s">
        <v>8311</v>
      </c>
      <c r="S55" s="12">
        <f t="shared" si="0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8">
        <f t="shared" si="1"/>
        <v>1.01</v>
      </c>
      <c r="P56" s="6">
        <f t="shared" si="2"/>
        <v>194.23076923076923</v>
      </c>
      <c r="Q56" t="s">
        <v>8310</v>
      </c>
      <c r="R56" t="s">
        <v>8311</v>
      </c>
      <c r="S56" s="12">
        <f t="shared" si="0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8">
        <f t="shared" si="1"/>
        <v>1.2895348837209302</v>
      </c>
      <c r="P57" s="6">
        <f t="shared" si="2"/>
        <v>128.95348837209303</v>
      </c>
      <c r="Q57" t="s">
        <v>8310</v>
      </c>
      <c r="R57" t="s">
        <v>8311</v>
      </c>
      <c r="S57" s="12">
        <f t="shared" si="0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8">
        <f t="shared" si="1"/>
        <v>1.0726249999999999</v>
      </c>
      <c r="P58" s="6">
        <f t="shared" si="2"/>
        <v>49.316091954022987</v>
      </c>
      <c r="Q58" t="s">
        <v>8310</v>
      </c>
      <c r="R58" t="s">
        <v>8311</v>
      </c>
      <c r="S58" s="12">
        <f t="shared" si="0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8">
        <f t="shared" si="1"/>
        <v>1.0189999999999999</v>
      </c>
      <c r="P59" s="6">
        <f t="shared" si="2"/>
        <v>221.52173913043478</v>
      </c>
      <c r="Q59" t="s">
        <v>8310</v>
      </c>
      <c r="R59" t="s">
        <v>8311</v>
      </c>
      <c r="S59" s="12">
        <f t="shared" si="0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8">
        <f t="shared" si="1"/>
        <v>1.0290999999999999</v>
      </c>
      <c r="P60" s="6">
        <f t="shared" si="2"/>
        <v>137.21333333333334</v>
      </c>
      <c r="Q60" t="s">
        <v>8310</v>
      </c>
      <c r="R60" t="s">
        <v>8311</v>
      </c>
      <c r="S60" s="12">
        <f t="shared" si="0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8">
        <f t="shared" si="1"/>
        <v>1.0012570000000001</v>
      </c>
      <c r="P61" s="6">
        <f t="shared" si="2"/>
        <v>606.82242424242418</v>
      </c>
      <c r="Q61" t="s">
        <v>8310</v>
      </c>
      <c r="R61" t="s">
        <v>8311</v>
      </c>
      <c r="S61" s="12">
        <f t="shared" si="0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8">
        <f t="shared" si="1"/>
        <v>1.0329622222222221</v>
      </c>
      <c r="P62" s="6">
        <f t="shared" si="2"/>
        <v>43.040092592592593</v>
      </c>
      <c r="Q62" t="s">
        <v>8310</v>
      </c>
      <c r="R62" t="s">
        <v>8312</v>
      </c>
      <c r="S62" s="12">
        <f t="shared" si="0"/>
        <v>41701.901817129627</v>
      </c>
      <c r="T62" s="1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8">
        <f t="shared" si="1"/>
        <v>1.4830000000000001</v>
      </c>
      <c r="P63" s="6">
        <f t="shared" si="2"/>
        <v>322.39130434782606</v>
      </c>
      <c r="Q63" t="s">
        <v>8310</v>
      </c>
      <c r="R63" t="s">
        <v>8312</v>
      </c>
      <c r="S63" s="12">
        <f t="shared" si="0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8">
        <f t="shared" si="1"/>
        <v>1.5473333333333332</v>
      </c>
      <c r="P64" s="6">
        <f t="shared" si="2"/>
        <v>96.708333333333329</v>
      </c>
      <c r="Q64" t="s">
        <v>8310</v>
      </c>
      <c r="R64" t="s">
        <v>8312</v>
      </c>
      <c r="S64" s="12">
        <f t="shared" si="0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8">
        <f t="shared" si="1"/>
        <v>1.1351849999999999</v>
      </c>
      <c r="P65" s="6">
        <f t="shared" si="2"/>
        <v>35.474531249999998</v>
      </c>
      <c r="Q65" t="s">
        <v>8310</v>
      </c>
      <c r="R65" t="s">
        <v>8312</v>
      </c>
      <c r="S65" s="12">
        <f t="shared" si="0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8">
        <f t="shared" si="1"/>
        <v>1.7333333333333334</v>
      </c>
      <c r="P66" s="6">
        <f t="shared" si="2"/>
        <v>86.666666666666671</v>
      </c>
      <c r="Q66" t="s">
        <v>8310</v>
      </c>
      <c r="R66" t="s">
        <v>8312</v>
      </c>
      <c r="S66" s="12">
        <f t="shared" si="0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8">
        <f t="shared" ref="O67:O130" si="4">(E67/D67)</f>
        <v>1.0752857142857142</v>
      </c>
      <c r="P67" s="6">
        <f t="shared" ref="P67:P130" si="5">IFERROR(AVERAGE(E67/L67),0)</f>
        <v>132.05263157894737</v>
      </c>
      <c r="Q67" t="s">
        <v>8310</v>
      </c>
      <c r="R67" t="s">
        <v>8312</v>
      </c>
      <c r="S67" s="12">
        <f t="shared" ref="S67:S130" si="6">(((J67/60)/60/24)+DATE(1970,1,1))</f>
        <v>41835.821226851855</v>
      </c>
      <c r="T67" s="12">
        <f t="shared" ref="T67:T130" si="7">(((I67/60)/60/24)+DATE(1970,1,1))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8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8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8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8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8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8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8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8">
        <f t="shared" si="4"/>
        <v>1</v>
      </c>
      <c r="P75" s="6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8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8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8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8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8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8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8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8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8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8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8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8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8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8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8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8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8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8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8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8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8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8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8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8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8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8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8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8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8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8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8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8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8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8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8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8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8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8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8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8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8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8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8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8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8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8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8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8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8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8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8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8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8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8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8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8">
        <f t="shared" ref="O131:O194" si="8">(E131/D131)</f>
        <v>0</v>
      </c>
      <c r="P131" s="6">
        <f t="shared" ref="P131:P194" si="9">IFERROR(AVERAGE(E131/L131),0)</f>
        <v>0</v>
      </c>
      <c r="Q131" t="s">
        <v>8310</v>
      </c>
      <c r="R131" t="s">
        <v>8313</v>
      </c>
      <c r="S131" s="12">
        <f t="shared" ref="S131:S194" si="10">(((J131/60)/60/24)+DATE(1970,1,1))</f>
        <v>41882.937303240738</v>
      </c>
      <c r="T131" s="12">
        <f t="shared" ref="T131:T194" si="11">(((I131/60)/60/24)+DATE(1970,1,1))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8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8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8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8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8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8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8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8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8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8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8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8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8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8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8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8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8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8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8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8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8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8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8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8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8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8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8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8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8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8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8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8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8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8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8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8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8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8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8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8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8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8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8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8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8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8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8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8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8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8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8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8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8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8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8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8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8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8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8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8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8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8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8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8">
        <f t="shared" ref="O195:O258" si="12">(E195/D195)</f>
        <v>0</v>
      </c>
      <c r="P195" s="6">
        <f t="shared" ref="P195:P258" si="13">IFERROR(AVERAGE(E195/L195),0)</f>
        <v>0</v>
      </c>
      <c r="Q195" t="s">
        <v>8310</v>
      </c>
      <c r="R195" t="s">
        <v>8314</v>
      </c>
      <c r="S195" s="12">
        <f t="shared" ref="S195:S258" si="14">(((J195/60)/60/24)+DATE(1970,1,1))</f>
        <v>41911.934791666667</v>
      </c>
      <c r="T195" s="12">
        <f t="shared" ref="T195:T258" si="15">(((I195/60)/60/24)+DATE(1970,1,1))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8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8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8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8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8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8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8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8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8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8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8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8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8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8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8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8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8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8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8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8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8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8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8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8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8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8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8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8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8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8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8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8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8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8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8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8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8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8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8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8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8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8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8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8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8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8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8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8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8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8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8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8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8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8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8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8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8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8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8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8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8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8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8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8">
        <f t="shared" ref="O259:O322" si="16">(E259/D259)</f>
        <v>1.0672648571428571</v>
      </c>
      <c r="P259" s="6">
        <f t="shared" ref="P259:P322" si="17">IFERROR(AVERAGE(E259/L259),0)</f>
        <v>66.70405357142856</v>
      </c>
      <c r="Q259" t="s">
        <v>8310</v>
      </c>
      <c r="R259" t="s">
        <v>8315</v>
      </c>
      <c r="S259" s="12">
        <f t="shared" ref="S259:S322" si="18">(((J259/60)/60/24)+DATE(1970,1,1))</f>
        <v>42479.626875000002</v>
      </c>
      <c r="T259" s="12">
        <f t="shared" ref="T259:T322" si="19">(((I259/60)/60/24)+DATE(1970,1,1))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8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8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8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8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8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8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8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8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8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8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8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8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8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8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8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8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8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8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8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8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8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8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8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8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8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8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8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8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8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8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8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8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8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8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8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8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8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8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8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8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8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8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8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8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8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8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8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8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8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8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8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8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8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8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8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8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8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8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8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8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8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8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8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8">
        <f t="shared" ref="O323:O386" si="20">(E323/D323)</f>
        <v>1.0266285714285714</v>
      </c>
      <c r="P323" s="6">
        <f t="shared" ref="P323:P386" si="21">IFERROR(AVERAGE(E323/L323),0)</f>
        <v>106.62314540059347</v>
      </c>
      <c r="Q323" t="s">
        <v>8310</v>
      </c>
      <c r="R323" t="s">
        <v>8315</v>
      </c>
      <c r="S323" s="12">
        <f t="shared" ref="S323:S386" si="22">(((J323/60)/60/24)+DATE(1970,1,1))</f>
        <v>42647.446597222224</v>
      </c>
      <c r="T323" s="12">
        <f t="shared" ref="T323:T386" si="23">(((I323/60)/60/24)+DATE(1970,1,1))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8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8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8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8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8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8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8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8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8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8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8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8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8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8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8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8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8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8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8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8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8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8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8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8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8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8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8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8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8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8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8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8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8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8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8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8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8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8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8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8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8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8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8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8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8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8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8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8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8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8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8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8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8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8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8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8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8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8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8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8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8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8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8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8">
        <f t="shared" ref="O387:O450" si="24">(E387/D387)</f>
        <v>1.05982</v>
      </c>
      <c r="P387" s="6">
        <f t="shared" ref="P387:P450" si="25">IFERROR(AVERAGE(E387/L387),0)</f>
        <v>111.79535864978902</v>
      </c>
      <c r="Q387" t="s">
        <v>8310</v>
      </c>
      <c r="R387" t="s">
        <v>8315</v>
      </c>
      <c r="S387" s="12">
        <f t="shared" ref="S387:S450" si="26">(((J387/60)/60/24)+DATE(1970,1,1))</f>
        <v>41934.584502314814</v>
      </c>
      <c r="T387" s="12">
        <f t="shared" ref="T387:T450" si="27">(((I387/60)/60/24)+DATE(1970,1,1))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8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8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8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8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8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8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8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8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8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8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8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8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8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8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8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8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8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8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8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8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8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8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8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8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8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8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8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8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8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8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8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8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8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8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8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8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8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8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8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8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8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8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8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8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8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8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8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8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8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8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8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8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8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8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8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8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8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8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8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8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8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8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8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8">
        <f t="shared" ref="O451:O514" si="28">(E451/D451)</f>
        <v>2.2499999999999999E-2</v>
      </c>
      <c r="P451" s="6">
        <f t="shared" ref="P451:P514" si="29">IFERROR(AVERAGE(E451/L451),0)</f>
        <v>9</v>
      </c>
      <c r="Q451" t="s">
        <v>8310</v>
      </c>
      <c r="R451" t="s">
        <v>8316</v>
      </c>
      <c r="S451" s="12">
        <f t="shared" ref="S451:S514" si="30">(((J451/60)/60/24)+DATE(1970,1,1))</f>
        <v>41534.568113425928</v>
      </c>
      <c r="T451" s="12">
        <f t="shared" ref="T451:T514" si="31">(((I451/60)/60/24)+DATE(1970,1,1))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8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8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8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8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8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8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8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8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8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8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8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8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8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8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8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8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8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8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8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8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8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8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8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8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8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8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8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8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8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8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8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8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8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8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8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8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8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8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8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8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8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8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8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8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8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8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8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8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8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8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8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8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8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8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8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8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8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8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8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8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8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8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8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8">
        <f t="shared" ref="O515:O578" si="32">(E515/D515)</f>
        <v>0.13924</v>
      </c>
      <c r="P515" s="6">
        <f t="shared" ref="P515:P578" si="33">IFERROR(AVERAGE(E515/L515),0)</f>
        <v>102.38235294117646</v>
      </c>
      <c r="Q515" t="s">
        <v>8310</v>
      </c>
      <c r="R515" t="s">
        <v>8316</v>
      </c>
      <c r="S515" s="12">
        <f t="shared" ref="S515:S578" si="34">(((J515/60)/60/24)+DATE(1970,1,1))</f>
        <v>42552.653993055559</v>
      </c>
      <c r="T515" s="12">
        <f t="shared" ref="T515:T578" si="35">(((I515/60)/60/24)+DATE(1970,1,1))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8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8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8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8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8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8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8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8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8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8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8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8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8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8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8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8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8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8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8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8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8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8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8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8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8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8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8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8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8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8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8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8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8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8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8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8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8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8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8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8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8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8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8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8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8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8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8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8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8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8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8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8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8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8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8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8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8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8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8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8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8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8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8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8">
        <f t="shared" ref="O579:O642" si="36">(E579/D579)</f>
        <v>2E-3</v>
      </c>
      <c r="P579" s="6">
        <f t="shared" ref="P579:P642" si="37">IFERROR(AVERAGE(E579/L579),0)</f>
        <v>10</v>
      </c>
      <c r="Q579" t="s">
        <v>8319</v>
      </c>
      <c r="R579" t="s">
        <v>8320</v>
      </c>
      <c r="S579" s="12">
        <f t="shared" ref="S579:S642" si="38">(((J579/60)/60/24)+DATE(1970,1,1))</f>
        <v>42450.589143518519</v>
      </c>
      <c r="T579" s="12">
        <f t="shared" ref="T579:T642" si="39">(((I579/60)/60/24)+DATE(1970,1,1))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8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8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8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8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8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8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8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8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8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8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8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8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8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8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8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8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8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8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8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8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8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8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8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8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8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8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8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8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8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8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8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8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8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8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8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8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8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8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8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8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8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8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8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8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8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8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8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8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8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8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8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8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8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8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8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8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8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8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8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8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8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8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8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8">
        <f t="shared" ref="O643:O706" si="40">(E643/D643)</f>
        <v>1.1916249999999999</v>
      </c>
      <c r="P643" s="6">
        <f t="shared" ref="P643:P706" si="41">IFERROR(AVERAGE(E643/L643),0)</f>
        <v>151.31746031746033</v>
      </c>
      <c r="Q643" t="s">
        <v>8319</v>
      </c>
      <c r="R643" t="s">
        <v>8321</v>
      </c>
      <c r="S643" s="12">
        <f t="shared" ref="S643:S706" si="42">(((J643/60)/60/24)+DATE(1970,1,1))</f>
        <v>42199.57</v>
      </c>
      <c r="T643" s="12">
        <f t="shared" ref="T643:T706" si="43">(((I643/60)/60/24)+DATE(1970,1,1))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8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8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8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8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8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8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8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8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8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8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8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8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8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8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8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8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8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8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8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8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8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8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8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8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8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8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8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8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8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8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8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8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8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8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8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8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8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8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8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8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8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8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8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8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8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8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8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8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8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8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8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8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8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8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8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8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8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8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8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8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8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8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8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8">
        <f t="shared" ref="O707:O770" si="44">(E707/D707)</f>
        <v>9.7699999999999992E-3</v>
      </c>
      <c r="P707" s="6">
        <f t="shared" ref="P707:P770" si="45">IFERROR(AVERAGE(E707/L707),0)</f>
        <v>195.4</v>
      </c>
      <c r="Q707" t="s">
        <v>8319</v>
      </c>
      <c r="R707" t="s">
        <v>8321</v>
      </c>
      <c r="S707" s="12">
        <f t="shared" ref="S707:S770" si="46">(((J707/60)/60/24)+DATE(1970,1,1))</f>
        <v>42726.491643518515</v>
      </c>
      <c r="T707" s="12">
        <f t="shared" ref="T707:T770" si="47">(((I707/60)/60/24)+DATE(1970,1,1))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8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8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8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8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8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8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8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8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8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8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8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8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8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8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8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8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8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8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8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8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8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8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8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8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8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8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8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8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8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8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8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8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8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8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8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8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8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8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8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8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8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8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8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8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8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8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8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8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8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8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8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8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8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8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8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8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8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8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8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8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8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8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8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8">
        <f t="shared" ref="O771:O834" si="48">(E771/D771)</f>
        <v>0.41399999999999998</v>
      </c>
      <c r="P771" s="6">
        <f t="shared" ref="P771:P834" si="49">IFERROR(AVERAGE(E771/L771),0)</f>
        <v>31.846153846153847</v>
      </c>
      <c r="Q771" t="s">
        <v>8322</v>
      </c>
      <c r="R771" t="s">
        <v>8324</v>
      </c>
      <c r="S771" s="12">
        <f t="shared" ref="S771:S834" si="50">(((J771/60)/60/24)+DATE(1970,1,1))</f>
        <v>41604.996458333335</v>
      </c>
      <c r="T771" s="12">
        <f t="shared" ref="T771:T834" si="51">(((I771/60)/60/24)+DATE(1970,1,1))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8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8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8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8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8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8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8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8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8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8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8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8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8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8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8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8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8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8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8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8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8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8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8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8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8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8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8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8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8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8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8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8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8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8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8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8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8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8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8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8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8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8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8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8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8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8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8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8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8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8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8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8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8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8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8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8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8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8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8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8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8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8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8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8">
        <f t="shared" ref="O835:O898" si="52">(E835/D835)</f>
        <v>1.0166666666666666</v>
      </c>
      <c r="P835" s="6">
        <f t="shared" ref="P835:P898" si="53">IFERROR(AVERAGE(E835/L835),0)</f>
        <v>148.78048780487805</v>
      </c>
      <c r="Q835" t="s">
        <v>8325</v>
      </c>
      <c r="R835" t="s">
        <v>8326</v>
      </c>
      <c r="S835" s="12">
        <f t="shared" ref="S835:S898" si="54">(((J835/60)/60/24)+DATE(1970,1,1))</f>
        <v>41718.878182870372</v>
      </c>
      <c r="T835" s="12">
        <f t="shared" ref="T835:T898" si="55">(((I835/60)/60/24)+DATE(1970,1,1))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8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8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8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8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8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8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8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8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8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8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8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8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8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8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8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8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8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8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8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8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8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8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8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8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8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8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8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8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8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8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8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8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8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8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8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8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8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8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8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8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8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8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8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8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8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8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8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8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8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8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8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8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8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8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8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8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8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8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8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8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8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8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8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8">
        <f t="shared" ref="O899:O962" si="56">(E899/D899)</f>
        <v>0</v>
      </c>
      <c r="P899" s="6">
        <f t="shared" ref="P899:P962" si="57">IFERROR(AVERAGE(E899/L899),0)</f>
        <v>0</v>
      </c>
      <c r="Q899" t="s">
        <v>8325</v>
      </c>
      <c r="R899" t="s">
        <v>8329</v>
      </c>
      <c r="S899" s="12">
        <f t="shared" ref="S899:S962" si="58">(((J899/60)/60/24)+DATE(1970,1,1))</f>
        <v>41211.688750000001</v>
      </c>
      <c r="T899" s="12">
        <f t="shared" ref="T899:T962" si="59">(((I899/60)/60/24)+DATE(1970,1,1))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8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8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8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8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8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8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8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8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8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8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8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8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8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8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8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8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8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8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8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8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8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8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8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8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8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8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8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8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8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8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8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8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8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8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8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8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8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8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8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8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8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8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8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8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8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8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8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8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8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8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8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8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8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8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8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8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8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8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8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8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8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8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8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8">
        <f t="shared" ref="O963:O1026" si="60">(E963/D963)</f>
        <v>0.42188421052631581</v>
      </c>
      <c r="P963" s="6">
        <f t="shared" ref="P963:P1026" si="61">IFERROR(AVERAGE(E963/L963),0)</f>
        <v>364.35454545454547</v>
      </c>
      <c r="Q963" t="s">
        <v>8319</v>
      </c>
      <c r="R963" t="s">
        <v>8321</v>
      </c>
      <c r="S963" s="12">
        <f t="shared" ref="S963:S1026" si="62">(((J963/60)/60/24)+DATE(1970,1,1))</f>
        <v>42740.693692129629</v>
      </c>
      <c r="T963" s="12">
        <f t="shared" ref="T963:T1026" si="63">(((I963/60)/60/24)+DATE(1970,1,1))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8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8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8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8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8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8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8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8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8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8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8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8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8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8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8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8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8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8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8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8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8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8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8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8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8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8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8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8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8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8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8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8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8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8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8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8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8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8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8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8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8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8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8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8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8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8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8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8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8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8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8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8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8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8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8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8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8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8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8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8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8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8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8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8">
        <f t="shared" ref="O1027:O1090" si="64">(E1027/D1027)</f>
        <v>1.099283142857143</v>
      </c>
      <c r="P1027" s="6">
        <f t="shared" ref="P1027:P1090" si="65">IFERROR(AVERAGE(E1027/L1027),0)</f>
        <v>71.848571428571432</v>
      </c>
      <c r="Q1027" t="s">
        <v>8325</v>
      </c>
      <c r="R1027" t="s">
        <v>8330</v>
      </c>
      <c r="S1027" s="12">
        <f t="shared" ref="S1027:S1090" si="66">(((J1027/60)/60/24)+DATE(1970,1,1))</f>
        <v>42049.833761574075</v>
      </c>
      <c r="T1027" s="12">
        <f t="shared" ref="T1027:T1090" si="67">(((I1027/60)/60/24)+DATE(1970,1,1))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8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8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8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8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8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8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8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8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8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8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8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8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8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8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8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8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8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8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8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8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8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8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8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8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8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8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8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8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8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8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8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8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8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8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8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8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8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8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8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8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8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8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8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8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8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8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8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8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8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8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8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8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8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8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8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8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8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8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8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8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8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8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8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8">
        <f t="shared" ref="O1091:O1154" si="68">(E1091/D1091)</f>
        <v>7.8266666666666665E-2</v>
      </c>
      <c r="P1091" s="6">
        <f t="shared" ref="P1091:P1154" si="69">IFERROR(AVERAGE(E1091/L1091),0)</f>
        <v>23.959183673469386</v>
      </c>
      <c r="Q1091" t="s">
        <v>8333</v>
      </c>
      <c r="R1091" t="s">
        <v>8334</v>
      </c>
      <c r="S1091" s="12">
        <f t="shared" ref="S1091:S1154" si="70">(((J1091/60)/60/24)+DATE(1970,1,1))</f>
        <v>42151.189525462964</v>
      </c>
      <c r="T1091" s="12">
        <f t="shared" ref="T1091:T1154" si="71">(((I1091/60)/60/24)+DATE(1970,1,1))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8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8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8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8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8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8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8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8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8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8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8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8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8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8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8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8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8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8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8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8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8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8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8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8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8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8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8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8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8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8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8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8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8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8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8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8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8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8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8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8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8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8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8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8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8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8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8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8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8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8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8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8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8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8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8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8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8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8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8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8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8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8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8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8">
        <f t="shared" ref="O1155:O1218" si="72">(E1155/D1155)</f>
        <v>6.2500000000000003E-3</v>
      </c>
      <c r="P1155" s="6">
        <f t="shared" ref="P1155:P1218" si="73">IFERROR(AVERAGE(E1155/L1155),0)</f>
        <v>50</v>
      </c>
      <c r="Q1155" t="s">
        <v>8336</v>
      </c>
      <c r="R1155" t="s">
        <v>8337</v>
      </c>
      <c r="S1155" s="12">
        <f t="shared" ref="S1155:S1218" si="74">(((J1155/60)/60/24)+DATE(1970,1,1))</f>
        <v>42143.714178240742</v>
      </c>
      <c r="T1155" s="12">
        <f t="shared" ref="T1155:T1218" si="75">(((I1155/60)/60/24)+DATE(1970,1,1))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8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8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8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8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8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8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8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8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8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8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8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8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8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8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8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8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8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8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8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8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8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8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8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8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8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8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8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8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8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8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8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8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8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8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8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8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8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8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8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8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8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8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8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8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8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8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8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8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8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8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8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8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8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8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8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8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8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8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8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8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8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8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8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8">
        <f t="shared" ref="O1219:O1282" si="76">(E1219/D1219)</f>
        <v>1.026</v>
      </c>
      <c r="P1219" s="6">
        <f t="shared" ref="P1219:P1282" si="77">IFERROR(AVERAGE(E1219/L1219),0)</f>
        <v>148.57377049180329</v>
      </c>
      <c r="Q1219" t="s">
        <v>8338</v>
      </c>
      <c r="R1219" t="s">
        <v>8339</v>
      </c>
      <c r="S1219" s="12">
        <f t="shared" ref="S1219:S1282" si="78">(((J1219/60)/60/24)+DATE(1970,1,1))</f>
        <v>42535.809490740736</v>
      </c>
      <c r="T1219" s="12">
        <f t="shared" ref="T1219:T1282" si="79">(((I1219/60)/60/24)+DATE(1970,1,1))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8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8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8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8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8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8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8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8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8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8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8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8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8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8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8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8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8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8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8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8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8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8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8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8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8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8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8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8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8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8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8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8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8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8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8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8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8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8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8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8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8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8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8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8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8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8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8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8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8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8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8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8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8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8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8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8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8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8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8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8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8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8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8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8">
        <f t="shared" ref="O1283:O1346" si="80">(E1283/D1283)</f>
        <v>1.1071428571428572</v>
      </c>
      <c r="P1283" s="6">
        <f t="shared" ref="P1283:P1346" si="81">IFERROR(AVERAGE(E1283/L1283),0)</f>
        <v>104.72972972972973</v>
      </c>
      <c r="Q1283" t="s">
        <v>8325</v>
      </c>
      <c r="R1283" t="s">
        <v>8326</v>
      </c>
      <c r="S1283" s="12">
        <f t="shared" ref="S1283:S1346" si="82">(((J1283/60)/60/24)+DATE(1970,1,1))</f>
        <v>41463.743472222224</v>
      </c>
      <c r="T1283" s="12">
        <f t="shared" ref="T1283:T1346" si="83">(((I1283/60)/60/24)+DATE(1970,1,1))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8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8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8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8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8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8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8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8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8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8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8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8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8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8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8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8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8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8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8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8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8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8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8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8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8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8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8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8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8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8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8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8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8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8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8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8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8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8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8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8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8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8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8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8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8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8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8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8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8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8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8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8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8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8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8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8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8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8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8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8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8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8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8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8">
        <f t="shared" ref="O1347:O1410" si="84">(E1347/D1347)</f>
        <v>1.25</v>
      </c>
      <c r="P1347" s="6">
        <f t="shared" ref="P1347:P1410" si="85">IFERROR(AVERAGE(E1347/L1347),0)</f>
        <v>53.571428571428569</v>
      </c>
      <c r="Q1347" t="s">
        <v>8322</v>
      </c>
      <c r="R1347" t="s">
        <v>8323</v>
      </c>
      <c r="S1347" s="12">
        <f t="shared" ref="S1347:S1410" si="86">(((J1347/60)/60/24)+DATE(1970,1,1))</f>
        <v>41799.814340277779</v>
      </c>
      <c r="T1347" s="12">
        <f t="shared" ref="T1347:T1410" si="87">(((I1347/60)/60/24)+DATE(1970,1,1))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8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8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8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8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8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8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8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8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8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8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8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8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8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8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8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8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8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8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8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8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8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8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8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8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8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8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8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8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8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8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8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8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8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8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8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8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8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8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8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8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8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8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8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8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8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8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8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8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8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8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8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8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8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8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8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8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8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8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8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8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8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8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8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8">
        <f t="shared" ref="O1411:O1474" si="88">(E1411/D1411)</f>
        <v>0</v>
      </c>
      <c r="P1411" s="6">
        <f t="shared" ref="P1411:P1474" si="89">IFERROR(AVERAGE(E1411/L1411),0)</f>
        <v>0</v>
      </c>
      <c r="Q1411" t="s">
        <v>8322</v>
      </c>
      <c r="R1411" t="s">
        <v>8341</v>
      </c>
      <c r="S1411" s="12">
        <f t="shared" ref="S1411:S1474" si="90">(((J1411/60)/60/24)+DATE(1970,1,1))</f>
        <v>41945.133506944447</v>
      </c>
      <c r="T1411" s="12">
        <f t="shared" ref="T1411:T1474" si="91">(((I1411/60)/60/24)+DATE(1970,1,1))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8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8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8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8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8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8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8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8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8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8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8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8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8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8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8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8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8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8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8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8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8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8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8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8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8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8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8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8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8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8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8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8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8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8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8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8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8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8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8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8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8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8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8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8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8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8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8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8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8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8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8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8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8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8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8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8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8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8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8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8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8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8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8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8">
        <f t="shared" ref="O1475:O1538" si="92">(E1475/D1475)</f>
        <v>1.20516</v>
      </c>
      <c r="P1475" s="6">
        <f t="shared" ref="P1475:P1538" si="93">IFERROR(AVERAGE(E1475/L1475),0)</f>
        <v>38.462553191489363</v>
      </c>
      <c r="Q1475" t="s">
        <v>8322</v>
      </c>
      <c r="R1475" t="s">
        <v>8342</v>
      </c>
      <c r="S1475" s="12">
        <f t="shared" ref="S1475:S1538" si="94">(((J1475/60)/60/24)+DATE(1970,1,1))</f>
        <v>40939.979618055557</v>
      </c>
      <c r="T1475" s="12">
        <f t="shared" ref="T1475:T1538" si="95">(((I1475/60)/60/24)+DATE(1970,1,1))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8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8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8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8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8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8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8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8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8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8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8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8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8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8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8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8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8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8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8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8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8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8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8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8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8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8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8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8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8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8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8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8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8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8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8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8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8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8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8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8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8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8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8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8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8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8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8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8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8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8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8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8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8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8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8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8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8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8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8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8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8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8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8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8">
        <f t="shared" ref="O1539:O1602" si="96">(E1539/D1539)</f>
        <v>1.7989999999999999</v>
      </c>
      <c r="P1539" s="6">
        <f t="shared" ref="P1539:P1602" si="97">IFERROR(AVERAGE(E1539/L1539),0)</f>
        <v>96.375</v>
      </c>
      <c r="Q1539" t="s">
        <v>8338</v>
      </c>
      <c r="R1539" t="s">
        <v>8339</v>
      </c>
      <c r="S1539" s="12">
        <f t="shared" ref="S1539:S1602" si="98">(((J1539/60)/60/24)+DATE(1970,1,1))</f>
        <v>42552.315127314811</v>
      </c>
      <c r="T1539" s="12">
        <f t="shared" ref="T1539:T1602" si="99">(((I1539/60)/60/24)+DATE(1970,1,1))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8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8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8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8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8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8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8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8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8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8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8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8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8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8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8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8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8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8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8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8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8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8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8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8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8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8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8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8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8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8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8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8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8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8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8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8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8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8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8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8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8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8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8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8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8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8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8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8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8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8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8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8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8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8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8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8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8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8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8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8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8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8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8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8">
        <f t="shared" ref="O1603:O1666" si="100">(E1603/D1603)</f>
        <v>1.082492</v>
      </c>
      <c r="P1603" s="6">
        <f t="shared" ref="P1603:P1666" si="101">IFERROR(AVERAGE(E1603/L1603),0)</f>
        <v>48.325535714285714</v>
      </c>
      <c r="Q1603" t="s">
        <v>8325</v>
      </c>
      <c r="R1603" t="s">
        <v>8326</v>
      </c>
      <c r="S1603" s="12">
        <f t="shared" ref="S1603:S1666" si="102">(((J1603/60)/60/24)+DATE(1970,1,1))</f>
        <v>40638.092974537038</v>
      </c>
      <c r="T1603" s="12">
        <f t="shared" ref="T1603:T1666" si="103">(((I1603/60)/60/24)+DATE(1970,1,1))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8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8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8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8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8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8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8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8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8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8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8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8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8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8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8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8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8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8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8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8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8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8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8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8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8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8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8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8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8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8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8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8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8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8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8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8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8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8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8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8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8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8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8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8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8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8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8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8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8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8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8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8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8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8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8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8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8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8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8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8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8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8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8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8">
        <f t="shared" ref="O1667:O1730" si="104">(E1667/D1667)</f>
        <v>1.1945714285714286</v>
      </c>
      <c r="P1667" s="6">
        <f t="shared" ref="P1667:P1730" si="105">IFERROR(AVERAGE(E1667/L1667),0)</f>
        <v>44.956989247311824</v>
      </c>
      <c r="Q1667" t="s">
        <v>8325</v>
      </c>
      <c r="R1667" t="s">
        <v>8346</v>
      </c>
      <c r="S1667" s="12">
        <f t="shared" ref="S1667:S1730" si="106">(((J1667/60)/60/24)+DATE(1970,1,1))</f>
        <v>40564.649456018517</v>
      </c>
      <c r="T1667" s="12">
        <f t="shared" ref="T1667:T1730" si="107">(((I1667/60)/60/24)+DATE(1970,1,1))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8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8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8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8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8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8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8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8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8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8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8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8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8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8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8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8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8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8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8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8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8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8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8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8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8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8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8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8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8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8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8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8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8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8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8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8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8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8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8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8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8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8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8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8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8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8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8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8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8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8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8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8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8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8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8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8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8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8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8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8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8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8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8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8">
        <f t="shared" ref="O1731:O1794" si="108">(E1731/D1731)</f>
        <v>0</v>
      </c>
      <c r="P1731" s="6">
        <f t="shared" ref="P1731:P1794" si="109">IFERROR(AVERAGE(E1731/L1731),0)</f>
        <v>0</v>
      </c>
      <c r="Q1731" t="s">
        <v>8325</v>
      </c>
      <c r="R1731" t="s">
        <v>8347</v>
      </c>
      <c r="S1731" s="12">
        <f t="shared" ref="S1731:S1794" si="110">(((J1731/60)/60/24)+DATE(1970,1,1))</f>
        <v>42471.052152777775</v>
      </c>
      <c r="T1731" s="12">
        <f t="shared" ref="T1731:T1794" si="111">(((I1731/60)/60/24)+DATE(1970,1,1))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8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8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8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8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8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8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8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8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8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8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8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8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8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8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8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8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8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8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8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8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8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8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8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8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8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8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8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8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8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8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8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8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8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8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8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8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8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8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8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8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8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8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8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8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8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8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8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8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8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8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8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8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8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8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8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8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8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8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8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8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8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8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8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8">
        <f t="shared" ref="O1795:O1858" si="112">(E1795/D1795)</f>
        <v>1.3333333333333334E-2</v>
      </c>
      <c r="P1795" s="6">
        <f t="shared" ref="P1795:P1858" si="113">IFERROR(AVERAGE(E1795/L1795),0)</f>
        <v>20</v>
      </c>
      <c r="Q1795" t="s">
        <v>8338</v>
      </c>
      <c r="R1795" t="s">
        <v>8339</v>
      </c>
      <c r="S1795" s="12">
        <f t="shared" ref="S1795:S1858" si="114">(((J1795/60)/60/24)+DATE(1970,1,1))</f>
        <v>41940.89166666667</v>
      </c>
      <c r="T1795" s="12">
        <f t="shared" ref="T1795:T1858" si="115">(((I1795/60)/60/24)+DATE(1970,1,1))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8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8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8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8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8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8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8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8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8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8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8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8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8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8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8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8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8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8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8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8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8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8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8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8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8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8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8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8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8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8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8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8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8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8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8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8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8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8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8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8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8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8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8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8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8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8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8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8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8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8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8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8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8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8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8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8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8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8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8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8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8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8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8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8">
        <f t="shared" ref="O1859:O1922" si="116">(E1859/D1859)</f>
        <v>1</v>
      </c>
      <c r="P1859" s="6">
        <f t="shared" ref="P1859:P1922" si="117">IFERROR(AVERAGE(E1859/L1859),0)</f>
        <v>136.36363636363637</v>
      </c>
      <c r="Q1859" t="s">
        <v>8325</v>
      </c>
      <c r="R1859" t="s">
        <v>8326</v>
      </c>
      <c r="S1859" s="12">
        <f t="shared" ref="S1859:S1922" si="118">(((J1859/60)/60/24)+DATE(1970,1,1))</f>
        <v>41864.76866898148</v>
      </c>
      <c r="T1859" s="12">
        <f t="shared" ref="T1859:T1922" si="119">(((I1859/60)/60/24)+DATE(1970,1,1))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8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8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8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8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8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8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8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8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8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8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8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8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8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8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8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8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8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8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8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8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8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8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8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8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8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8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8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8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8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8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8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8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8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8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8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8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8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8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8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8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8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8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8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8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8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8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8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8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8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8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8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8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8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8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8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8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8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8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8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8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8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8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8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8">
        <f t="shared" ref="O1923:O1986" si="120">(E1923/D1923)</f>
        <v>1.3680000000000001</v>
      </c>
      <c r="P1923" s="6">
        <f t="shared" ref="P1923:P1986" si="121">IFERROR(AVERAGE(E1923/L1923),0)</f>
        <v>54</v>
      </c>
      <c r="Q1923" t="s">
        <v>8325</v>
      </c>
      <c r="R1923" t="s">
        <v>8329</v>
      </c>
      <c r="S1923" s="12">
        <f t="shared" ref="S1923:S1986" si="122">(((J1923/60)/60/24)+DATE(1970,1,1))</f>
        <v>41074.221562500003</v>
      </c>
      <c r="T1923" s="12">
        <f t="shared" ref="T1923:T1986" si="123">(((I1923/60)/60/24)+DATE(1970,1,1))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8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8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8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8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8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8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8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8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8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8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8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8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8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8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8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8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8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8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8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8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8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8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8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8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8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8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8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8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8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8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8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8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8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8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8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8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8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8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8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8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8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8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8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8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8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8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8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8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8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8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8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8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8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8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8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8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8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8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8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8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8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8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8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8">
        <f t="shared" ref="O1987:O2050" si="124">(E1987/D1987)</f>
        <v>3.1875000000000001E-2</v>
      </c>
      <c r="P1987" s="6">
        <f t="shared" ref="P1987:P2050" si="125">IFERROR(AVERAGE(E1987/L1987),0)</f>
        <v>12.75</v>
      </c>
      <c r="Q1987" t="s">
        <v>8338</v>
      </c>
      <c r="R1987" t="s">
        <v>8350</v>
      </c>
      <c r="S1987" s="12">
        <f t="shared" ref="S1987:S2050" si="126">(((J1987/60)/60/24)+DATE(1970,1,1))</f>
        <v>42555.698738425926</v>
      </c>
      <c r="T1987" s="12">
        <f t="shared" ref="T1987:T2050" si="127">(((I1987/60)/60/24)+DATE(1970,1,1))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8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8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8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8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8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8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8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8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8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8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8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8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8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8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8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8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8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8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8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8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8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8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8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8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8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8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8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8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8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8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8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8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8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8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8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8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8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8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8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8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8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8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8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8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8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8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8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8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8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8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8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8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8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8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8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8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8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8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8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8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8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8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8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8">
        <f t="shared" ref="O2051:O2114" si="128">(E2051/D2051)</f>
        <v>1.2019070000000001</v>
      </c>
      <c r="P2051" s="6">
        <f t="shared" ref="P2051:P2114" si="129">IFERROR(AVERAGE(E2051/L2051),0)</f>
        <v>80.991037735849048</v>
      </c>
      <c r="Q2051" t="s">
        <v>8319</v>
      </c>
      <c r="R2051" t="s">
        <v>8349</v>
      </c>
      <c r="S2051" s="12">
        <f t="shared" ref="S2051:S2114" si="130">(((J2051/60)/60/24)+DATE(1970,1,1))</f>
        <v>41575.527349537035</v>
      </c>
      <c r="T2051" s="12">
        <f t="shared" ref="T2051:T2114" si="131">(((I2051/60)/60/24)+DATE(1970,1,1))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8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8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8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8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8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8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8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8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8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8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8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8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8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8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8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8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8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8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8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8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8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8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8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8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8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8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8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8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8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8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8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8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8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8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8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8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8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8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8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8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8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8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8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8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8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8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8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8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8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8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8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8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8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8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8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8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8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8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8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8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8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8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8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8">
        <f t="shared" ref="O2115:O2178" si="132">(E2115/D2115)</f>
        <v>1.0485714285714285</v>
      </c>
      <c r="P2115" s="6">
        <f t="shared" ref="P2115:P2178" si="133">IFERROR(AVERAGE(E2115/L2115),0)</f>
        <v>68.598130841121488</v>
      </c>
      <c r="Q2115" t="s">
        <v>8325</v>
      </c>
      <c r="R2115" t="s">
        <v>8329</v>
      </c>
      <c r="S2115" s="12">
        <f t="shared" ref="S2115:S2178" si="134">(((J2115/60)/60/24)+DATE(1970,1,1))</f>
        <v>41870.86546296296</v>
      </c>
      <c r="T2115" s="12">
        <f t="shared" ref="T2115:T2178" si="135">(((I2115/60)/60/24)+DATE(1970,1,1))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8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8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8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8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8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8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8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8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8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8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8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8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8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8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8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8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8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8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8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8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8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8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8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8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8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8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8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8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8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8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8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8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8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8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8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8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8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8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8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8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8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8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8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8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8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8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8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8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8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8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8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8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8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8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8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8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8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8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8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8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8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8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8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8">
        <f t="shared" ref="O2179:O2242" si="136">(E2179/D2179)</f>
        <v>1.0012000000000001</v>
      </c>
      <c r="P2179" s="6">
        <f t="shared" ref="P2179:P2242" si="137">IFERROR(AVERAGE(E2179/L2179),0)</f>
        <v>65.868421052631575</v>
      </c>
      <c r="Q2179" t="s">
        <v>8325</v>
      </c>
      <c r="R2179" t="s">
        <v>8326</v>
      </c>
      <c r="S2179" s="12">
        <f t="shared" ref="S2179:S2242" si="138">(((J2179/60)/60/24)+DATE(1970,1,1))</f>
        <v>42502.250775462962</v>
      </c>
      <c r="T2179" s="12">
        <f t="shared" ref="T2179:T2242" si="139">(((I2179/60)/60/24)+DATE(1970,1,1))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8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8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8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8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8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8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8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8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8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8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8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8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8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8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8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8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8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8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8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8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8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8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8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8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8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8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8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8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8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8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8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8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8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8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8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8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8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8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8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8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8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8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8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8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8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8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8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8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8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8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8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8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8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8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8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8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8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8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8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8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8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8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8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8">
        <f t="shared" ref="O2243:O2306" si="140">(E2243/D2243)</f>
        <v>8.0640000000000001</v>
      </c>
      <c r="P2243" s="6">
        <f t="shared" ref="P2243:P2306" si="141">IFERROR(AVERAGE(E2243/L2243),0)</f>
        <v>49.472392638036808</v>
      </c>
      <c r="Q2243" t="s">
        <v>8333</v>
      </c>
      <c r="R2243" t="s">
        <v>8351</v>
      </c>
      <c r="S2243" s="12">
        <f t="shared" ref="S2243:S2306" si="142">(((J2243/60)/60/24)+DATE(1970,1,1))</f>
        <v>42766.827546296292</v>
      </c>
      <c r="T2243" s="12">
        <f t="shared" ref="T2243:T2306" si="143">(((I2243/60)/60/24)+DATE(1970,1,1))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8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8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8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8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8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8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8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8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8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8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8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8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8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8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8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8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8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8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8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8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8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8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8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8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8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8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8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8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8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8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8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8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8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8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8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8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8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8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8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8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8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8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8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8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8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8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8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8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8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8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8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8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8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8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8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8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8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8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8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8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8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8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8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8">
        <f t="shared" ref="O2307:O2370" si="144">(E2307/D2307)</f>
        <v>1.0122777777777778</v>
      </c>
      <c r="P2307" s="6">
        <f t="shared" ref="P2307:P2370" si="145">IFERROR(AVERAGE(E2307/L2307),0)</f>
        <v>109.10778443113773</v>
      </c>
      <c r="Q2307" t="s">
        <v>8325</v>
      </c>
      <c r="R2307" t="s">
        <v>8329</v>
      </c>
      <c r="S2307" s="12">
        <f t="shared" ref="S2307:S2370" si="146">(((J2307/60)/60/24)+DATE(1970,1,1))</f>
        <v>41834.695277777777</v>
      </c>
      <c r="T2307" s="12">
        <f t="shared" ref="T2307:T2370" si="147">(((I2307/60)/60/24)+DATE(1970,1,1))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8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8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8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8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8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8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8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8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8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8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8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8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8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8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8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8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8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8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8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8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8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8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8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8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8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8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8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8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8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8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8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8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8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8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8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8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8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8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8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8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8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8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8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8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8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8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8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8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8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8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8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8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8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8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8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8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8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8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8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8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8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8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8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8">
        <f t="shared" ref="O2371:O2434" si="148">(E2371/D2371)</f>
        <v>0</v>
      </c>
      <c r="P2371" s="6">
        <f t="shared" ref="P2371:P2434" si="149">IFERROR(AVERAGE(E2371/L2371),0)</f>
        <v>0</v>
      </c>
      <c r="Q2371" t="s">
        <v>8319</v>
      </c>
      <c r="R2371" t="s">
        <v>8320</v>
      </c>
      <c r="S2371" s="12">
        <f t="shared" ref="S2371:S2434" si="150">(((J2371/60)/60/24)+DATE(1970,1,1))</f>
        <v>42380.812627314815</v>
      </c>
      <c r="T2371" s="12">
        <f t="shared" ref="T2371:T2434" si="151">(((I2371/60)/60/24)+DATE(1970,1,1))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8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8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8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8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8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8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8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8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8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8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8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8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8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8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8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8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8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8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8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8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8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8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8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8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8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8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8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8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8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8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8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8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8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8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8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8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8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8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8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8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8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8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8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8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8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8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8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8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8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8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8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8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8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8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8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8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8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8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8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8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8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8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8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8">
        <f t="shared" ref="O2435:O2498" si="152">(E2435/D2435)</f>
        <v>0</v>
      </c>
      <c r="P2435" s="6">
        <f t="shared" ref="P2435:P2498" si="153">IFERROR(AVERAGE(E2435/L2435),0)</f>
        <v>0</v>
      </c>
      <c r="Q2435" t="s">
        <v>8336</v>
      </c>
      <c r="R2435" t="s">
        <v>8337</v>
      </c>
      <c r="S2435" s="12">
        <f t="shared" ref="S2435:S2498" si="154">(((J2435/60)/60/24)+DATE(1970,1,1))</f>
        <v>42397.89980324074</v>
      </c>
      <c r="T2435" s="12">
        <f t="shared" ref="T2435:T2498" si="155">(((I2435/60)/60/24)+DATE(1970,1,1))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8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8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8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8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8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8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8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8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8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8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8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8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8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8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8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8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8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8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8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8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8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8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8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8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8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8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8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8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8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8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8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8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8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8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8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8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8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8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8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8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8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8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8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8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8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8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8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8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8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8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8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8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8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8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8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8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8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8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8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8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8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8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8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8">
        <f t="shared" ref="O2499:O2562" si="156">(E2499/D2499)</f>
        <v>1.127715</v>
      </c>
      <c r="P2499" s="6">
        <f t="shared" ref="P2499:P2562" si="157">IFERROR(AVERAGE(E2499/L2499),0)</f>
        <v>80.551071428571419</v>
      </c>
      <c r="Q2499" t="s">
        <v>8325</v>
      </c>
      <c r="R2499" t="s">
        <v>8329</v>
      </c>
      <c r="S2499" s="12">
        <f t="shared" ref="S2499:S2562" si="158">(((J2499/60)/60/24)+DATE(1970,1,1))</f>
        <v>40730.878912037035</v>
      </c>
      <c r="T2499" s="12">
        <f t="shared" ref="T2499:T2562" si="159">(((I2499/60)/60/24)+DATE(1970,1,1))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8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8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8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8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8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8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8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8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8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8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8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8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8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8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8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8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8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8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8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8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8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8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8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8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8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8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8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8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8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8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8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8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8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8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8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8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8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8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8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8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8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8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8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8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8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8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8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8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8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8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8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8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8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8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8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8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8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8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8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8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8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8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8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8">
        <f t="shared" ref="O2563:O2626" si="160">(E2563/D2563)</f>
        <v>0</v>
      </c>
      <c r="P2563" s="6">
        <f t="shared" ref="P2563:P2626" si="161">IFERROR(AVERAGE(E2563/L2563),0)</f>
        <v>0</v>
      </c>
      <c r="Q2563" t="s">
        <v>8336</v>
      </c>
      <c r="R2563" t="s">
        <v>8337</v>
      </c>
      <c r="S2563" s="12">
        <f t="shared" ref="S2563:S2626" si="162">(((J2563/60)/60/24)+DATE(1970,1,1))</f>
        <v>42260.528807870374</v>
      </c>
      <c r="T2563" s="12">
        <f t="shared" ref="T2563:T2626" si="163">(((I2563/60)/60/24)+DATE(1970,1,1))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8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8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8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8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8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8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8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8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8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8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8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8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8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8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8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8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8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8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8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8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8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8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8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8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8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8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8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8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8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8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8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8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8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8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8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8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8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8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8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8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8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8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8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8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8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8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8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8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8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8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8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8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8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8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8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8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8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8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8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8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8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8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8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8">
        <f t="shared" ref="O2627:O2690" si="164">(E2627/D2627)</f>
        <v>9.56</v>
      </c>
      <c r="P2627" s="6">
        <f t="shared" ref="P2627:P2690" si="165">IFERROR(AVERAGE(E2627/L2627),0)</f>
        <v>27.576923076923077</v>
      </c>
      <c r="Q2627" t="s">
        <v>8319</v>
      </c>
      <c r="R2627" t="s">
        <v>8355</v>
      </c>
      <c r="S2627" s="12">
        <f t="shared" ref="S2627:S2690" si="166">(((J2627/60)/60/24)+DATE(1970,1,1))</f>
        <v>42658.810277777782</v>
      </c>
      <c r="T2627" s="12">
        <f t="shared" ref="T2627:T2690" si="167">(((I2627/60)/60/24)+DATE(1970,1,1))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8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8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8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8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8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8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8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8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8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8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8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8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8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8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8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8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8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8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8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8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8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8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8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8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8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8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8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8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8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8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8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8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8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8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8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8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8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8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8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8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8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8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8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8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8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8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8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8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8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8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8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8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8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8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8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8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8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8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8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8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8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8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8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8">
        <f t="shared" ref="O2691:O2754" si="168">(E2691/D2691)</f>
        <v>2.8571428571428571E-5</v>
      </c>
      <c r="P2691" s="6">
        <f t="shared" ref="P2691:P2754" si="169">IFERROR(AVERAGE(E2691/L2691),0)</f>
        <v>1</v>
      </c>
      <c r="Q2691" t="s">
        <v>8336</v>
      </c>
      <c r="R2691" t="s">
        <v>8337</v>
      </c>
      <c r="S2691" s="12">
        <f t="shared" ref="S2691:S2754" si="170">(((J2691/60)/60/24)+DATE(1970,1,1))</f>
        <v>42551.961689814809</v>
      </c>
      <c r="T2691" s="12">
        <f t="shared" ref="T2691:T2754" si="171">(((I2691/60)/60/24)+DATE(1970,1,1))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8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8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8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8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8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8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8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8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8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8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8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8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8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8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8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8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8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8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8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8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8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8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8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8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8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8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8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8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8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8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8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8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8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8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8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8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8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8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8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8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8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8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8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8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8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8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8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8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8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8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8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8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8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8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8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8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8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8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8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8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8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8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8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8">
        <f t="shared" ref="O2755:O2818" si="172">(E2755/D2755)</f>
        <v>0.19</v>
      </c>
      <c r="P2755" s="6">
        <f t="shared" ref="P2755:P2818" si="173">IFERROR(AVERAGE(E2755/L2755),0)</f>
        <v>47.5</v>
      </c>
      <c r="Q2755" t="s">
        <v>8322</v>
      </c>
      <c r="R2755" t="s">
        <v>8358</v>
      </c>
      <c r="S2755" s="12">
        <f t="shared" ref="S2755:S2818" si="174">(((J2755/60)/60/24)+DATE(1970,1,1))</f>
        <v>41117.900729166664</v>
      </c>
      <c r="T2755" s="12">
        <f t="shared" ref="T2755:T2818" si="175">(((I2755/60)/60/24)+DATE(1970,1,1))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8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8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8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8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8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8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8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8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8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8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8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8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8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8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8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8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8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8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8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8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8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8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8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8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8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8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8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8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8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8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8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8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8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8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8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8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8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8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8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8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8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8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8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8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8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8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8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8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8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8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8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8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8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8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8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8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8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8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8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8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8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8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8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8">
        <f t="shared" ref="O2819:O2882" si="176">(E2819/D2819)</f>
        <v>1.3</v>
      </c>
      <c r="P2819" s="6">
        <f t="shared" ref="P2819:P2882" si="177">IFERROR(AVERAGE(E2819/L2819),0)</f>
        <v>23.636363636363637</v>
      </c>
      <c r="Q2819" t="s">
        <v>8317</v>
      </c>
      <c r="R2819" t="s">
        <v>8318</v>
      </c>
      <c r="S2819" s="12">
        <f t="shared" ref="S2819:S2882" si="178">(((J2819/60)/60/24)+DATE(1970,1,1))</f>
        <v>42023.634976851856</v>
      </c>
      <c r="T2819" s="12">
        <f t="shared" ref="T2819:T2882" si="179">(((I2819/60)/60/24)+DATE(1970,1,1))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8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8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8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8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8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8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8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8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8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8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8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8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8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8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8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8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8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8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8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8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8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8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8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8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8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8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8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8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8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8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8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8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8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8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8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8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8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8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8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8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8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8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8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8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8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8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8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8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8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8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8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8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8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8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8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8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8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8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8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8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8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8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8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8">
        <f t="shared" ref="O2883:O2946" si="180">(E2883/D2883)</f>
        <v>0</v>
      </c>
      <c r="P2883" s="6">
        <f t="shared" ref="P2883:P2946" si="181">IFERROR(AVERAGE(E2883/L2883),0)</f>
        <v>0</v>
      </c>
      <c r="Q2883" t="s">
        <v>8317</v>
      </c>
      <c r="R2883" t="s">
        <v>8318</v>
      </c>
      <c r="S2883" s="12">
        <f t="shared" ref="S2883:S2946" si="182">(((J2883/60)/60/24)+DATE(1970,1,1))</f>
        <v>41916.597638888888</v>
      </c>
      <c r="T2883" s="12">
        <f t="shared" ref="T2883:T2946" si="183">(((I2883/60)/60/24)+DATE(1970,1,1))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8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8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8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8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8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8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8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8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8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8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8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8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8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8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8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8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8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8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8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8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8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8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8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8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8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8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8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8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8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8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8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8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8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8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8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8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8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8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8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8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8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8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8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8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8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8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8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8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8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8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8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8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8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8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8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8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8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8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8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8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8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8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8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8">
        <f t="shared" ref="O2947:O3010" si="184">(E2947/D2947)</f>
        <v>0</v>
      </c>
      <c r="P2947" s="6">
        <f t="shared" ref="P2947:P3010" si="185">IFERROR(AVERAGE(E2947/L2947),0)</f>
        <v>0</v>
      </c>
      <c r="Q2947" t="s">
        <v>8317</v>
      </c>
      <c r="R2947" t="s">
        <v>8357</v>
      </c>
      <c r="S2947" s="12">
        <f t="shared" ref="S2947:S3010" si="186">(((J2947/60)/60/24)+DATE(1970,1,1))</f>
        <v>42118.139583333337</v>
      </c>
      <c r="T2947" s="12">
        <f t="shared" ref="T2947:T3010" si="187">(((I2947/60)/60/24)+DATE(1970,1,1))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8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8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8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8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8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8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8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8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8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8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8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8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8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8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8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8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8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8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8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8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8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8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8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8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8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8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8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8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8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8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8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8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8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8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8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8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8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8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8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8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8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8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8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8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8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8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8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8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8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8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8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8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8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8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8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8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8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8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8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8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8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8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8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8">
        <f t="shared" ref="O3011:O3074" si="188">(E3011/D3011)</f>
        <v>1.19756</v>
      </c>
      <c r="P3011" s="6">
        <f t="shared" ref="P3011:P3074" si="189">IFERROR(AVERAGE(E3011/L3011),0)</f>
        <v>233.8984375</v>
      </c>
      <c r="Q3011" t="s">
        <v>8317</v>
      </c>
      <c r="R3011" t="s">
        <v>8357</v>
      </c>
      <c r="S3011" s="12">
        <f t="shared" ref="S3011:S3074" si="190">(((J3011/60)/60/24)+DATE(1970,1,1))</f>
        <v>41939.569907407407</v>
      </c>
      <c r="T3011" s="12">
        <f t="shared" ref="T3011:T3074" si="191">(((I3011/60)/60/24)+DATE(1970,1,1))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8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8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8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8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8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8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8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8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8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8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8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8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8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8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8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8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8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8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8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8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8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8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8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8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8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8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8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8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8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8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8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8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8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8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8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8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8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8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8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8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8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8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8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8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8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8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8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8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8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8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8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8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8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8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8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8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8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8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8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8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8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8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8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8">
        <f t="shared" ref="O3075:O3138" si="192">(E3075/D3075)</f>
        <v>2.3035714285714285E-4</v>
      </c>
      <c r="P3075" s="6">
        <f t="shared" ref="P3075:P3138" si="193">IFERROR(AVERAGE(E3075/L3075),0)</f>
        <v>92.142857142857139</v>
      </c>
      <c r="Q3075" t="s">
        <v>8317</v>
      </c>
      <c r="R3075" t="s">
        <v>8357</v>
      </c>
      <c r="S3075" s="12">
        <f t="shared" ref="S3075:S3138" si="194">(((J3075/60)/60/24)+DATE(1970,1,1))</f>
        <v>42111.684027777781</v>
      </c>
      <c r="T3075" s="12">
        <f t="shared" ref="T3075:T3138" si="195">(((I3075/60)/60/24)+DATE(1970,1,1))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8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8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8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8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8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8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8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8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8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8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8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8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8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8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8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8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8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8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8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8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8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8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8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8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8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8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8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8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8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8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8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8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8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8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8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8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8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8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8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8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8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8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8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8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8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8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8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8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8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8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8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8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8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8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8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8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8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8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8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8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8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8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8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8">
        <f t="shared" ref="O3139:O3202" si="196">(E3139/D3139)</f>
        <v>3.3333333333333333E-2</v>
      </c>
      <c r="P3139" s="6">
        <f t="shared" ref="P3139:P3202" si="197">IFERROR(AVERAGE(E3139/L3139),0)</f>
        <v>50</v>
      </c>
      <c r="Q3139" t="s">
        <v>8317</v>
      </c>
      <c r="R3139" t="s">
        <v>8318</v>
      </c>
      <c r="S3139" s="12">
        <f t="shared" ref="S3139:S3202" si="198">(((J3139/60)/60/24)+DATE(1970,1,1))</f>
        <v>42807.885057870371</v>
      </c>
      <c r="T3139" s="12">
        <f t="shared" ref="T3139:T3202" si="199">(((I3139/60)/60/24)+DATE(1970,1,1))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8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8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8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8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8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8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8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8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8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8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8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8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8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8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8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8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8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8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8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8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8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8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8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8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8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8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8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8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8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8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8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8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8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8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8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8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8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8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8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8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8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8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8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8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8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8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8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8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8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8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8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8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8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8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8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8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8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8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8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8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8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8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8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8">
        <f t="shared" ref="O3203:O3266" si="200">(E3203/D3203)</f>
        <v>1.2500000000000001E-2</v>
      </c>
      <c r="P3203" s="6">
        <f t="shared" ref="P3203:P3266" si="201">IFERROR(AVERAGE(E3203/L3203),0)</f>
        <v>12.5</v>
      </c>
      <c r="Q3203" t="s">
        <v>8317</v>
      </c>
      <c r="R3203" t="s">
        <v>8359</v>
      </c>
      <c r="S3203" s="12">
        <f t="shared" ref="S3203:S3266" si="202">(((J3203/60)/60/24)+DATE(1970,1,1))</f>
        <v>41861.767094907409</v>
      </c>
      <c r="T3203" s="12">
        <f t="shared" ref="T3203:T3266" si="203">(((I3203/60)/60/24)+DATE(1970,1,1))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8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8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8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8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8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8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8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8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8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8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8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8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8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8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8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8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8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8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8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8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8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8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8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8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8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8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8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8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8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8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8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8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8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8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8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8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8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8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8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8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8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8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8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8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8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8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8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8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8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8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8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8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8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8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8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8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8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8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8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8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8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8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8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8">
        <f t="shared" ref="O3267:O3330" si="204">(E3267/D3267)</f>
        <v>1.64</v>
      </c>
      <c r="P3267" s="6">
        <f t="shared" ref="P3267:P3330" si="205">IFERROR(AVERAGE(E3267/L3267),0)</f>
        <v>70.285714285714292</v>
      </c>
      <c r="Q3267" t="s">
        <v>8317</v>
      </c>
      <c r="R3267" t="s">
        <v>8318</v>
      </c>
      <c r="S3267" s="12">
        <f t="shared" ref="S3267:S3330" si="206">(((J3267/60)/60/24)+DATE(1970,1,1))</f>
        <v>42311.711979166663</v>
      </c>
      <c r="T3267" s="12">
        <f t="shared" ref="T3267:T3330" si="207">(((I3267/60)/60/24)+DATE(1970,1,1))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8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8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8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8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8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8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8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8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8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8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8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8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8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8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8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8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8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8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8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8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8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8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8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8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8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8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8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8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8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8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8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8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8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8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8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8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8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8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8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8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8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8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8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8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8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8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8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8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8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8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8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8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8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8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8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8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8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8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8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8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8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8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8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8">
        <f t="shared" ref="O3331:O3394" si="208">(E3331/D3331)</f>
        <v>1.1679999999999999</v>
      </c>
      <c r="P3331" s="6">
        <f t="shared" ref="P3331:P3394" si="209">IFERROR(AVERAGE(E3331/L3331),0)</f>
        <v>44.92307692307692</v>
      </c>
      <c r="Q3331" t="s">
        <v>8317</v>
      </c>
      <c r="R3331" t="s">
        <v>8318</v>
      </c>
      <c r="S3331" s="12">
        <f t="shared" ref="S3331:S3394" si="210">(((J3331/60)/60/24)+DATE(1970,1,1))</f>
        <v>41837.323009259257</v>
      </c>
      <c r="T3331" s="12">
        <f t="shared" ref="T3331:T3394" si="211">(((I3331/60)/60/24)+DATE(1970,1,1))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8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8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8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8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8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8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8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8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8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8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8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8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8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8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8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8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8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8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8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8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8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8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8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8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8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8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8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8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8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8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8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8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8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8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8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8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8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8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8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8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8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8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8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8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8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8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8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8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8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8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8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8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8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8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8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8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8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8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8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8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8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8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8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8">
        <f t="shared" ref="O3395:O3458" si="212">(E3395/D3395)</f>
        <v>1.0580000000000001</v>
      </c>
      <c r="P3395" s="6">
        <f t="shared" ref="P3395:P3458" si="213">IFERROR(AVERAGE(E3395/L3395),0)</f>
        <v>36.06818181818182</v>
      </c>
      <c r="Q3395" t="s">
        <v>8317</v>
      </c>
      <c r="R3395" t="s">
        <v>8318</v>
      </c>
      <c r="S3395" s="12">
        <f t="shared" ref="S3395:S3458" si="214">(((J3395/60)/60/24)+DATE(1970,1,1))</f>
        <v>41923.921643518523</v>
      </c>
      <c r="T3395" s="12">
        <f t="shared" ref="T3395:T3458" si="215">(((I3395/60)/60/24)+DATE(1970,1,1))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8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8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8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8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8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8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8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8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8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8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8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8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8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8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8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8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8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8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8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8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8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8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8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8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8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8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8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8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8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8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8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8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8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8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8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8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8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8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8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8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8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8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8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8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8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8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8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8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8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8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8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8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8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8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8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8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8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8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8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8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8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8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8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8">
        <f t="shared" ref="O3459:O3522" si="216">(E3459/D3459)</f>
        <v>1.4019999999999999</v>
      </c>
      <c r="P3459" s="6">
        <f t="shared" ref="P3459:P3522" si="217">IFERROR(AVERAGE(E3459/L3459),0)</f>
        <v>50.981818181818184</v>
      </c>
      <c r="Q3459" t="s">
        <v>8317</v>
      </c>
      <c r="R3459" t="s">
        <v>8318</v>
      </c>
      <c r="S3459" s="12">
        <f t="shared" ref="S3459:S3522" si="218">(((J3459/60)/60/24)+DATE(1970,1,1))</f>
        <v>42016.706678240742</v>
      </c>
      <c r="T3459" s="12">
        <f t="shared" ref="T3459:T3522" si="219">(((I3459/60)/60/24)+DATE(1970,1,1))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8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8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8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8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8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8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8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8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8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8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8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8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8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8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8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8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8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8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8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8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8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8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8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8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8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8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8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8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8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8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8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8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8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8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8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8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8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8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8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8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8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8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8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8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8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8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8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8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8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8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8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8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8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8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8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8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8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8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8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8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8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8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8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8">
        <f t="shared" ref="O3523:O3586" si="220">(E3523/D3523)</f>
        <v>1.6942857142857144</v>
      </c>
      <c r="P3523" s="6">
        <f t="shared" ref="P3523:P3586" si="221">IFERROR(AVERAGE(E3523/L3523),0)</f>
        <v>45.615384615384613</v>
      </c>
      <c r="Q3523" t="s">
        <v>8317</v>
      </c>
      <c r="R3523" t="s">
        <v>8318</v>
      </c>
      <c r="S3523" s="12">
        <f t="shared" ref="S3523:S3586" si="222">(((J3523/60)/60/24)+DATE(1970,1,1))</f>
        <v>41881.361342592594</v>
      </c>
      <c r="T3523" s="12">
        <f t="shared" ref="T3523:T3586" si="223">(((I3523/60)/60/24)+DATE(1970,1,1))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8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8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8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8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8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8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8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8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8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8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8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8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8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8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8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8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8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8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8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8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8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8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8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8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8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8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8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8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8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8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8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8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8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8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8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8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8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8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8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8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8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8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8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8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8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8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8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8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8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8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8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8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8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8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8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8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8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8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8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8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8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8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8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8">
        <f t="shared" ref="O3587:O3650" si="224">(E3587/D3587)</f>
        <v>1.1911764705882353</v>
      </c>
      <c r="P3587" s="6">
        <f t="shared" ref="P3587:P3650" si="225">IFERROR(AVERAGE(E3587/L3587),0)</f>
        <v>176.08695652173913</v>
      </c>
      <c r="Q3587" t="s">
        <v>8317</v>
      </c>
      <c r="R3587" t="s">
        <v>8318</v>
      </c>
      <c r="S3587" s="12">
        <f t="shared" ref="S3587:S3650" si="226">(((J3587/60)/60/24)+DATE(1970,1,1))</f>
        <v>41964.716319444444</v>
      </c>
      <c r="T3587" s="12">
        <f t="shared" ref="T3587:T3650" si="227">(((I3587/60)/60/24)+DATE(1970,1,1))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8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8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8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8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8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8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8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8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8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8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8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8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8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8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8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8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8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8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8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8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8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8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8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8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8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8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8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8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8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8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8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8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8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8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8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8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8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8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8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8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8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8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8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8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8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8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8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8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8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8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8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8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8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8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8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8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8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8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8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8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8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8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8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8">
        <f t="shared" ref="O3651:O3714" si="228">(E3651/D3651)</f>
        <v>1.04</v>
      </c>
      <c r="P3651" s="6">
        <f t="shared" ref="P3651:P3714" si="229">IFERROR(AVERAGE(E3651/L3651),0)</f>
        <v>97.5</v>
      </c>
      <c r="Q3651" t="s">
        <v>8317</v>
      </c>
      <c r="R3651" t="s">
        <v>8318</v>
      </c>
      <c r="S3651" s="12">
        <f t="shared" ref="S3651:S3714" si="230">(((J3651/60)/60/24)+DATE(1970,1,1))</f>
        <v>41780.712893518517</v>
      </c>
      <c r="T3651" s="12">
        <f t="shared" ref="T3651:T3714" si="231">(((I3651/60)/60/24)+DATE(1970,1,1))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8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8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8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8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8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8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8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8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8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8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8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8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8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8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8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8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8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8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8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8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8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8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8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8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8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8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8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8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8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8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8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8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8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8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8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8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8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8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8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8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8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8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8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8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8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8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8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8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8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8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8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8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8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8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8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8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8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8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8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8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8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8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8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8">
        <f t="shared" ref="O3715:O3778" si="232">(E3715/D3715)</f>
        <v>1.0149999999999999</v>
      </c>
      <c r="P3715" s="6">
        <f t="shared" ref="P3715:P3778" si="233">IFERROR(AVERAGE(E3715/L3715),0)</f>
        <v>106.84210526315789</v>
      </c>
      <c r="Q3715" t="s">
        <v>8317</v>
      </c>
      <c r="R3715" t="s">
        <v>8318</v>
      </c>
      <c r="S3715" s="12">
        <f t="shared" ref="S3715:S3778" si="234">(((J3715/60)/60/24)+DATE(1970,1,1))</f>
        <v>42505.738032407404</v>
      </c>
      <c r="T3715" s="12">
        <f t="shared" ref="T3715:T3778" si="235">(((I3715/60)/60/24)+DATE(1970,1,1))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8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8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8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8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8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8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8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8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8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8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8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8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8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8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8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8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8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8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8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8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8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8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8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8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8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8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8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8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8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8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8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8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8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8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8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8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8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8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8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8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8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8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8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8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8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8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8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8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8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8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8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8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8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8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8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8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8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8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8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8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8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8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8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8">
        <f t="shared" ref="O3779:O3842" si="236">(E3779/D3779)</f>
        <v>1.4319999999999999</v>
      </c>
      <c r="P3779" s="6">
        <f t="shared" ref="P3779:P3842" si="237">IFERROR(AVERAGE(E3779/L3779),0)</f>
        <v>48.542372881355931</v>
      </c>
      <c r="Q3779" t="s">
        <v>8317</v>
      </c>
      <c r="R3779" t="s">
        <v>8359</v>
      </c>
      <c r="S3779" s="12">
        <f t="shared" ref="S3779:S3842" si="238">(((J3779/60)/60/24)+DATE(1970,1,1))</f>
        <v>41887.111354166671</v>
      </c>
      <c r="T3779" s="12">
        <f t="shared" ref="T3779:T3842" si="239">(((I3779/60)/60/24)+DATE(1970,1,1))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8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8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8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8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8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8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8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8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8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8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8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8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8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8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8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8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8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8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8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8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8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8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8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8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8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8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8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8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8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8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8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8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8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8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8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8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8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8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8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8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8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8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8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8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8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8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8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8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8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8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8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8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8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8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8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8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8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8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8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8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8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8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8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8">
        <f t="shared" ref="O3843:O3906" si="240">(E3843/D3843)</f>
        <v>8.72E-2</v>
      </c>
      <c r="P3843" s="6">
        <f t="shared" ref="P3843:P3906" si="241">IFERROR(AVERAGE(E3843/L3843),0)</f>
        <v>25.647058823529413</v>
      </c>
      <c r="Q3843" t="s">
        <v>8317</v>
      </c>
      <c r="R3843" t="s">
        <v>8318</v>
      </c>
      <c r="S3843" s="12">
        <f t="shared" ref="S3843:S3906" si="242">(((J3843/60)/60/24)+DATE(1970,1,1))</f>
        <v>41780.785729166666</v>
      </c>
      <c r="T3843" s="12">
        <f t="shared" ref="T3843:T3906" si="243">(((I3843/60)/60/24)+DATE(1970,1,1))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8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8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8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8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8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8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8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8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8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8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8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8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8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8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8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8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8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8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8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8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8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8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8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8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8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8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8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8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8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8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8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8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8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8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8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8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8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8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8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8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8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8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8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8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8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8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8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8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8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8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8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8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8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8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8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8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8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8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8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8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8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8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8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8">
        <f t="shared" ref="O3907:O3970" si="244">(E3907/D3907)</f>
        <v>0.11533333333333333</v>
      </c>
      <c r="P3907" s="6">
        <f t="shared" ref="P3907:P3970" si="245">IFERROR(AVERAGE(E3907/L3907),0)</f>
        <v>24.714285714285715</v>
      </c>
      <c r="Q3907" t="s">
        <v>8317</v>
      </c>
      <c r="R3907" t="s">
        <v>8318</v>
      </c>
      <c r="S3907" s="12">
        <f t="shared" ref="S3907:S3970" si="246">(((J3907/60)/60/24)+DATE(1970,1,1))</f>
        <v>42124.623877314814</v>
      </c>
      <c r="T3907" s="12">
        <f t="shared" ref="T3907:T3970" si="247">(((I3907/60)/60/24)+DATE(1970,1,1))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8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8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8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8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8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8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8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8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8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8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8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8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8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8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8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8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8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8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8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8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8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8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8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8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8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8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8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8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8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8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8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8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8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8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8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8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8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8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8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8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8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8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8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8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8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8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8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8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8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8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8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8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8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8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8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8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8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8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8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8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8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8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8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8">
        <f t="shared" ref="O3971:O4034" si="248">(E3971/D3971)</f>
        <v>7.4690265486725665E-2</v>
      </c>
      <c r="P3971" s="6">
        <f t="shared" ref="P3971:P4034" si="249">IFERROR(AVERAGE(E3971/L3971),0)</f>
        <v>35.166666666666664</v>
      </c>
      <c r="Q3971" t="s">
        <v>8317</v>
      </c>
      <c r="R3971" t="s">
        <v>8318</v>
      </c>
      <c r="S3971" s="12">
        <f t="shared" ref="S3971:S4034" si="250">(((J3971/60)/60/24)+DATE(1970,1,1))</f>
        <v>42601.854699074072</v>
      </c>
      <c r="T3971" s="12">
        <f t="shared" ref="T3971:T4034" si="251">(((I3971/60)/60/24)+DATE(1970,1,1))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8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8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8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8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8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8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8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8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8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8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8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8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8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8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8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8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8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8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8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8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8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8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8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8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8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8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8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8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8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8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8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8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8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8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8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8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8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8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8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8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8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8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8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8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8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8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8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8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8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8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8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8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8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8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8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8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8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8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8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8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8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8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8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8">
        <f t="shared" ref="O4035:O4098" si="252">(E4035/D4035)</f>
        <v>0.25698702928870293</v>
      </c>
      <c r="P4035" s="6">
        <f t="shared" ref="P4035:P4098" si="253">IFERROR(AVERAGE(E4035/L4035),0)</f>
        <v>65.340319148936175</v>
      </c>
      <c r="Q4035" t="s">
        <v>8317</v>
      </c>
      <c r="R4035" t="s">
        <v>8318</v>
      </c>
      <c r="S4035" s="12">
        <f t="shared" ref="S4035:S4098" si="254">(((J4035/60)/60/24)+DATE(1970,1,1))</f>
        <v>42614.268796296295</v>
      </c>
      <c r="T4035" s="12">
        <f t="shared" ref="T4035:T4098" si="255">(((I4035/60)/60/24)+DATE(1970,1,1))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8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8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8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8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8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8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8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8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8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8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8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8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8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8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8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8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8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8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8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8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8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8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8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8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8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8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8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8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8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8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8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8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8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8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8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8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8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8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8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8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8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8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8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8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8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8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8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8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8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8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8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8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8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8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8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8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8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8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8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8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8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8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8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8">
        <f t="shared" ref="O4099:O4115" si="256">(E4099/D4099)</f>
        <v>0</v>
      </c>
      <c r="P4099" s="6">
        <f t="shared" ref="P4099:P4115" si="257">IFERROR(AVERAGE(E4099/L4099),0)</f>
        <v>0</v>
      </c>
      <c r="Q4099" t="s">
        <v>8317</v>
      </c>
      <c r="R4099" t="s">
        <v>8318</v>
      </c>
      <c r="S4099" s="12">
        <f t="shared" ref="S4099:S4115" si="258">(((J4099/60)/60/24)+DATE(1970,1,1))</f>
        <v>42344.824502314819</v>
      </c>
      <c r="T4099" s="12">
        <f t="shared" ref="T4099:T4115" si="259">(((I4099/60)/60/24)+DATE(1970,1,1))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8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8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8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8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8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8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8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8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8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8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8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8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8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8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8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8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2:F4115">
    <cfRule type="containsText" dxfId="3" priority="2" operator="containsText" text="Canceled">
      <formula>NOT(ISERROR(SEARCH("Canceled",F2)))</formula>
    </cfRule>
    <cfRule type="containsText" dxfId="2" priority="3" operator="containsText" text="Live">
      <formula>NOT(ISERROR(SEARCH("Live",F2)))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50EA50"/>
        <color rgb="FF5449E9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FD63E-5AEB-456D-A436-6C4D505686B6}">
  <sheetPr codeName="Sheet2"/>
  <dimension ref="A2:F15"/>
  <sheetViews>
    <sheetView topLeftCell="A5" zoomScaleNormal="100" workbookViewId="0">
      <selection activeCell="T19" sqref="T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6640625" bestFit="1" customWidth="1"/>
  </cols>
  <sheetData>
    <row r="2" spans="1:6" x14ac:dyDescent="0.3">
      <c r="A2" s="9" t="s">
        <v>8223</v>
      </c>
      <c r="B2" t="s">
        <v>8362</v>
      </c>
    </row>
    <row r="4" spans="1:6" x14ac:dyDescent="0.3">
      <c r="A4" s="9" t="s">
        <v>8363</v>
      </c>
      <c r="B4" s="9" t="s">
        <v>8364</v>
      </c>
    </row>
    <row r="5" spans="1:6" x14ac:dyDescent="0.3">
      <c r="A5" s="9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10" t="s">
        <v>8310</v>
      </c>
      <c r="B6" s="11">
        <v>300</v>
      </c>
      <c r="C6" s="11"/>
      <c r="D6" s="11">
        <v>180</v>
      </c>
      <c r="E6" s="11">
        <v>40</v>
      </c>
      <c r="F6" s="11">
        <v>520</v>
      </c>
    </row>
    <row r="7" spans="1:6" x14ac:dyDescent="0.3">
      <c r="A7" s="10" t="s">
        <v>8336</v>
      </c>
      <c r="B7" s="11">
        <v>34</v>
      </c>
      <c r="C7" s="11">
        <v>6</v>
      </c>
      <c r="D7" s="11">
        <v>140</v>
      </c>
      <c r="E7" s="11">
        <v>20</v>
      </c>
      <c r="F7" s="11">
        <v>200</v>
      </c>
    </row>
    <row r="8" spans="1:6" x14ac:dyDescent="0.3">
      <c r="A8" s="10" t="s">
        <v>8333</v>
      </c>
      <c r="B8" s="11">
        <v>80</v>
      </c>
      <c r="C8" s="11"/>
      <c r="D8" s="11">
        <v>140</v>
      </c>
      <c r="E8" s="11"/>
      <c r="F8" s="11">
        <v>220</v>
      </c>
    </row>
    <row r="9" spans="1:6" x14ac:dyDescent="0.3">
      <c r="A9" s="10" t="s">
        <v>8331</v>
      </c>
      <c r="B9" s="11"/>
      <c r="C9" s="11"/>
      <c r="D9" s="11"/>
      <c r="E9" s="11">
        <v>24</v>
      </c>
      <c r="F9" s="11">
        <v>24</v>
      </c>
    </row>
    <row r="10" spans="1:6" x14ac:dyDescent="0.3">
      <c r="A10" s="10" t="s">
        <v>8325</v>
      </c>
      <c r="B10" s="11">
        <v>540</v>
      </c>
      <c r="C10" s="11">
        <v>20</v>
      </c>
      <c r="D10" s="11">
        <v>120</v>
      </c>
      <c r="E10" s="11">
        <v>20</v>
      </c>
      <c r="F10" s="11">
        <v>700</v>
      </c>
    </row>
    <row r="11" spans="1:6" x14ac:dyDescent="0.3">
      <c r="A11" s="10" t="s">
        <v>8338</v>
      </c>
      <c r="B11" s="11">
        <v>103</v>
      </c>
      <c r="C11" s="11"/>
      <c r="D11" s="11">
        <v>117</v>
      </c>
      <c r="E11" s="11"/>
      <c r="F11" s="11">
        <v>220</v>
      </c>
    </row>
    <row r="12" spans="1:6" x14ac:dyDescent="0.3">
      <c r="A12" s="10" t="s">
        <v>8322</v>
      </c>
      <c r="B12" s="11">
        <v>80</v>
      </c>
      <c r="C12" s="11"/>
      <c r="D12" s="11">
        <v>127</v>
      </c>
      <c r="E12" s="11">
        <v>30</v>
      </c>
      <c r="F12" s="11">
        <v>237</v>
      </c>
    </row>
    <row r="13" spans="1:6" x14ac:dyDescent="0.3">
      <c r="A13" s="10" t="s">
        <v>8319</v>
      </c>
      <c r="B13" s="11">
        <v>209</v>
      </c>
      <c r="C13" s="11"/>
      <c r="D13" s="11">
        <v>213</v>
      </c>
      <c r="E13" s="11">
        <v>178</v>
      </c>
      <c r="F13" s="11">
        <v>600</v>
      </c>
    </row>
    <row r="14" spans="1:6" x14ac:dyDescent="0.3">
      <c r="A14" s="10" t="s">
        <v>8317</v>
      </c>
      <c r="B14" s="11">
        <v>839</v>
      </c>
      <c r="C14" s="11">
        <v>24</v>
      </c>
      <c r="D14" s="11">
        <v>493</v>
      </c>
      <c r="E14" s="11">
        <v>37</v>
      </c>
      <c r="F14" s="11">
        <v>1393</v>
      </c>
    </row>
    <row r="15" spans="1:6" x14ac:dyDescent="0.3">
      <c r="A15" s="10" t="s">
        <v>8361</v>
      </c>
      <c r="B15" s="11">
        <v>2185</v>
      </c>
      <c r="C15" s="11">
        <v>50</v>
      </c>
      <c r="D15" s="11">
        <v>1530</v>
      </c>
      <c r="E15" s="11">
        <v>349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8E740-BA3F-4CA5-A973-7786641F8511}">
  <sheetPr codeName="Sheet3"/>
  <dimension ref="A1:F47"/>
  <sheetViews>
    <sheetView topLeftCell="A28" zoomScale="86" workbookViewId="0">
      <selection activeCell="H51" sqref="H51"/>
    </sheetView>
  </sheetViews>
  <sheetFormatPr defaultRowHeight="14.4" x14ac:dyDescent="0.3"/>
  <cols>
    <col min="1" max="1" width="15.88671875" bestFit="1" customWidth="1"/>
    <col min="2" max="2" width="16.33203125" bestFit="1" customWidth="1"/>
    <col min="3" max="3" width="4" bestFit="1" customWidth="1"/>
    <col min="4" max="4" width="5.6640625" bestFit="1" customWidth="1"/>
    <col min="5" max="5" width="8.6640625" bestFit="1" customWidth="1"/>
    <col min="6" max="6" width="11.33203125" bestFit="1" customWidth="1"/>
    <col min="8" max="8" width="11" bestFit="1" customWidth="1"/>
  </cols>
  <sheetData>
    <row r="1" spans="1:6" x14ac:dyDescent="0.3">
      <c r="A1" s="9" t="s">
        <v>8223</v>
      </c>
      <c r="B1" t="s">
        <v>8362</v>
      </c>
    </row>
    <row r="2" spans="1:6" x14ac:dyDescent="0.3">
      <c r="A2" s="9" t="s">
        <v>8308</v>
      </c>
      <c r="B2" t="s">
        <v>8362</v>
      </c>
    </row>
    <row r="4" spans="1:6" x14ac:dyDescent="0.3">
      <c r="A4" s="9" t="s">
        <v>8363</v>
      </c>
      <c r="B4" s="9" t="s">
        <v>8364</v>
      </c>
    </row>
    <row r="5" spans="1:6" x14ac:dyDescent="0.3">
      <c r="A5" s="9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10" t="s">
        <v>8316</v>
      </c>
      <c r="B6" s="11"/>
      <c r="C6" s="11"/>
      <c r="D6" s="11">
        <v>100</v>
      </c>
      <c r="E6" s="11"/>
      <c r="F6" s="11">
        <v>100</v>
      </c>
    </row>
    <row r="7" spans="1:6" x14ac:dyDescent="0.3">
      <c r="A7" s="10" t="s">
        <v>8344</v>
      </c>
      <c r="B7" s="11"/>
      <c r="C7" s="11"/>
      <c r="D7" s="11"/>
      <c r="E7" s="11">
        <v>20</v>
      </c>
      <c r="F7" s="11">
        <v>20</v>
      </c>
    </row>
    <row r="8" spans="1:6" x14ac:dyDescent="0.3">
      <c r="A8" s="10" t="s">
        <v>8332</v>
      </c>
      <c r="B8" s="11"/>
      <c r="C8" s="11"/>
      <c r="D8" s="11"/>
      <c r="E8" s="11">
        <v>24</v>
      </c>
      <c r="F8" s="11">
        <v>24</v>
      </c>
    </row>
    <row r="9" spans="1:6" x14ac:dyDescent="0.3">
      <c r="A9" s="10" t="s">
        <v>8358</v>
      </c>
      <c r="B9" s="11"/>
      <c r="C9" s="11"/>
      <c r="D9" s="11">
        <v>40</v>
      </c>
      <c r="E9" s="11"/>
      <c r="F9" s="11">
        <v>40</v>
      </c>
    </row>
    <row r="10" spans="1:6" x14ac:dyDescent="0.3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8314</v>
      </c>
      <c r="B12" s="11"/>
      <c r="C12" s="11"/>
      <c r="D12" s="11">
        <v>80</v>
      </c>
      <c r="E12" s="11"/>
      <c r="F12" s="11">
        <v>80</v>
      </c>
    </row>
    <row r="13" spans="1:6" x14ac:dyDescent="0.3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8347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3">
      <c r="A15" s="10" t="s">
        <v>8324</v>
      </c>
      <c r="B15" s="11"/>
      <c r="C15" s="11"/>
      <c r="D15" s="11">
        <v>40</v>
      </c>
      <c r="E15" s="11"/>
      <c r="F15" s="11">
        <v>40</v>
      </c>
    </row>
    <row r="16" spans="1:6" x14ac:dyDescent="0.3">
      <c r="A16" s="10" t="s">
        <v>8337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3">
      <c r="A17" s="10" t="s">
        <v>8348</v>
      </c>
      <c r="B17" s="11"/>
      <c r="C17" s="11"/>
      <c r="D17" s="11">
        <v>20</v>
      </c>
      <c r="E17" s="11"/>
      <c r="F17" s="11">
        <v>20</v>
      </c>
    </row>
    <row r="18" spans="1:6" x14ac:dyDescent="0.3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8329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3">
      <c r="A20" s="10" t="s">
        <v>8328</v>
      </c>
      <c r="B20" s="11"/>
      <c r="C20" s="11"/>
      <c r="D20" s="11">
        <v>60</v>
      </c>
      <c r="E20" s="11"/>
      <c r="F20" s="11">
        <v>60</v>
      </c>
    </row>
    <row r="21" spans="1:6" x14ac:dyDescent="0.3">
      <c r="A21" s="10" t="s">
        <v>8356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3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8335</v>
      </c>
      <c r="B23" s="11"/>
      <c r="C23" s="11"/>
      <c r="D23" s="11">
        <v>40</v>
      </c>
      <c r="E23" s="11"/>
      <c r="F23" s="11">
        <v>40</v>
      </c>
    </row>
    <row r="24" spans="1:6" x14ac:dyDescent="0.3">
      <c r="A24" s="10" t="s">
        <v>8359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3">
      <c r="A25" s="10" t="s">
        <v>8343</v>
      </c>
      <c r="B25" s="11"/>
      <c r="C25" s="11"/>
      <c r="D25" s="11">
        <v>20</v>
      </c>
      <c r="E25" s="11"/>
      <c r="F25" s="11">
        <v>20</v>
      </c>
    </row>
    <row r="26" spans="1:6" x14ac:dyDescent="0.3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8350</v>
      </c>
      <c r="B27" s="11"/>
      <c r="C27" s="11"/>
      <c r="D27" s="11">
        <v>20</v>
      </c>
      <c r="E27" s="11"/>
      <c r="F27" s="11">
        <v>20</v>
      </c>
    </row>
    <row r="28" spans="1:6" x14ac:dyDescent="0.3">
      <c r="A28" s="10" t="s">
        <v>8339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3">
      <c r="A29" s="10" t="s">
        <v>8345</v>
      </c>
      <c r="B29" s="11"/>
      <c r="C29" s="11"/>
      <c r="D29" s="11">
        <v>20</v>
      </c>
      <c r="E29" s="11"/>
      <c r="F29" s="11">
        <v>20</v>
      </c>
    </row>
    <row r="30" spans="1:6" x14ac:dyDescent="0.3">
      <c r="A30" s="10" t="s">
        <v>8318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3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8353</v>
      </c>
      <c r="B33" s="11"/>
      <c r="C33" s="11"/>
      <c r="D33" s="11">
        <v>20</v>
      </c>
      <c r="E33" s="11"/>
      <c r="F33" s="11">
        <v>20</v>
      </c>
    </row>
    <row r="34" spans="1:6" x14ac:dyDescent="0.3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8313</v>
      </c>
      <c r="B35" s="11"/>
      <c r="C35" s="11"/>
      <c r="D35" s="11"/>
      <c r="E35" s="11">
        <v>40</v>
      </c>
      <c r="F35" s="11">
        <v>40</v>
      </c>
    </row>
    <row r="36" spans="1:6" x14ac:dyDescent="0.3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8352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3">
      <c r="A38" s="10" t="s">
        <v>8355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3">
      <c r="A39" s="10" t="s">
        <v>8357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3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8341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3">
      <c r="A43" s="10" t="s">
        <v>8334</v>
      </c>
      <c r="B43" s="11"/>
      <c r="C43" s="11"/>
      <c r="D43" s="11">
        <v>100</v>
      </c>
      <c r="E43" s="11"/>
      <c r="F43" s="11">
        <v>100</v>
      </c>
    </row>
    <row r="44" spans="1:6" x14ac:dyDescent="0.3">
      <c r="A44" s="10" t="s">
        <v>8321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3">
      <c r="A45" s="10" t="s">
        <v>8320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3">
      <c r="A46" s="10" t="s">
        <v>8340</v>
      </c>
      <c r="B46" s="11"/>
      <c r="C46" s="11"/>
      <c r="D46" s="11"/>
      <c r="E46" s="11">
        <v>20</v>
      </c>
      <c r="F46" s="11">
        <v>20</v>
      </c>
    </row>
    <row r="47" spans="1:6" x14ac:dyDescent="0.3">
      <c r="A47" s="10" t="s">
        <v>8361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56D47-A578-4D37-ADF7-E93272F6140D}">
  <sheetPr codeName="Sheet4"/>
  <dimension ref="A1:E18"/>
  <sheetViews>
    <sheetView workbookViewId="0">
      <selection activeCell="C2" sqref="C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6640625" bestFit="1" customWidth="1"/>
  </cols>
  <sheetData>
    <row r="1" spans="1:5" x14ac:dyDescent="0.3">
      <c r="A1" s="9" t="s">
        <v>8308</v>
      </c>
      <c r="B1" t="s">
        <v>8362</v>
      </c>
    </row>
    <row r="2" spans="1:5" x14ac:dyDescent="0.3">
      <c r="A2" s="9" t="s">
        <v>8379</v>
      </c>
      <c r="B2" t="s">
        <v>8362</v>
      </c>
    </row>
    <row r="4" spans="1:5" x14ac:dyDescent="0.3">
      <c r="A4" s="9" t="s">
        <v>8363</v>
      </c>
      <c r="B4" s="9" t="s">
        <v>8364</v>
      </c>
    </row>
    <row r="5" spans="1:5" x14ac:dyDescent="0.3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3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">
      <c r="A7" s="13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">
      <c r="A8" s="13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">
      <c r="A9" s="13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">
      <c r="A10" s="13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">
      <c r="A11" s="13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">
      <c r="A12" s="13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">
      <c r="A13" s="13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">
      <c r="A14" s="13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">
      <c r="A15" s="13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">
      <c r="A16" s="13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">
      <c r="A17" s="13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">
      <c r="A18" s="13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EE929-FDDC-4310-B4BA-82FECAF5A509}">
  <sheetPr codeName="Sheet5"/>
  <dimension ref="A1:H13"/>
  <sheetViews>
    <sheetView tabSelected="1" zoomScale="88" zoomScaleNormal="100" workbookViewId="0">
      <selection activeCell="I27" sqref="I27"/>
    </sheetView>
  </sheetViews>
  <sheetFormatPr defaultRowHeight="14.4" x14ac:dyDescent="0.3"/>
  <cols>
    <col min="1" max="1" width="27.33203125" style="16" bestFit="1" customWidth="1"/>
    <col min="2" max="2" width="17.6640625" bestFit="1" customWidth="1"/>
    <col min="3" max="3" width="13.88671875" bestFit="1" customWidth="1"/>
    <col min="4" max="4" width="15.5546875" bestFit="1" customWidth="1"/>
    <col min="5" max="5" width="12.33203125" bestFit="1" customWidth="1"/>
    <col min="6" max="6" width="19.109375" bestFit="1" customWidth="1"/>
    <col min="7" max="7" width="15.44140625" bestFit="1" customWidth="1"/>
    <col min="8" max="8" width="18.33203125" bestFit="1" customWidth="1"/>
  </cols>
  <sheetData>
    <row r="1" spans="1:8" s="16" customFormat="1" x14ac:dyDescent="0.3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3">
      <c r="A2" s="15" t="s">
        <v>8388</v>
      </c>
      <c r="B2" s="14">
        <f>COUNTIFS(Sheet1!F2:F4115,"=successful",Sheet1!D2:D4115,"&lt;1000")</f>
        <v>322</v>
      </c>
      <c r="C2" s="14">
        <f>COUNTIFS(Sheet1!F2:F4115,"=failed",Sheet1!D2:D4115,"&lt;1000")</f>
        <v>113</v>
      </c>
      <c r="D2" s="14">
        <f>COUNTIFS(Sheet1!F2:F4115,"=canceled",Sheet1!D2:D4115,"&lt;1000")</f>
        <v>18</v>
      </c>
      <c r="E2" s="14">
        <f>SUM(B2:D2)</f>
        <v>453</v>
      </c>
      <c r="F2" s="17">
        <f>(B2/E2)</f>
        <v>0.71081677704194257</v>
      </c>
      <c r="G2" s="17">
        <f>(C2/E2)</f>
        <v>0.24944812362030905</v>
      </c>
      <c r="H2" s="17">
        <f>(D2/E2)</f>
        <v>3.9735099337748346E-2</v>
      </c>
    </row>
    <row r="3" spans="1:8" x14ac:dyDescent="0.3">
      <c r="A3" s="15" t="s">
        <v>8389</v>
      </c>
      <c r="B3" s="14">
        <f>COUNTIFS(Sheet1!F2:F4116,"=successful",Sheet1!D2:D4116,"&gt;=1000",Sheet1!D2:D4116,"&lt;=4999")</f>
        <v>932</v>
      </c>
      <c r="C3" s="14">
        <f>COUNTIFS(Sheet1!F2:F4116,"=failed",Sheet1!D2:D4116,"&gt;=1000",Sheet1!D2:D4116,"&lt;=4999")</f>
        <v>420</v>
      </c>
      <c r="D3" s="14">
        <f>COUNTIFS(Sheet1!F2:F4116,"=canceled",Sheet1!D2:D4116,"&gt;=1000",Sheet1!D2:D4116,"&lt;=4999")</f>
        <v>60</v>
      </c>
      <c r="E3" s="14">
        <f t="shared" ref="E3:E13" si="0">SUM(B3:D3)</f>
        <v>1412</v>
      </c>
      <c r="F3" s="17">
        <f t="shared" ref="F3:F13" si="1">(B3/E3)</f>
        <v>0.66005665722379603</v>
      </c>
      <c r="G3" s="17">
        <f t="shared" ref="G3:G13" si="2">(C3/E3)</f>
        <v>0.29745042492917845</v>
      </c>
      <c r="H3" s="17">
        <f t="shared" ref="H3:H13" si="3">(D3/E3)</f>
        <v>4.2492917847025496E-2</v>
      </c>
    </row>
    <row r="4" spans="1:8" x14ac:dyDescent="0.3">
      <c r="A4" s="15" t="s">
        <v>8390</v>
      </c>
      <c r="B4" s="14">
        <f>COUNTIFS(Sheet1!F2:F4117,"=successful",Sheet1!D2:D4117,"&gt;=5000",Sheet1!D2:D4117,"&lt;=9999")</f>
        <v>381</v>
      </c>
      <c r="C4" s="14">
        <f>COUNTIFS(Sheet1!F2:F4117,"=failed",Sheet1!D2:D4117,"&gt;=5000",Sheet1!D2:D4117,"&lt;=9999")</f>
        <v>283</v>
      </c>
      <c r="D4" s="14">
        <f>COUNTIFS(Sheet1!F2:F4117,"=canceled",Sheet1!D2:D4117,"&gt;=5000",Sheet1!D2:D4117,"&lt;=9999")</f>
        <v>52</v>
      </c>
      <c r="E4" s="1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3">
      <c r="A5" s="15" t="s">
        <v>8391</v>
      </c>
      <c r="B5" s="14">
        <f>COUNTIFS(Sheet1!F2:F4118,"=successful",Sheet1!D2:D4118,"&gt;=10000",Sheet1!D2:D4118,"&lt;=14999")</f>
        <v>168</v>
      </c>
      <c r="C5" s="14">
        <f>COUNTIFS(Sheet1!F3:F4118,"=failed",Sheet1!D3:D4118,"&gt;=10000",Sheet1!D3:D4118,"&lt;=14999")</f>
        <v>144</v>
      </c>
      <c r="D5" s="14">
        <f>COUNTIFS(Sheet1!F3:F4118,"=canceled",Sheet1!D3:D4118,"&gt;=10000",Sheet1!D3:D4118,"&lt;=14999")</f>
        <v>40</v>
      </c>
      <c r="E5" s="14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3">
      <c r="A6" s="15" t="s">
        <v>8392</v>
      </c>
      <c r="B6" s="14">
        <f>COUNTIFS(Sheet1!F2:F4119,"=successful",Sheet1!D2:D4119,"&gt;=15000",Sheet1!D2:D4119,"&lt;=19999")</f>
        <v>94</v>
      </c>
      <c r="C6" s="14">
        <f>COUNTIFS(Sheet1!F4:F4119,"=failed",Sheet1!D4:D4119,"&gt;=15000",Sheet1!D4:D4119,"&lt;=19999")</f>
        <v>90</v>
      </c>
      <c r="D6" s="14">
        <f>COUNTIFS(Sheet1!F4:F4119,"=canceled",Sheet1!D4:D4119,"&gt;=15000",Sheet1!D4:D4119,"&lt;=19999")</f>
        <v>17</v>
      </c>
      <c r="E6" s="14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3">
      <c r="A7" s="15" t="s">
        <v>8393</v>
      </c>
      <c r="B7" s="14">
        <f>COUNTIFS(Sheet1!F2:F4119,"=successful",Sheet1!D2:D4119,"&gt;=20000",Sheet1!D2:D4119,"&lt;=24999")</f>
        <v>62</v>
      </c>
      <c r="C7" s="14">
        <f>COUNTIFS(Sheet1!F5:F4120,"=failed",Sheet1!D5:D4120,"&gt;=20000",Sheet1!D5:D4120,"&lt;=24999")</f>
        <v>72</v>
      </c>
      <c r="D7" s="14">
        <f>COUNTIFS(Sheet1!F5:F4120,"=canceled",Sheet1!D5:D4120,"&gt;=20000",Sheet1!D5:D4120,"&lt;=24999")</f>
        <v>14</v>
      </c>
      <c r="E7" s="14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3">
      <c r="A8" s="15" t="s">
        <v>8394</v>
      </c>
      <c r="B8" s="14">
        <f>COUNTIFS(Sheet1!F2:F4119,"=successful",Sheet1!D2:D4119,"&gt;=25000",Sheet1!D2:D4119,"&lt;=29999")</f>
        <v>55</v>
      </c>
      <c r="C8" s="14">
        <f>COUNTIFS(Sheet1!F6:F4121,"=failed",Sheet1!D6:D4121,"&gt;=25000",Sheet1!D6:D4121,"&lt;=29999")</f>
        <v>64</v>
      </c>
      <c r="D8" s="14">
        <f>COUNTIFS(Sheet1!F6:F4121,"=canceled",Sheet1!D6:D4121,"&gt;=25000",Sheet1!D6:D4121,"&lt;=29999")</f>
        <v>18</v>
      </c>
      <c r="E8" s="14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3">
      <c r="A9" s="15" t="s">
        <v>8395</v>
      </c>
      <c r="B9" s="14">
        <f>COUNTIFS(Sheet1!F2:F4119,"=successful",Sheet1!D2:D4119,"&gt;=30000",Sheet1!D2:D4119,"&lt;=34999")</f>
        <v>32</v>
      </c>
      <c r="C9" s="14">
        <f>COUNTIFS(Sheet1!F7:F4122,"=failed",Sheet1!D7:D4122,"&gt;=30000",Sheet1!D7:D4122,"&lt;=34999")</f>
        <v>37</v>
      </c>
      <c r="D9" s="14">
        <f>COUNTIFS(Sheet1!F7:F4122,"=canceled",Sheet1!D7:D4122,"&gt;=30000",Sheet1!D7:D4122,"&lt;=34999")</f>
        <v>13</v>
      </c>
      <c r="E9" s="14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3">
      <c r="A10" s="15" t="s">
        <v>8396</v>
      </c>
      <c r="B10" s="14">
        <f>COUNTIFS(Sheet1!F2:F4120,"=successful",Sheet1!D2:D4120,"&gt;=35000",Sheet1!D2:D4120,"&lt;=39999")</f>
        <v>26</v>
      </c>
      <c r="C10" s="14">
        <f>COUNTIFS(Sheet1!F8:F4123,"=failed",Sheet1!D8:D4123,"&gt;=35000",Sheet1!D8:D4123,"&lt;=39999")</f>
        <v>22</v>
      </c>
      <c r="D10" s="14">
        <f>COUNTIFS(Sheet1!F8:F4123,"=canceled",Sheet1!D8:D4123,"&gt;=35000",Sheet1!D8:D4123,"&lt;=39999")</f>
        <v>7</v>
      </c>
      <c r="E10" s="14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3">
      <c r="A11" s="15" t="s">
        <v>8397</v>
      </c>
      <c r="B11" s="14">
        <f>COUNTIFS(Sheet1!F2:F4121,"=successful",Sheet1!D2:D4121,"&gt;=40000",Sheet1!D2:D4121,"&lt;=44999")</f>
        <v>21</v>
      </c>
      <c r="C11" s="14">
        <f>COUNTIFS(Sheet1!F9:F4124,"=failed",Sheet1!D9:D4124,"&gt;=40000",Sheet1!D9:D4124,"&lt;=44999")</f>
        <v>16</v>
      </c>
      <c r="D11" s="14">
        <f>COUNTIFS(Sheet1!F9:F4124,"=canceled",Sheet1!D9:D4124,"&gt;=40000",Sheet1!D9:D4124,"&lt;=45999")</f>
        <v>8</v>
      </c>
      <c r="E11" s="14">
        <f t="shared" si="0"/>
        <v>45</v>
      </c>
      <c r="F11" s="17">
        <f t="shared" si="1"/>
        <v>0.46666666666666667</v>
      </c>
      <c r="G11" s="17">
        <f t="shared" si="2"/>
        <v>0.35555555555555557</v>
      </c>
      <c r="H11" s="17">
        <f t="shared" si="3"/>
        <v>0.17777777777777778</v>
      </c>
    </row>
    <row r="12" spans="1:8" x14ac:dyDescent="0.3">
      <c r="A12" s="15" t="s">
        <v>8398</v>
      </c>
      <c r="B12" s="14">
        <f>COUNTIFS(Sheet1!F2:F4122,"=successful",Sheet1!D2:D4122,"&gt;=45000",Sheet1!D2:D4122,"&lt;=49999")</f>
        <v>6</v>
      </c>
      <c r="C12" s="14">
        <f>COUNTIFS(Sheet1!F10:F4125,"=failed",Sheet1!D10:D4125,"&gt;=45000",Sheet1!D10:D4125,"&lt;=49999")</f>
        <v>11</v>
      </c>
      <c r="D12" s="14">
        <f>COUNTIFS(Sheet1!F10:F4125,"=canceled",Sheet1!D10:D4125,"&gt;=45000",Sheet1!D10:D4125,"&lt;=49999")</f>
        <v>4</v>
      </c>
      <c r="E12" s="14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3">
      <c r="A13" s="15" t="s">
        <v>8399</v>
      </c>
      <c r="B13" s="14">
        <f>COUNTIFS(Sheet1!F2:F4123,"=successful",Sheet1!D2:D4123,"&gt;=50000")</f>
        <v>86</v>
      </c>
      <c r="C13" s="14">
        <f>COUNTIFS(Sheet1!F2:F4123,"=failed",Sheet1!D2:D4123,"&gt;=50000")</f>
        <v>258</v>
      </c>
      <c r="D13" s="14">
        <f>COUNTIFS(Sheet1!F2:F4123,"=canceled",Sheet1!D2:D4123,"&gt;=50000")</f>
        <v>100</v>
      </c>
      <c r="E13" s="14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pageSetup orientation="portrait" r:id="rId1"/>
  <ignoredErrors>
    <ignoredError sqref="C5:D12" formulaRange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camki</cp:lastModifiedBy>
  <dcterms:created xsi:type="dcterms:W3CDTF">2017-04-20T15:17:24Z</dcterms:created>
  <dcterms:modified xsi:type="dcterms:W3CDTF">2020-03-14T16:58:13Z</dcterms:modified>
</cp:coreProperties>
</file>